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3.xml" ContentType="application/vnd.openxmlformats-officedocument.drawing+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4.xml" ContentType="application/vnd.openxmlformats-officedocument.drawing+xml"/>
  <Override PartName="/xl/slicers/slicer2.xml" ContentType="application/vnd.ms-excel.slicer+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ml.chartshapes+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ml.chartshapes+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ml.chartshapes+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ml.chartshape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saveExternalLinkValues="0" codeName="ThisWorkbook" hidePivotFieldList="1"/>
  <mc:AlternateContent xmlns:mc="http://schemas.openxmlformats.org/markup-compatibility/2006">
    <mc:Choice Requires="x15">
      <x15ac:absPath xmlns:x15ac="http://schemas.microsoft.com/office/spreadsheetml/2010/11/ac" url="C:\Users\Lenovo\OneDrive\Documentos\SiteAnvisa\"/>
    </mc:Choice>
  </mc:AlternateContent>
  <xr:revisionPtr revIDLastSave="0" documentId="13_ncr:1_{4669D405-58FE-49C4-B4DA-68627394DAD1}" xr6:coauthVersionLast="47" xr6:coauthVersionMax="47" xr10:uidLastSave="{00000000-0000-0000-0000-000000000000}"/>
  <bookViews>
    <workbookView xWindow="-108" yWindow="-108" windowWidth="23256" windowHeight="12456" tabRatio="791" activeTab="1" xr2:uid="{00000000-000D-0000-FFFF-FFFF00000000}"/>
  </bookViews>
  <sheets>
    <sheet name="Dashboard" sheetId="10" r:id="rId1"/>
    <sheet name="Contribuições por dispositivos" sheetId="44" r:id="rId2"/>
    <sheet name="Contribuições por agente" sheetId="42" r:id="rId3"/>
    <sheet name=" Gráficos e Tabelas" sheetId="6" r:id="rId4"/>
    <sheet name="Dados_TD" sheetId="18" state="hidden" r:id="rId5"/>
    <sheet name="Dados Dash" sheetId="19" state="hidden" r:id="rId6"/>
    <sheet name="Lista suspensa" sheetId="12" state="hidden" r:id="rId7"/>
    <sheet name="Planilha2" sheetId="4" state="hidden" r:id="rId8"/>
  </sheets>
  <definedNames>
    <definedName name="_xlnm._FilterDatabase" localSheetId="2" hidden="1">'Contribuições por agente'!$A$2:$AD$56</definedName>
    <definedName name="_xlnm.Print_Area" localSheetId="1">'Contribuições por dispositivos'!$B$4:$F$1460</definedName>
    <definedName name="_xlnm.Print_Area" localSheetId="0">Dashboard!$C$4:$AA$34</definedName>
    <definedName name="Contrib" localSheetId="2">#REF!</definedName>
    <definedName name="Contrib" localSheetId="1">#REF!</definedName>
    <definedName name="Contrib">#REF!</definedName>
    <definedName name="Contribuições" localSheetId="2">#REF!</definedName>
    <definedName name="Contribuições" localSheetId="1">#REF!</definedName>
    <definedName name="Contribuições">#REF!</definedName>
    <definedName name="SegmentaçãodeDados_Dispositivos">#N/A</definedName>
    <definedName name="SegmentaçãodeDados_Instituição">#N/A</definedName>
    <definedName name="SegmentaçãodeDados_Qual_desses_segmentos_você_se_identifica?">#N/A</definedName>
    <definedName name="SegmentaçãodeDados_Qual_desses_segmentos_você_se_identifica?1">#N/A</definedName>
    <definedName name="SegmentaçãodeDados_Qual_desses_segmentos_você_se_identifica?2">#N/A</definedName>
    <definedName name="_xlnm.Print_Titles" localSheetId="1">'Contribuições por dispositivos'!$4:$4</definedName>
  </definedNames>
  <calcPr calcId="191028" iterate="1"/>
  <pivotCaches>
    <pivotCache cacheId="0" r:id="rId9"/>
  </pivotCaches>
  <extLst>
    <ext xmlns:x14="http://schemas.microsoft.com/office/spreadsheetml/2009/9/main" uri="{BBE1A952-AA13-448e-AADC-164F8A28A991}">
      <x14:slicerCaches>
        <x14:slicerCache r:id="rId10"/>
        <x14:slicerCache r:id="rId11"/>
        <x14:slicerCache r:id="rId12"/>
      </x14:slicerCaches>
    </ex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3"/>
        <x14:slicerCache r:id="rId1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8" l="1"/>
  <c r="I4" i="18"/>
  <c r="I5" i="18"/>
  <c r="I6" i="18"/>
  <c r="I7" i="18"/>
  <c r="I8" i="18"/>
  <c r="I9" i="18"/>
  <c r="I10" i="18"/>
  <c r="I11" i="18"/>
  <c r="I12" i="18"/>
  <c r="I13" i="18"/>
  <c r="I14" i="18"/>
  <c r="I15" i="18"/>
  <c r="I16" i="18"/>
  <c r="I17" i="18"/>
  <c r="I18" i="18"/>
  <c r="I19" i="18"/>
  <c r="I20" i="18"/>
  <c r="I21" i="18"/>
  <c r="I22" i="18"/>
  <c r="I23" i="18"/>
  <c r="I24" i="18"/>
  <c r="I25" i="18"/>
  <c r="I26" i="18"/>
  <c r="I27" i="18"/>
  <c r="I28" i="18"/>
  <c r="I29" i="18"/>
  <c r="I30" i="18"/>
  <c r="I31" i="18"/>
  <c r="I32" i="18"/>
  <c r="I33" i="18"/>
  <c r="I34" i="18"/>
  <c r="I35" i="18"/>
  <c r="I36" i="18"/>
  <c r="I37" i="18"/>
  <c r="I38" i="18"/>
  <c r="I39" i="18"/>
  <c r="I40" i="18"/>
  <c r="I41" i="18"/>
  <c r="I42" i="18"/>
  <c r="I43" i="18"/>
  <c r="I44" i="18"/>
  <c r="I45" i="18"/>
  <c r="I46" i="18"/>
  <c r="I47" i="18"/>
  <c r="I48" i="18"/>
  <c r="I49" i="18"/>
  <c r="I50" i="18"/>
  <c r="I51" i="18"/>
  <c r="I52" i="18"/>
  <c r="I53"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81" i="18"/>
  <c r="I82" i="18"/>
  <c r="I83" i="18"/>
  <c r="I84" i="18"/>
  <c r="I85" i="18"/>
  <c r="I86" i="18"/>
  <c r="I87" i="18"/>
  <c r="I88" i="18"/>
  <c r="I2" i="18"/>
  <c r="B13" i="19"/>
  <c r="B19" i="19"/>
  <c r="B18" i="19"/>
  <c r="B17" i="19"/>
  <c r="D51" i="19"/>
  <c r="C51" i="19"/>
  <c r="B51" i="19"/>
  <c r="D50" i="19"/>
  <c r="C50" i="19"/>
  <c r="B50" i="19"/>
  <c r="D49" i="19"/>
  <c r="C49" i="19"/>
  <c r="B49" i="19"/>
  <c r="D76" i="19"/>
  <c r="C76" i="19"/>
  <c r="B76" i="19"/>
  <c r="D75" i="19"/>
  <c r="C75" i="19"/>
  <c r="B75" i="19"/>
  <c r="D74" i="19"/>
  <c r="C74" i="19"/>
  <c r="B74" i="19"/>
  <c r="D72" i="19"/>
  <c r="C72" i="19"/>
  <c r="B72" i="19"/>
  <c r="D47" i="19"/>
  <c r="C47" i="19"/>
  <c r="B47" i="19"/>
  <c r="B14" i="19"/>
  <c r="D73" i="19" l="1"/>
  <c r="C73" i="19"/>
  <c r="B73" i="19"/>
  <c r="D71" i="19"/>
  <c r="C71" i="19"/>
  <c r="B71" i="19"/>
  <c r="D70" i="19"/>
  <c r="C70" i="19"/>
  <c r="B70" i="19"/>
  <c r="C56" i="19" s="1"/>
  <c r="D69" i="19"/>
  <c r="C69" i="19"/>
  <c r="B69" i="19"/>
  <c r="D68" i="19"/>
  <c r="C68" i="19"/>
  <c r="B68" i="19"/>
  <c r="D67" i="19"/>
  <c r="C67" i="19"/>
  <c r="B67" i="19"/>
  <c r="D66" i="19"/>
  <c r="C66" i="19"/>
  <c r="B66" i="19"/>
  <c r="D65" i="19"/>
  <c r="C65" i="19"/>
  <c r="B65" i="19"/>
  <c r="B58" i="19"/>
  <c r="B57" i="19"/>
  <c r="B56" i="19"/>
  <c r="C48" i="19"/>
  <c r="B48" i="19"/>
  <c r="C46" i="19"/>
  <c r="B46" i="19"/>
  <c r="C45" i="19"/>
  <c r="C34" i="19" s="1"/>
  <c r="B45" i="19"/>
  <c r="C33" i="19" s="1"/>
  <c r="C44" i="19"/>
  <c r="B44" i="19"/>
  <c r="C43" i="19"/>
  <c r="B43" i="19"/>
  <c r="C42" i="19"/>
  <c r="B42" i="19"/>
  <c r="C41" i="19"/>
  <c r="B41" i="19"/>
  <c r="C40" i="19"/>
  <c r="B40" i="19"/>
  <c r="B28" i="19"/>
  <c r="B27" i="19"/>
  <c r="B4" i="19"/>
  <c r="B3" i="19"/>
  <c r="B34" i="19"/>
  <c r="B33" i="19"/>
  <c r="B24" i="19"/>
  <c r="B23" i="19"/>
  <c r="B22" i="19"/>
  <c r="B21" i="19"/>
  <c r="B20" i="19"/>
  <c r="B16" i="19"/>
  <c r="B15" i="19"/>
  <c r="B10" i="19"/>
  <c r="B9" i="19"/>
  <c r="J3" i="44" l="1"/>
  <c r="C57" i="19"/>
  <c r="C58" i="19"/>
  <c r="D48" i="19"/>
  <c r="D46" i="19"/>
  <c r="D45" i="19"/>
  <c r="D44" i="19"/>
  <c r="D43" i="19"/>
  <c r="D42" i="19"/>
  <c r="D41" i="19"/>
  <c r="D40" i="19"/>
  <c r="B35" i="19"/>
  <c r="C35" i="19" l="1"/>
  <c r="D56" i="19"/>
  <c r="D35" i="19"/>
  <c r="C5" i="19" l="1"/>
  <c r="D58" i="19" l="1"/>
  <c r="D57" i="19"/>
  <c r="D33" i="19" l="1"/>
  <c r="D34" i="19"/>
  <c r="Y9" i="10"/>
  <c r="B29" i="19"/>
  <c r="C27" i="19" s="1"/>
  <c r="Y10" i="10"/>
  <c r="F12" i="10"/>
  <c r="I12" i="10"/>
  <c r="B5" i="19"/>
  <c r="C16" i="19" l="1"/>
  <c r="C17" i="19"/>
  <c r="C18" i="19"/>
  <c r="C19" i="19"/>
  <c r="C14" i="19"/>
  <c r="C28" i="19"/>
  <c r="C10" i="19"/>
  <c r="I13" i="10" s="1"/>
  <c r="C15" i="19"/>
  <c r="C21" i="19"/>
  <c r="C20" i="19"/>
  <c r="C24" i="19"/>
  <c r="C9" i="19"/>
  <c r="F13" i="10" s="1"/>
  <c r="C13" i="19"/>
  <c r="C23" i="19"/>
  <c r="C22" i="19"/>
  <c r="C12" i="10"/>
</calcChain>
</file>

<file path=xl/sharedStrings.xml><?xml version="1.0" encoding="utf-8"?>
<sst xmlns="http://schemas.openxmlformats.org/spreadsheetml/2006/main" count="11093" uniqueCount="2753">
  <si>
    <t>Painel 1 - Perfil, Opinião e Percepção de Impactos - CP 775/2019</t>
  </si>
  <si>
    <t>Total</t>
  </si>
  <si>
    <t>Pessoa Física</t>
  </si>
  <si>
    <t>Pessoa Jurídica</t>
  </si>
  <si>
    <t>Setor Regulado:</t>
  </si>
  <si>
    <t xml:space="preserve">
Você é a favor desta proposta de norma?</t>
  </si>
  <si>
    <t xml:space="preserve">
Percepção de Impactos</t>
  </si>
  <si>
    <t>Data de envio</t>
  </si>
  <si>
    <t>ID da resposta</t>
  </si>
  <si>
    <t>Qual a origem da sua contribuição?</t>
  </si>
  <si>
    <t>Se outro país, especifique:</t>
  </si>
  <si>
    <t>Em qual unidade da federação?</t>
  </si>
  <si>
    <t>A sua contribuição será feita em nome de uma pessoa física ou uma pessoa jurídica?</t>
  </si>
  <si>
    <t>Nome da instituição:</t>
  </si>
  <si>
    <t>Qual o CNPJ da instituição que você representa?</t>
  </si>
  <si>
    <t>Qual é o seu segmento?</t>
  </si>
  <si>
    <t>Qual é o seu segmento? [Outros]</t>
  </si>
  <si>
    <t>Em qual desses segmentos você se identifica como setor regulado?</t>
  </si>
  <si>
    <t>O órgão pertence a qual esfera da Federação?</t>
  </si>
  <si>
    <t>Qual é o seu segmento? [Outros]2</t>
  </si>
  <si>
    <t>Qual a sua profissão?</t>
  </si>
  <si>
    <t>Você é a favor desta proposta de norma?</t>
  </si>
  <si>
    <t xml:space="preserve">Se desejar, detalhe sua opinião:  Atenção: este espaço serve para o participante comentar, do ponto de vista particular, a proposta normativa que está em consulta pública. Por se tratar de comentários de cunho pessoal, sem argumentação ou evidências, não </t>
  </si>
  <si>
    <t>Ementa - Proposta de alteração:</t>
  </si>
  <si>
    <t>Ementa - Justificativa/comentários:</t>
  </si>
  <si>
    <t>Art. 1º - Proposta de alteração:</t>
  </si>
  <si>
    <t>Art. 1º - Justificativa/comentários:</t>
  </si>
  <si>
    <t>Art. 2º - Inciso I - Proposta de alteração:</t>
  </si>
  <si>
    <t>Art. 2º - Inciso I - Justificativa/comentários:</t>
  </si>
  <si>
    <t>Art. 2º - Inciso II - Proposta de alteração:</t>
  </si>
  <si>
    <t>Art. 2º - Inciso II - Justificativa/comentários:</t>
  </si>
  <si>
    <t>Art. 2º - Inciso III - Proposta de alteração:</t>
  </si>
  <si>
    <t>Art. 2º - Inciso III - Justificativa/comentários:</t>
  </si>
  <si>
    <t>Art. 2º - Inciso IV - Proposta de alteração:</t>
  </si>
  <si>
    <t>Art. 2º - Inciso IV - Justificativa/comentários:</t>
  </si>
  <si>
    <t>Art. 2º - Inciso V - Proposta de alteração:</t>
  </si>
  <si>
    <t>Art. 2º - Inciso V - Justificativa/comentários:</t>
  </si>
  <si>
    <t>Art. 2º - Inciso VI - Proposta de alteração:</t>
  </si>
  <si>
    <t>Art. 2º - Inciso VI - Justificativa/comentários:</t>
  </si>
  <si>
    <t>Art. 2º - Inciso VII - Proposta de alteração:</t>
  </si>
  <si>
    <t>Art. 2º - Inciso VII - Justificativa/comentários:</t>
  </si>
  <si>
    <t>Art. 2º - Inciso VIII - Proposta de alteração:</t>
  </si>
  <si>
    <t>Art. 2º - Inciso VIII - Justificativa/comentários:</t>
  </si>
  <si>
    <t>Art. 2º - Inciso IX - Proposta de alteração:</t>
  </si>
  <si>
    <t>Art. 2º - Inciso IX - Justificativa/comentários:</t>
  </si>
  <si>
    <t>Art. 2º - Inciso X - Proposta de alteração:</t>
  </si>
  <si>
    <t>Art. 2º - Inciso X - Justificativa/comentários:</t>
  </si>
  <si>
    <t>Art. 2º - Inciso XI - Proposta de alteração:</t>
  </si>
  <si>
    <t>Art. 2º - Inciso XI - Justificativa/comentários:</t>
  </si>
  <si>
    <t>Art. 2º - Inciso XII - Proposta de alteração:</t>
  </si>
  <si>
    <t>Art. 2º - Inciso XII - Justificativa/comentários:</t>
  </si>
  <si>
    <t>Art. 2º - Inciso XIII - Proposta de alteração:</t>
  </si>
  <si>
    <t>Art. 2º - Inciso XIII - Justificativa/comentários:</t>
  </si>
  <si>
    <t>Art. 2º - Inciso XIV - Proposta de alteração:</t>
  </si>
  <si>
    <t>Art. 2º - Inciso XIV - Justificativa/comentários:</t>
  </si>
  <si>
    <t>Art. 2º - Inciso XV - Proposta de alteração:</t>
  </si>
  <si>
    <t>Art. 2º - Inciso XV - Justificativa/comentários:</t>
  </si>
  <si>
    <t>Art. 2º - Inciso XVI - Proposta de alteração:</t>
  </si>
  <si>
    <t>Art. 2º - Inciso XVI - Justificativa/comentários:</t>
  </si>
  <si>
    <t>Art. 2º - Inciso XVII - Proposta de alteração:</t>
  </si>
  <si>
    <t>Art. 2º - Inciso XVII - Justificativa/comentários:</t>
  </si>
  <si>
    <t>Art. 2º - Inciso XVIII - Proposta de alteração:</t>
  </si>
  <si>
    <t>Art. 2º - Inciso XVIII - Justificativa/comentários:</t>
  </si>
  <si>
    <t>Art. 2º - Inciso XIX - Proposta de alteração:</t>
  </si>
  <si>
    <t>Art. 2º - Inciso XIX - Justificativa/comentários:</t>
  </si>
  <si>
    <t>Art. 2º - Inciso XX - Proposta de alteração:</t>
  </si>
  <si>
    <t>Art. 2º - Inciso XX - Justificativa/comentários:</t>
  </si>
  <si>
    <t>Art. 2º - Inciso XXI - Proposta de alteração:</t>
  </si>
  <si>
    <t>Art. 2º - Inciso XXI - Justificativa/comentários:</t>
  </si>
  <si>
    <t>Art. 2º - Inciso XXII - Proposta de alteração:</t>
  </si>
  <si>
    <t>Art. 2º - Inciso XXII - Justificativa/comentários:</t>
  </si>
  <si>
    <t>Art. 2º - Inciso XXIII - Proposta de alteração:</t>
  </si>
  <si>
    <t>Art. 2º - Inciso XXIII - Justificativa/comentários:</t>
  </si>
  <si>
    <t>Art. 2º - Inciso XXIV - Proposta de alteração:</t>
  </si>
  <si>
    <t>Art. 2º - Inciso XXIV - Justificativa/comentários:</t>
  </si>
  <si>
    <t>Art. 2º - Inciso XXV - Proposta de alteração:</t>
  </si>
  <si>
    <t>Art. 2º - Inciso XXV - Justificativa/comentários:</t>
  </si>
  <si>
    <t>Art. 2º - Inciso XXVI - Proposta de alteração:</t>
  </si>
  <si>
    <t>Art. 2º - Inciso XXVI - Justificativa/comentários:</t>
  </si>
  <si>
    <t>Art. 2º - Inciso XXVII - Proposta de alteração:</t>
  </si>
  <si>
    <t>Art. 2º - Inciso XXVII - Justificativa/comentários:</t>
  </si>
  <si>
    <t>Art. 2º - Inciso XXVIII - Proposta de alteração:</t>
  </si>
  <si>
    <t>Art. 2º - Inciso XXVIII - Justificativa/comentários:</t>
  </si>
  <si>
    <t>Art. 2º - Inciso XXIX - Proposta de alteração:</t>
  </si>
  <si>
    <t>Art. 2º - Inciso XXIX - Justificativa/comentários:</t>
  </si>
  <si>
    <t>Art. 2º - Inciso XXX - Proposta de alteração:</t>
  </si>
  <si>
    <t>Art. 2º - Inciso XXX - Justificativa/comentários:</t>
  </si>
  <si>
    <t>Art. 2º - Inciso XXXI - Proposta de alteração:</t>
  </si>
  <si>
    <t>Art. 2º - Inciso XXXI - Justificativa/comentários:</t>
  </si>
  <si>
    <t>Art. 2º - Inciso XXXII - Proposta de alteração:</t>
  </si>
  <si>
    <t>Art. 2º - Inciso XXXII - Justificativa/comentários:</t>
  </si>
  <si>
    <t>Art. 3º - Proposta de alteração:</t>
  </si>
  <si>
    <t>Art. 3º - Justificativa/comentários:</t>
  </si>
  <si>
    <t>Art. 4º - Inciso I - Proposta de alteração:</t>
  </si>
  <si>
    <t>Art. 4º - Inciso I - Justificativa/comentários:</t>
  </si>
  <si>
    <t>Art. 4º  - Inciso II - Proposta de alteração:</t>
  </si>
  <si>
    <t>Art. 4º  - Inciso II - Justificativa/comentários:</t>
  </si>
  <si>
    <t>Art. 4º- Inciso III - Proposta de alteração:</t>
  </si>
  <si>
    <t>Art. 4º- Inciso III - Justificativa/comentários:</t>
  </si>
  <si>
    <t>Art. 4º - Inciso IV - Proposta de alteração:</t>
  </si>
  <si>
    <t>Art. 4º - Inciso IV - Justificativa/comentários:</t>
  </si>
  <si>
    <t>Art. 4º  - Inciso V - Proposta de alteração:</t>
  </si>
  <si>
    <t>Art. 4º - Inciso V - Justificativa/comentários:</t>
  </si>
  <si>
    <t>Art. 4º  - Inciso VI - Proposta de alteração:</t>
  </si>
  <si>
    <t>Art. 4º - Inciso VI - Justificativa/comentários:</t>
  </si>
  <si>
    <t>Art. 4º - §§ 1º ao 5º - Proposta de alteração:</t>
  </si>
  <si>
    <t>Art. 4º - §§ 1º ao 5º - Justificativa/comentários:</t>
  </si>
  <si>
    <t>Art. 5º - Proposta de alteração:</t>
  </si>
  <si>
    <t>Art. 5º - Justificativa/comentários:</t>
  </si>
  <si>
    <t>Art. 6º - Proposta de alteração:</t>
  </si>
  <si>
    <t>Art. 6º - Justificativa/comentários:</t>
  </si>
  <si>
    <t>Art. 7º - Incisos + §§ 1º e 2º - Proposta de alteração:</t>
  </si>
  <si>
    <t>Art. 7º - Incisos + §§ 1º e 2º - Justificativa/comentários:</t>
  </si>
  <si>
    <t>Art. 7º - §§ 3º e 4º - Proposta de alteração:</t>
  </si>
  <si>
    <t>Art. 7º - §§ 3º e 4º - Justificativa/comentários:</t>
  </si>
  <si>
    <t>Art. 7º - §§ 5º ao 10 - Proposta de alteração:</t>
  </si>
  <si>
    <t>Art. 7º - §§ 5º ao 10 - Justificativa/comentários:</t>
  </si>
  <si>
    <t>Art. 8º - Proposta de alteração:</t>
  </si>
  <si>
    <t>Art. 8º - Justificativa/comentários:</t>
  </si>
  <si>
    <t>Art. 9º - Proposta de alteração:</t>
  </si>
  <si>
    <t>Art. 9º - Justificativa/comentários:</t>
  </si>
  <si>
    <t>Art. 10 - Proposta de alteração:</t>
  </si>
  <si>
    <t>Art. 10 - Justificativa/comentários:</t>
  </si>
  <si>
    <t>Art. 11 - Proposta de alteração:</t>
  </si>
  <si>
    <t>Art. 11 - Justificativa/comentários:</t>
  </si>
  <si>
    <t>Art. 12 - Proposta de alteração:</t>
  </si>
  <si>
    <t>Art. 12 - Justificativa/comentários:</t>
  </si>
  <si>
    <t>Art. 13 - Proposta de alteração:</t>
  </si>
  <si>
    <t>Art. 13 - Justificativa/comentários:</t>
  </si>
  <si>
    <t>Art. 14 - Proposta de alteração:</t>
  </si>
  <si>
    <t>Art. 14 - Justificativa/comentários:</t>
  </si>
  <si>
    <t>Art. 15 - Proposta de alteração:</t>
  </si>
  <si>
    <t>Art. 15 - Justificativa/comentários:</t>
  </si>
  <si>
    <t>Art. 16 - Proposta de alteração:</t>
  </si>
  <si>
    <t>Art. 16 - Justificativa/comentários:</t>
  </si>
  <si>
    <t>Art. 17 - Proposta de alteração:</t>
  </si>
  <si>
    <t>Art. 17 - Justificativa/comentários:</t>
  </si>
  <si>
    <t>Art. 18 - Proposta de alteração:</t>
  </si>
  <si>
    <t>Art. 18 - Justificativa/comentários:</t>
  </si>
  <si>
    <t>Art. 19 - Proposta de alteração:</t>
  </si>
  <si>
    <t>Art. 19 - Justificativa/comentários:</t>
  </si>
  <si>
    <t>Art. 20 - Proposta de alteração:</t>
  </si>
  <si>
    <t>Art. 20 - Justificativa/comentários:</t>
  </si>
  <si>
    <t>Art. 21 - Proposta de alteração:</t>
  </si>
  <si>
    <t>Art. 21 - Justificativa/comentários:</t>
  </si>
  <si>
    <t>Art. 22 - Proposta de alteração:</t>
  </si>
  <si>
    <t>Art. 22 - Justificativa/comentários:</t>
  </si>
  <si>
    <t>Art. 23 - Proposta de alteração:</t>
  </si>
  <si>
    <t>Art. 23 - Justificativa/comentários:</t>
  </si>
  <si>
    <t>Art. 24 - Proposta de alteração:</t>
  </si>
  <si>
    <t>Art. 24 - Justificativa/comentários:</t>
  </si>
  <si>
    <t>Art. 25 - Proposta de alteração:</t>
  </si>
  <si>
    <t>Art. 25 - Justificativa/comentários:</t>
  </si>
  <si>
    <t>Art. 26 - Proposta de alteração:</t>
  </si>
  <si>
    <t>Art. 26 - Justificativa/comentários:</t>
  </si>
  <si>
    <t>Art. 27 - Proposta de alteração:</t>
  </si>
  <si>
    <t>Art. 27 - Justificativa/comentários:</t>
  </si>
  <si>
    <t>Art. 28 - Proposta de alteração:</t>
  </si>
  <si>
    <t>Art. 28 - Justificativa/comentários:</t>
  </si>
  <si>
    <t>Art. 29 - Proposta de alteração:</t>
  </si>
  <si>
    <t>Art. 29 - Justificativa/comentários:</t>
  </si>
  <si>
    <t>Art. 30 - Proposta de alteração:</t>
  </si>
  <si>
    <t>Art. 30 - Justificativa/comentários:</t>
  </si>
  <si>
    <t>Art. 31 - Proposta de alteração:</t>
  </si>
  <si>
    <t>Art. 31 - Justificativa/comentários:</t>
  </si>
  <si>
    <t>Art. 32 - Proposta de alteração:</t>
  </si>
  <si>
    <t>Art. 32 - Justificativa/comentários:</t>
  </si>
  <si>
    <t>Art. 33 - Proposta de alteração:</t>
  </si>
  <si>
    <t>Art. 33 - Justificativa/comentários:</t>
  </si>
  <si>
    <t>Art. 34 - Proposta de alteração:</t>
  </si>
  <si>
    <t>Art. 34 - Justificativa/comentários:</t>
  </si>
  <si>
    <t>Art. 35 - Proposta de alteração:</t>
  </si>
  <si>
    <t>Art. 35 - Justificativa/comentários:</t>
  </si>
  <si>
    <t>Art. 36 - Proposta de alteração:</t>
  </si>
  <si>
    <t>Art. 36 - Justificativa/comentários:</t>
  </si>
  <si>
    <t>Art. 37 - Proposta de alteração:</t>
  </si>
  <si>
    <t>Art. 37 - Justificativa/comentários:</t>
  </si>
  <si>
    <t>Art. 38 - Proposta de alteração:</t>
  </si>
  <si>
    <t>Art. 38 - Justificativa/comentários:</t>
  </si>
  <si>
    <t>Art. 39 - Proposta de alteração:</t>
  </si>
  <si>
    <t>Art. 39 - Justificativa/comentários:</t>
  </si>
  <si>
    <t>Art. 40 - Proposta de alteração:</t>
  </si>
  <si>
    <t>Art. 40 - Justificativa/comentários:</t>
  </si>
  <si>
    <t>Art. 41 - Proposta de alteração:</t>
  </si>
  <si>
    <t>Art. 41 - Justificativa/comentários:</t>
  </si>
  <si>
    <t>Art. 42 - Proposta de alteração:</t>
  </si>
  <si>
    <t>Art. 42 - Justificativa/comentários:</t>
  </si>
  <si>
    <t>Art. 43 - Proposta de alteração:</t>
  </si>
  <si>
    <t>Art. 43 - Justificativa/comentários:</t>
  </si>
  <si>
    <t>Art. 44 - Proposta de alteração:</t>
  </si>
  <si>
    <t>Art. 44 - Justificativa/comentários:</t>
  </si>
  <si>
    <t>Art. 45 - Proposta de alteração:</t>
  </si>
  <si>
    <t>Art. 45 - Justificativa/comentários:</t>
  </si>
  <si>
    <t>Art. 46 - Proposta de alteração:</t>
  </si>
  <si>
    <t>Art. 46 - Justificativa/comentários:</t>
  </si>
  <si>
    <t>Art. 47 - Proposta de alteração:</t>
  </si>
  <si>
    <t>Art. 47 - Justificativa/comentários:</t>
  </si>
  <si>
    <t>Referências bibliográficas:</t>
  </si>
  <si>
    <t>Você considera que a proposta de norma possui impactos:</t>
  </si>
  <si>
    <t> Descreva aqui os impactos positivos:</t>
  </si>
  <si>
    <t>Descreva aqui os impactos negativos:</t>
  </si>
  <si>
    <t>2025-05-23 07:35:50</t>
  </si>
  <si>
    <t>Nacional</t>
  </si>
  <si>
    <t>Paraíba - PB</t>
  </si>
  <si>
    <t>Cidadão ou consumidor</t>
  </si>
  <si>
    <t>Positivos</t>
  </si>
  <si>
    <t>2025-06-10 15:03:45</t>
  </si>
  <si>
    <t>São Paulo - SP</t>
  </si>
  <si>
    <t>Outros</t>
  </si>
  <si>
    <t>Designer gráfico</t>
  </si>
  <si>
    <t>2025-06-26 12:04:43</t>
  </si>
  <si>
    <t>Dr Reddys do Brasil LTDA</t>
  </si>
  <si>
    <t>03.978.166/0001-75</t>
  </si>
  <si>
    <t>Setor regulado: empresa ou entidade representativa</t>
  </si>
  <si>
    <t>Empresa</t>
  </si>
  <si>
    <t>Tenho outra opinião</t>
  </si>
  <si>
    <t>Parabenizamos vossa secretária pelo espaço de contribuição, a posicionamos que a manutenção do país de origem (COO) na metodologia da ERP ou IRP traz distorções importantes na definição geral do preço, principalmente, quando o país de origem possui metodologias de precificação com falhas metodológicas importantes como é o caso da China, principalmente, no que tange produtos inovadores.</t>
  </si>
  <si>
    <t>Recomendamos que, para medicamentos inovadores e patenteados originários da China, a consideração do preço no COO (uso do país de origem) não seja uma metodologia relevante de ERP, pois resulta em uma referência de preço inadequada.</t>
  </si>
  <si>
    <t>Tema: País de Origem para Determinação de Preço de Produto pela CMED
Referência à Ata da CMED, Capítulo IV (dos critérios para determinação do preço), Seção 1 (Disposições Gerais), Incisos 1° e 2°
País de Origem como Metodologia de Determinação de Preço:
A Precificação por Referência Externa (ERP) ou Precificação por Referência Internacional (IRP) é um método amplamente utilizado, no qual os países se baseiam nos preços de medicamentos em outros mercados para orientar a definição de preços locais. De acordo com a Diretriz da OMS sobre Políticas de Precificação Farmacêutica Nacional, a seleção de países de referência apropriados e comparáveis é uma das principais etapas para a implementação da ERP. Portanto, uma definição clara da cesta de países de referência torna-se crítica para a aplicação da ERP. No entanto, o uso do País de Origem (COO) como ponto de referência obrigatório pode apresentar falhas metodológicas importantes, especialmente para produtos inovadores:
•	Falta de Comparabilidade de Mercado: Como o país de origem pode variar entre produtos, ele não pode ser padronizado. Assim, os preços podem ser determinados sob um conjunto completamente diferente de políticas, regulamentações e ambientes econômicos. Preços influenciados por licitações centralizadas, descontos confidenciais ou subsídios nacionais não são comparáveis entre países e com o Brasil.
•	Problemas de Transparência e Temporalidade: Além disso, os preços do país de origem podem não ser divulgados publicamente, podem estar listados após descontos substanciais ou podem estar desatualizados quando ocorre a referência de preços no Brasil.
No Brasil, a atual cesta de países de referência é composta por 9 países (Austrália, Canadá, França, Grécia, Itália, Nova Zelândia, Portugal, Espanha e Estados Unidos da América), além do país de origem do produto. No Capítulo IV, Seção 1 proposto, foram sugeridos seis países adicionais (Alemanha, Noruega, Japão, México, África do Sul e Reino Unido). Uma análise dos 15 países considerados para referência de preços revela que 13 deles utilizam ERP formal ou informalmente, com exceção dos Estados Unidos da América e do Reino Unido. No entanto, o mais importante a se observar é que nenhum dos 15 países considerados na cesta de referência utiliza o País de Origem como metodologia válida de referência de preços.
Reference Country	Use of ERP  (Either Formal/Informal)	Use of COO
Australia	                                 Yes	                                                       No
Canada	                                         Yes	                                                       No
France	                                         Yes	                                                       No
Greece	                                         Yes	                                                       No
Italy	                                         Yes	                                                       No
New Zealand	                         Yes                                                        No
Portugal	                                 Yes	                                                       No
Spain	                                         Yes	                                                       No
United States	                         No	                                                       No
Germany	                                 Yes	                                                       No
Norway	                                         Yes                                                        No
Japan	                                         Yes	                                                       No
Mexico	                                         Yes	                                                       No
South Africa	                                 Yes	                                                       No
UK	                                                 No	                                                       No
Com vários novos produtos inovadores originários de polos emergentes biofarmacêuticos, como a China, é necessário considerar a exclusão da determinação de preço com base no País de Origem (COO) para países como a China, a fim de garantir uma avaliação justa do valor que esses produtos trazem para o Brasil.
Considerações para a Exclusão da China como “País de Origem”:
Embora a China não seja um país oficialmente incluído na cesta de países de referência para precificação no Brasil, ela avançou significativamente nos últimos anos em relação ao número de ensaios clínicos para o desenvolvimento de medicamentos oncológicos. Atualmente, a China é o segundo maior mercado farmacêutico do mundo em termos de pipeline de pesquisa e desenvolvimento (P&amp;D) de medicamentos e número de novos produtos.
Conforme relatado pela IQVIA, do total de ensaios clínicos oncológicos, os ensaios realizados exclusivamente na China aumentaram de 7% dos ensaios globais em 2015 para 40% em 2024.
Os lançamentos de novas substâncias ativas oncológicas na China mais que dobraram nos últimos cinco anos, impulsionados por lançamentos exclusivamente domésticos, incluindo inibidores PD-1/PD-L1 e terapias CAR-T desenvolvidos localmente e ainda não lançados em outras regiões.
Portanto, a consideração da China como fabricante de medicamentos oncológicos inovadores, que atendem necessidades críticas não supridas da população brasileira, precisa ser levada em conta nas decisões de referência de preços, especialmente sob a ótica da precificação pelo País de Origem (COO).
A China é um exemplo único, onde os mecanismos internos de políticas públicas e características estruturais tornam seus preços farmacêuticos inadequados para uso em cálculos de ERP como parte da consideração de COO pelo Brasil.
1-	Aquisição por Volume com Direcionamento Governamental: A Administração Nacional de Saúde da China (NHSA) utiliza a aquisição baseada em volume para equilibrar acessibilidade com inovação. Medicamentos inovadores incluídos na Lista Nacional de Medicamentos Reembolsáveis (NRDL) são cobertos e reembolsados pelo BMI (Sistema Básico de Seguro Médico). O BMI cobre mais de 95% da população chinesa de 1,4 bilhão de pessoas. Considerando o amplo acesso e cobertura oferecidos pelo BMI, a inclusão na NRDL frequentemente exige negociações de preços rigorosas após a listagem, resultando frequentemente em preços insustentáveis segundo padrões globais. De acordo com a NRDL de 2024, o corte médio de preço para novos medicamentos listados foi um dos maiores já registrados, chegando a 63% abaixo do preço de tabela do produto. Oncologia, doenças crônicas e doenças raras representam os maiores números de novas inclusões, e a inovação é considerada um critério cada vez mais importante para inclusão na NRDL. No entanto, os preços baixos resultantes das negociações rigorosas da NRDL não representam adequadamente o valor da inovação desses produtos, especialmente fora da China.*(https://www.simon-kucher.com/en/insights/china-nrdl-2024-update-balancing-act-budget-value-and-innovation)
2-	Tratamento Preferencial às Empresas Farmacêuticas Chinesas na NRDL: As negociações da NRDL de 2024 destacam o crescente domínio das empresas farmacêuticas domésticas. Dos 91 novos medicamentos adicionados à NRDL em 2024, 65 foram de empresas nacionais (71%), enquanto 26 foram de marcas importadas (29%). Essa mudança reflete o objetivo da China de reduzir a dependência de medicamentos estrangeiros e fomentar uma indústria biofarmacêutica autossuficiente.(*https://www.nrdlplus.com/access-pathway-for-innovative-medicines-in-china-basic-social-medical-insurance/)
3-	Políticas Favoráveis à Biofarmacêutica Chinesa: A China opera dentro de uma estrutura política e econômica única, onde o governo oferece apoio substancial às empresas de biotecnologia, permitindo que elas pratiquem preços mais baixos no mercado interno. Um exemplo importante é a certificação de Empresas de Alta e Nova Tecnologia (HNTEs). O governo chinês oferece incentivos fiscais às empresas de biotecnologia locais que se qualificam como HNTEs. Essas empresas, com mais de 60% de P&amp;D realizado na China, usufruem de uma alíquota reduzida de imposto de renda corporativo (CIT) de 15% e podem compensar prejuízos por até 10 anos para reduzir a base tributável. *(https://www.china-briefing.com/news/tax-incentives-china-to-encourage-technology-innovation-updated/)
O investimento estatal também desempenha um papel significativo no financiamento dessas empresas. Xangai se destaca como o polo biofarmacêutico mais avançado da China, abrigando 3.000 empresas, com mais de 270.000 empregados e um investimento de 15 bilhões de dólares em P&amp;D em 2022. O governo local atrai empresas por meio de concessão gratuita de terrenos, reembolsos fiscais para talentos internacionais e apoio à compra de equipamentos. Em agosto de 2024, foram direcionados mais 4 bilhões de dólares em subsídios para empresas biomédicas que realizam ensaios clínicos na cidade. A indústria biofarmacêutica (BPI) é reconhecida como prioridade estratégica, com o governo promovendo ativamente seu desenvolvimento. Principais Políticas Fiscais Preferenciais: Redução do imposto de renda empresarial, dedução de despesas com P&amp;D da base tributável e subsídios financeiros para investimentos em fase de pesquisa.
Inaplicabilidade da China para Determinação de Preço pelo COO
Como mencionado acima, e considerando o ambiente farmacêutico e de reembolso específico da China para terapias inovadoras, é evidente que o governo chinês implementou diversas políticas favoráveis à biofarmacêutica, resultando no rápido crescimento do mercado farmacêutico inovador chinês.
•	A participação da China no pipeline global de desenvolvimento de medicamentos cresceu de 3% em 2013 para 28% em 2023, posicionando o país como a segunda maior região em número de ensaios clínicos, atrás apenas dos Estados Unidos. Além disso, a proporção de medicamentos lançados primeiro na China aumentou de 9% em 2017 para 29% em 2023, colocando o país logo atrás dos EUA em lançamentos de primeira classe. Essa tendência destaca as contribuições das empresas domésticas, cujos pipelines estão renovando o cenário farmacêutico global, inclusive no Brasil.
•	Para acesso ao mercado e reembolso, a combinação de subsídios locais e benefícios, aquisição por volume via NRDL e cobertura de 95% da população chinesa pelo BMI resultou na supressão dos preços de medicamentos oncológicos inovadores originários da China.
A metodologia de determinação de preços da CMED inclui os países de referência: Alemanha, Noruega, Japão, México, Austrália, Canadá, Espanha, Estados Unidos, África do Sul, França, Grécia, Itália, Portugal e Reino Unido. Ao contrário da China, esses países possuem autoridades regulatórias nacionais robustas que garantem que os preços sejam baseados em valor clínico, custo-efetividade e estruturas de reembolso transparentes.
Pelos motivos acima expostos:
Recomendamos que, para medicamentos inovadores e patenteados originários da China, a consideração do preço no COO não seja uma metodologia relevante de ERP, pois resulta em uma referência de preço inadequada.
Assim, a exclusão da referência de preço pelo COO da China garantirá que as empresas farmacêuticas registrem, lancem e proporcionem acesso a medicamentos inovadores para pacientes com câncer no Brasil
Referências
-	WHO Guideline on Country Pharmaceutical Pricing Policies, 2020
-	https://www.rand.org/content/dam/rand/pubs/research_reports/RR200/RR240/RAND_RR240.pdf
-	https://www.lexology.com/library/detail.aspx?g=2b789ff4-de6f-4830-b19d-40c705642a7c
-	https://www.efpia.eu/media/15406/efpia-position-paper-principles-for-application-of-international-reference-pricing-systems-june-2014.pdf
-	https://pmc.ncbi.nlm.nih.gov/articles/PMC4802694/#FN0006
-	IQVIA Institute Global Oncology Trends 2025
-	https://www.cell.com/cell/fulltext/S0092-8674(24)00242-3
-	https://www.nature.com/articles/d41573-022-00167-2
-	https://www.china-briefing.com/news/tax-incentives-china-to-encourage-technology-innovation-updated/
-	https://merics.org/en/report/lab-leader-market-ascender-chinas-rise-biotechnology
-	https://www.fiducia-china.com/chinas-innovation-incentives/
-	https://www.bloomberg.com/news/articles/2024-07-30/shanghai-pledges-millions-for-china-biotech-firms-who-go-global
-	https://www.gtlaw.com/en/insights/2025/2/china-on-the-move-lessons-from-chinas-2024-national-negotiation-of-drug-prices
-	https://www.simon-kucher.com/en/insights/china-nrdl-2024-update-balancing-act-budget-value-and-innovation
-	https://www.nrdlplus.com/access-pathway-for-innovative-medicines-in-china-basic-social-medical-insurance/
-	https://remapconsulting.com/emerging-developing-markets/nrdl/a-2024-update-is-nrdl-inclusion-in-china-really-the-golden-ticket-for-market-access/</t>
  </si>
  <si>
    <t>Referências
-	WHO Guideline on Country Pharmaceutical Pricing Policies, 2020
-	https://www.rand.org/content/dam/rand/pubs/research_reports/RR200/RR240/RAND_RR240.pdf
-	https://www.lexology.com/library/detail.aspx?g=2b789ff4-de6f-4830-b19d-40c705642a7c
-	https://www.efpia.eu/media/15406/efpia-position-paper-principles-for-application-of-international-reference-pricing-systems-june-2014.pdf
-	https://pmc.ncbi.nlm.nih.gov/articles/PMC4802694/#FN0006
-	IQVIA Institute Global Oncology Trends 2025
-	https://www.cell.com/cell/fulltext/S0092-8674(24)00242-3
-	https://www.nature.com/articles/d41573-022-00167-2
-	https://www.china-briefing.com/news/tax-incentives-china-to-encourage-technology-innovation-updated/
-	https://merics.org/en/report/lab-leader-market-ascender-chinas-rise-biotechnology
-	https://www.fiducia-china.com/chinas-innovation-incentives/
-	https://www.bloomberg.com/news/articles/2024-07-30/shanghai-pledges-millions-for-china-biotech-firms-who-go-global
-	https://www.gtlaw.com/en/insights/2025/2/china-on-the-move-lessons-from-chinas-2024-national-negotiation-of-drug-prices
-	https://www.simon-kucher.com/en/insights/china-nrdl-2024-update-balancing-act-budget-value-and-innovation
-	https://www.nrdlplus.com/access-pathway-for-innovative-medicines-in-china-basic-social-medical-insurance/
-	https://remapconsulting.com/emerging-developing-markets/nrdl/a-2024-update-is-nrdl-inclusion-in-china-really-the-golden-ticket-for-market-access/</t>
  </si>
  <si>
    <t>Positivos e negativos</t>
  </si>
  <si>
    <t>Modernização regulatória
Transparência e previsibilidade
Reconhecimento da inovação incremental
Ampliação da cesta internacional de referência</t>
  </si>
  <si>
    <t>Critérios econômicos não alinhados a variação cambial e fatores macroeconômicos
Risco desincentivo à introdução de novas terapias; e manutenção do país de origem para categoria de inovação</t>
  </si>
  <si>
    <t>2025-07-01 16:28:16</t>
  </si>
  <si>
    <t>CELLTRION HEALTHCARE DISTRIBUICAO DE PRODUTOS FARMACEUTICOS DO BRASIL LTDA</t>
  </si>
  <si>
    <t>05.452.889/0001-61</t>
  </si>
  <si>
    <t>Art. 7º O DIP deverá conter as seguintes informações, de acordo com a categoria de precificação do medicamento:
§ 5º Caso a opção de classificação tenha sido a Categoria 2 ou 7, o DIP deverá conter as informações referentes aos incisos de I a XIII e XV a XVI do caput deste artigo.
I - Para os medicamentos classificados na Categoria 7, as informações referentes ao inciso IX terão caráter meramente informativo, não sendo consideradas para fins de avaliação ou deliberação.
§ 6º Caso a opção de classificação tenha sido a Categoria 4, 5, 6 ou 8, o DIP deverá conter as informações referentes aos incisos de I a VIII do caput deste artigo.
§ 7º A CMED pode, a seu critério e mediante justificativa técnica, requerer novos documentos para análise durante a definição de preço teto.
§ 8º O DIP em modalidade simplificada deverá conter as informações referentes aos incisos I a VIII do caput deste artigo.
§ 9º A documentação apresentada eletronicamente deverá conter arquivos que permitam a realização de busca textual, cópia, marcadores e hiperlinks que facilitem a navegação.
§ 10. A omissão ou apresentação de informações falseadas à CMED no procedimento de definição de preços sujeitará o infrator às sanções previstas na Lei nº 10.742, de 2003.</t>
  </si>
  <si>
    <t>A Celltrion, empresa farmacêutica global líder em produtos biológicos, sendo a primeira a lançar um biossimilar de anticorpos monoclonais no mundo, atuante no fornecimento de medicamentos no mercado brasileiro, vem, respeitosamente, apresentar sua manifestação à proposta de alteração da Resolução CMED nº 2/2004.
Entendemos e apoiamos o objetivo da CMED em buscar maior eficiência regulatória e transparência na definição de preços de medicamentos. Contudo, a proposta apresentada traz preocupações importantes quanto à isonomia no mercado farmacêutico brasileiro.
No modelo atual da saúde suplementar no Brasil, é muito comum que planos de saúde não possuam estrutura própria, como farmácias hospitalares, centros de infusão ou laboratórios clínicos. Por conta disso, eles terceirizam os atendimentos para hospitais, clínicas ou centros especializados.
Essas clínicas e hospitais adquirem os medicamentos diretamente da indústria farmacêutica ou de distribuidores, muitas vezes com negociação de preço real abaixo do Preço Fábrica registrado.
Porém, o reembolso que eles recebem dos planos de saúde é feito com base no preço oficial registrado na tabela CMED.
Se uma empresa registra um medicamento com preço mais baixo do que os concorrentes, ela passa a ter desvantagem competitiva nas cotações para essas clínicas e hospitais.
Portanto, não basta que o medicamento tenha o menor preço de venda, o que realmente importa para esses prestadores é o quanto eles vão receber de reembolso, o que torna o preço registrado na CMED um critério comercial chave.
Isso cria um ambiente de mercado onde as farmacêuticas são forçadas a buscar o maior preço-teto possível no momento do registro, simplesmente para manter igualdade de competição.
Diante disso, um dos pontos mais críticos da proposta é a manutenção e ampliação da obrigatoriedade de comparação com a chamada “cesta de países” apenas para determinadas empresas.
É uma clara quebra de isonomia no processo de definição de Preço Fábrica entre empresas multinacionais e nacionais. Enquanto as multinacionais são obrigadas a adotar como base o menor preço internacional de uma lista pré-estabelecida de países, as empresas nacionais, mesmo que o produto seja importado e comercializado em uma das cesta de países, não estão sujeitas a esse critério simplesmente por ser uma empresa nacional e acaba recebendo o mesmo Preço Fábrica do de referência. Tal distorção gera um ambiente de concorrência desleal, onde produtos com a mesma formulação e mesma indicação terapêutica chegam ao mercado brasileiro com preços-teto significativamente diferentes. Essa prática não só infringe o princípio da isonomia como prejudica a competitividade e o acesso da população a uma maior diversidade de fornecedores.
Além disso, os preços de referência internacionais muitas vezes refletem realidades tributárias, cambiais e regulatórias completamente distintas da brasileira, com mercados que, inclusive, possuem políticas de subsídio ou controle de preços com lógicas incompatíveis com a nossa estrutura fiscal.
Nesse sentido, a Celltrion Healthcare Brasil, recomenda que a nova regulamentação exclua o critério de comparação com a cesta de países como base obrigatória para definição de preço, especialmente quando ele não é aplicado de forma universal a todas as empresas.
Estabeleça um critério único, transparente e isonômico para todas as empresas que desejam registrar medicamentos biosimilares ou não novos no Brasil, com parâmetros vinculados à realidade de mercado nacional e sem criar distinções baseadas apenas na origem do capital ou na presença internacional da empresa.</t>
  </si>
  <si>
    <t>Art. 10. O PF proposto pela empresa não poderá ser superior ao menor PF praticado para o mesmo produto nos países de referência, agregando-se os impostos incidentes, conforme o caso.
§ 1º São países de referência Alemanha, Noruega, Japão, México, Austrália, Canadá, Espanha, Estados Unidos da América, África do Sul, França, Grécia, Itália, Portugal e Reino Unido, além do país de origem do produto, conforme o caso.
§ 1º-A. Para medicamentos biológicos não novos ou biossimilares, a exigência de comparação com preços internacionais não se aplica. Nestes casos, o PF proposto não poderá ser superior a 85% do PF do respectivo medicamento de referência aprovado no Brasil.
§ 2º Para que seja apurado o PF permitido, o produto deverá estar sendo comercializado em pelo menos 5 (cinco) dos países de referência.
§ 3º Caso a condição do parágrafo anterior não seja cumprida, a CMED estabelecerá preço provisório ao produto pleiteado, devendo a empresa apresentar à Secretaria-Executiva da CMED, com periodicidade de 6 (seis) meses, documento que comprove o lançamento do produto, com respectivo preço, nos países de referência, até o cumprimento do disposto no § 2º deste artigo, aplicando-se, à hipótese de descumprimento ou retardamento da obrigação, as sanções previstas na Lei nº 10.742, de 2003. 
§ 4º Enquanto não estiver disponível para consulta em fontes de 5 (cinco) países, o PF será considerado provisório.
§ 5º No caso de empresas que não comercializem o produto em outros países, será utilizado como referência o preço de produtos com o mesmo IFA e forma farmacêutica agrupável nos países de referência.
§ 6º A condição de provisoriedade não se aplica aos produtos novos desenvolvidos e fabricados no Brasil.</t>
  </si>
  <si>
    <t>Art. 23. O PF máximo permitido para o produto classificado na Categoria 7 será definido de acordo com os seguintes critérios:
I – O PF não poderá ser superior a 85% do preço do medicamento de referência aprovado no Brasil, considerando-se a mesma apresentação e forma farmacêutica.
II – No caso de novas apresentações do mesmo medicamento já comercializado pela empresa sob a mesma marca comercial, o PF não poderá ser superior à média do custo de tratamento do próprio medicamento, observadas as respectivas posologias.</t>
  </si>
  <si>
    <t>Alteração de uma regulamentação ultrapassada e inclusão de novas categorias de medicamentos.</t>
  </si>
  <si>
    <t>Falta de tratamento isonômico.</t>
  </si>
  <si>
    <t>2025-07-04 15:32:25</t>
  </si>
  <si>
    <t>UNIMED NACIONAL – COOPERATIVA CENTRAL</t>
  </si>
  <si>
    <t>02.812.468/0001-06</t>
  </si>
  <si>
    <t>Pelos argumentos apresentados no documento enviado, a UNIMED NACIONAL – COOPERATIVA CENTRAL gostaria de propor a incorporação, na política de regulação de preços, as seguintes medidas:
• Proibição expressa da revenda de medicamentos por estabelecimentos de saúde com qualquer margem de lucro, assegurando apenas o reembolso do custo efetivo de aquisição;
• Vedação do uso contratual de tabelas privadas como referência de preços, inclusive nos instrumentos normativos e regulatórios da ANS; 
• Implementação obrigatória de ajustes negativos nos preços teto publicados pela CMED, com base em levantamento de mercado fidedigno e periódicos;
• Criação de mecanismos de auditoria e transparência documental, exigindo comprovação do valor de aquisição nas cobranças enviadas às operadoras.</t>
  </si>
  <si>
    <t>Negativos</t>
  </si>
  <si>
    <t>No modelo atualmente vigente, a regulamentação estabelece preços teto para os medicamentos tanto no mercado de atacado (Preço Fábrica) quanto, por consequência, no varejo (Preço Máximo ao Consumidor), sendo que tais valores são definidos exclusivamente no momento da entrada do produto no país. 
A partir de então, todos os medicamentos passam a ser reajustados anualmente com base em um índice geral atrelado à inflação, sem qualquer correlação com os preços efetivamente praticados no mercado atacadista ou com os valores de venda direta das indústrias farmacêuticas aos hospitais e às redes de farmácias.
O que se constata, no estágio atual da regulação do setor farmacêutico, é a consolidação de um paradoxo concorrencial: em vez de estimular a eficiência e a redução de preços, o modelo vigente induz à chamada “concorrência ao avesso” — tanto no varejo (drogarias e farmácias), quanto no ambiente hospitalar e ambulatorial (hospitais e clínicas oncológicas).
Nessa lógica distorcida, os laboratórios fabricantes são incentivados a registrar, junto à CMED, valores máximos de fábrica artificialmente elevados, mesmo quando seus produtos são efetivamente vendidos ao mercado por preços iguais ou inferiores aos da concorrência. O objetivo dessa prática é criar uma margem fictícia entre o custo de aquisição e o preço teto regulado, de modo a tornar seus medicamentos mais atrativos aos prestadores, que priorizam, não a efetividade terapêutica, mas sim o potencial de lucratividade na revenda do insumo.
Esse comportamento é amplamente replicado por diversos fabricantes, cientes de que, quanto maior for a diferença entre o preço real de mercado e o valor registrado na CMED, maior será a preferência por suas marcas no momento da prescrição ou faturamento hospitalar.
Essa disparidade evidencia, de forma objetiva, as consequências práticas e deletérias da política de precificação atualmente em vigor, a qual favorece a opacidade, a ineficiência econômica e a inflação sistêmica no setor de medicamentos.</t>
  </si>
  <si>
    <t>2025-07-07 16:32:46</t>
  </si>
  <si>
    <t>Rio Grande do Sul - RS</t>
  </si>
  <si>
    <t>Unimed Central de Serviços</t>
  </si>
  <si>
    <t>02.494.715/0001-73</t>
  </si>
  <si>
    <t>As sugestões constam descritas no anexo.</t>
  </si>
  <si>
    <t>-</t>
  </si>
  <si>
    <t>A regulação de preços para os novos medicamentos registrados pela Anvisa, no Brasil é de fundamental importância.</t>
  </si>
  <si>
    <t>A norma não prevê claramente a redução de preço do medicamento quando o valor praticado no mercado reduz.</t>
  </si>
  <si>
    <t>2025-07-07 21:25:14</t>
  </si>
  <si>
    <t>Sim</t>
  </si>
  <si>
    <t>[ASSUNTO]
Proposta de criação de mecanismo para formalização e fiscalização de Condições Comerciais Específicas firmadas em processos de Avaliação de Tecnologia em Saúde (ATS).
[CONTEXTO]
As regras de regulação e fiscalização de preço de medicamentos podem impactar diretamente nos processo de Avaliação de Tecnologias em Saúde e, consequentemente, acesso dos pacientes. 
No âmbito da Saúde Suplementar, a Agência Nacional de Saúde Suplementar (ANS) utiliza como base estrita o Preço Fábrica (PF) aprovado pela CMED, o que impede uma análise baseada em preços reais praticados, comprometendo a própria validade do processo de ATS. 
Já no âmbito do SUS, embora a CONITEC aceite avaliar propostas baseadas em compromissos de preço, a ausência de um mecanismo de fiscalização e sanção por parte de um órgão regulador de preços, como a CMED, gera insegurança jurídica e já resultou em casos onde os preços acordados não foram honrados. 
Em ambos os cenários, a criação de um instrumento fiscalizável pela CMED é fundamental para dar segurança e eficácia aos processos de negociação.
As empresas detentoras de registro, por sua vez, enfrentam um dilema: a redução formal do Preço Fábrica para o mercado brasileiro pode impactar negativamente sua política de preços em outros países, devido ao mecanismo de Referenciamento Internacional de Preços (IRP). Este cenário cria um impasse que dificulta negociações, atrasa a incorporação de tecnologias e, em última análise, prejudica o acesso dos pacientes.
[SUGESTÃO DE APRIMORAMENTO]
Para solucionar este impasse, propõe-se a criação de um mecanismo que permita ao detentor do registro firmar uma "Condição Comercial Específica" com órgãos públicos no curso de um processo de ATS, formalizando um preço inferior ao PF para uma finalidade delimitada.
A proposta se baseia em três pilares:
1. Obrigação de Protocolo: O detentor do registro torna-se obrigado a notificar a CMED sobre o acordo firmado.
2. Fiscalização e Sanção: A CMED passa a ter a competência explícita de fiscalizar o cumprimento do acordo e aplicar as sanções cabíveis.
3. Caracterização Específica: A norma deve deixar claro que o preço acordado é uma condição específica e contextual, aplicável somente ao escopo do acordo, e não constitui um novo Preço Fábrica ou um preço de referência geral, mitigando assim o risco de uso para referenciamento internacional.
[PROPOSTA DE INCLUSÃO DE NOVO ARTIGO]
Sugere-se a inclusão do seguinte artigo na Seção III (Da Comercialização) do Capítulo IV da minuta:
Art. 25-A. O detentor de registro que, no âmbito de um processo de Avaliação de Tecnologia em Saúde (ATS), firmar Termo de Compromisso ou instrumento congênere com órgão ou entidade da administração pública, estabelecendo Condição Comercial Específica com preço inferior ao Preço Fábrica (PF) vigente, deverá protocolar cópia do referido instrumento junto à Secretaria-Executiva da CMED no prazo de 30 (trinta) dias, contados da sua celebração.
§ 1º O protocolo do instrumento de que trata o caput não ensejará alteração do Preço Fábrica (PF) da apresentação do medicamento, que permanecerá o mesmo definido pela CMED nos termos desta Resolução.
§ 2º O descumprimento do preço ou das condições estabelecidas no Termo de Compromisso sujeitará a empresa infratora às sanções previstas na Lei nº 10.742, de 6 de outubro de 2003, sendo a fiscalização de competência da CMED.
§ 3º O preço estabelecido na Condição Comercial Específica de que trata o caput é restrito à finalidade e ao escopo definidos no respectivo Termo de Compromisso, não constituindo um novo Preço Fábrica (PF) ou um preço de referência para outras negociações no território nacional ou para fins de referenciamento internacional.</t>
  </si>
  <si>
    <t>[PROPOSTA DE INCLUSÃO DE NOVO ARTIGO]
Sugere-se a inclusão do seguinte artigo na Seção III (Da Comercialização) do Capítulo IV da minuta:
Art. 25-A. O detentor de registro que, no âmbito de um processo de Avaliação de Tecnologia em Saúde (ATS), firmar Termo de Compromisso ou instrumento congênere com órgão ou entidade da administração pública, estabelecendo Condição Comercial Específica com preço inferior ao Preço Fábrica (PF) vigente, deverá protocolar cópia do referido instrumento junto à Secretaria-Executiva da CMED no prazo de 30 (trinta) dias, contados da sua celebração.
§ 1º O protocolo do instrumento de que trata o caput não ensejará alteração do Preço Fábrica (PF) da apresentação do medicamento, que permanecerá o mesmo definido pela CMED nos termos desta Resolução.
§ 2º O descumprimento do preço ou das condições estabelecidas no Termo de Compromisso sujeitará a empresa infratora às sanções previstas na Lei nº 10.742, de 6 de outubro de 2003, sendo a fiscalização de competência da CMED.
§ 3º O preço estabelecido na Condição Comercial Específica de que trata o caput é restrito à finalidade e ao escopo definidos no respectivo Termo de Compromisso, não constituindo um novo Preço Fábrica (PF) ou um preço de referência para outras negociações no território nacional ou para fins de referenciamento internacional.</t>
  </si>
  <si>
    <t>[ASSUNTO]
Proposta de criação de mecanismo para formalização e fiscalização de Condições Comerciais Específicas firmadas em processos de Avaliação de Tecnologia em Saúde (ATS).
[CONTEXTO]
As regras de regulação e fiscalização de preço de medicamentos podem impactar diretamente nos processo de Avaliação de Tecnologias em Saúde e, consequentemente, acesso dos pacientes. 
No âmbito da Saúde Suplementar, a Agência Nacional de Saúde Suplementar (ANS) utiliza como base estrita o Preço Fábrica (PF) aprovado pela CMED, o que impede uma análise baseada em preços reais praticados, comprometendo a própria validade do processo de ATS. 
Já no âmbito do SUS, embora a CONITEC aceite avaliar propostas baseadas em compromissos de preço, a ausência de um mecanismo de fiscalização e sanção por parte de um órgão regulador de preços, como a CMED, gera insegurança jurídica e já resultou em casos onde os preços acordados não foram honrados. 
Em ambos os cenários, a criação de um instrumento fiscalizável pela CMED é fundamental para dar segurança e eficácia aos processos de negociação.
As empresas detentoras de registro, por sua vez, enfrentam um dilema: a redução formal do Preço Fábrica para o mercado brasileiro pode impactar negativamente sua política de preços em outros países, devido ao mecanismo de Referenciamento Internacional de Preços (IRP). Este cenário cria um impasse que dificulta negociações, atrasa a incorporação de tecnologias e, em última análise, prejudica o acesso dos pacientes.
[SUGESTÃO DE APRIMORAMENTO]
Para solucionar este impasse, propõe-se a criação de um mecanismo que permita ao detentor do registro firmar uma "Condição Comercial Específica" com órgãos públicos no curso de um processo de ATS, formalizando um preço inferior ao PF para uma finalidade delimitada.
A proposta se baseia em três pilares:
1. Obrigação de Protocolo: O detentor do registro torna-se obrigado a notificar a CMED sobre o acordo firmado.
2. Fiscalização e Sanção: A CMED passa a ter a competência explícita de fiscalizar o cumprimento do acordo e aplicar as sanções cabíveis.
3. Caracterização Específica: A norma deve deixar claro que o preço acordado é uma condição específica e contextual, aplicável somente ao escopo do acordo, e não constitui um novo Preço Fábrica ou um preço de referência geral, mitigando assim o risco de uso para referenciamento internacional.</t>
  </si>
  <si>
    <t>O dinamismo do tema exige que as regras de precificação passem por revisões periódicas. Atualmente, o preço dos medicamentos acaba sendo a principal barreira de acesso, tanto na saúde pública como na privada.</t>
  </si>
  <si>
    <t>2025-07-08 18:11:46</t>
  </si>
  <si>
    <t>AstraZeneca</t>
  </si>
  <si>
    <t>60.318.797/0001-00</t>
  </si>
  <si>
    <t>II. Alternativa terapêutica: medicamento(s) utilizado(s) para a mesma indicação conforme bula autorizada no País.</t>
  </si>
  <si>
    <t>A Astrazeneca é contrária a inclusão de indicações não previstas em bula aprovada pela ANVISA (off label) como parâmetro para definição de alternativas terapêuticas no contexto da precificação de medicamentos.
Sob o ponto de vista legal, a proposta afronta o princípio da legalidade administrativa (art. 37 da Constituição Federal), uma vez que a CMED passaria a adotar como base de decisão indicações terapêuticas não aprovadas pela autoridade sanitária competente, em desacordo com a Lei nº 6.360 de 1976, que condiciona a comercialização e a promoção de medicamentos às indicações formalmente aprovadas. Tal interpretação é reforçada pela RDC nº 47 de 2009 da ANVISA, que estabelece a obrigatoriedade da adequação da bula às indicações terapêuticas autorizadas.
Essa flexibilização pode gerar insegurança jurídica e abrir precedentes para questionamentos legais e contenciosos administrativos ou judiciais, uma vez que se estaria equiparando indicações não aprovadas a usos plenamente validados e autorizados no país.
No contexto da precificação, a adoção de medicamentos utilizados off label como alternativas comparativas impõe ainda um desafio metodológico e ético relevante. É altamente improvável que medicamentos inovadores sejam testados em estudos clínicos comparativos formais contra terapias utilizadas fora da bula. Comparar um medicamento inovador com um tratamento não autorizado representaria colocaria em risco a validade do estudo.
Ademais, permitir que medicamentos off label influenciem a formação de preços pode desestimular o lançamento de medicamentos de última geração no mercado brasileiro, comprometendo o acesso da população a terapias inovadoras com base regulatória e evidência clínica robusta.
Diante do exposto, recomenda-se que a definição de “Alternativa Terapêutica” se restrinja aos medicamentos com indicações formalmente aprovadas em bula pela ANVISA, de forma a garantir a segurança jurídica, a coerência regulatória e a promoção da inovação terapêutica no país.</t>
  </si>
  <si>
    <t>VIII. Evidências científicas: Artigos científicos publicados em revistas indexadas referentes a estudos clínicos com comparações diretas, revisões sistemáticas com metanálise e, na falta dessas ou complementarmente, comparações indiretas ou estudos observacionais, relatórios de pesquisa clínica, estudos clínicos em fases iniciais  (fase Ib e II) para doenças de baixa prevalência e outros documentos emitidos por agências internacionais de referência.</t>
  </si>
  <si>
    <t>Medicamentos para doenças raras e ultrararas podem não ter estudos fase 3 e são aprovados na anvisa com estudos de fase 1b e/ou 2.</t>
  </si>
  <si>
    <t>XVII. Medicamento comparador: alternativa terapêutica com mesma indicação conforme bula autorizada no País;</t>
  </si>
  <si>
    <t>Seguir o entendimento do CTE de 2021 para evitar uso de medicamento "off-label" como comparador. Assim como já justificado no item II.</t>
  </si>
  <si>
    <t>CAPÍTULO II  
DA CLASSIFICAÇÃO DE PRODUTOS
Art. 3º Os produtos novos deverão ser classificados nas seguintes Categorias:
I - Categoria 1: produto novo que:
a) possua indicação terapêutica em bula sem alternativa terapêutica aprovada pela ANVISA; ou
b) apresente ganho terapêutico em relação à(s) alternativa(s) terapêutica(s) com mesma indicação em bula aprovada pela ANVISA.
II - Categoria 2: produto novo que não se enquadre na categoria anterior por não atender, as previsões dispostas nas alíneas “a” e “b” do inciso I deste artigo.
§ 1º (excluir)
§ 2º As novas apresentações de medicamentos classificados na Categoria 1 que venham a ser lançadas posteriormente no mercado com mesma indicação de bula seguirão, durante o período de 5 (cinco) anos, a mesma categorização</t>
  </si>
  <si>
    <t>Excluir necessidade de Patente.  Categoria I deveria ser apenas para drogas  que  apresentem ganho terapêutico em relação à(s) alternativa(s) terapêutica(s). Ou no caso de drogas que possuam uma indicação em bula sem alternativa terapêutica aprovada pela ANVISA. 
Entendemos que o status de patente exerce papel irrelevante no contexto da precificação, considerando o ocorrido nos anos da aplicação da Resolução 2 de 2004. Um medicamento sem proteção patentária, mas que demonstre superioridade clínica frente à alternativa terapêutica disponível, terá seu preço definido com base no menor valor praticado nos países de referência estipulados pela CMED, independentemente de a Categoria ser definida como 1 ou 2. Ou seja, a patente não se configura como determinante para o preço final, tornando a exigência redundante em termos práticos.
Ademais, vincular a precificação à existência de patente representa uma associação inadequada entre propriedade intelectual e valor terapêutico. A concessão de patente, por definição, diz respeito à originalidade técnico-industrial da invenção, mas não reflete, necessariamente, um ganho clínico ou um avanço terapêutico relevante para os pacientes ou para o sistema de saúde.
Sobre o § 2º:  É necessário deixar claro o caso de novas apresentações com indicações diferentes (tanto para biológicos quanto sintéticos), considerando mesma marca ou marcas diferentes.</t>
  </si>
  <si>
    <t>Art. 4º As novas apresentações de medicamentos  com mesma indicação de bula deverão ser classificadas como:
 a)    nova associação;
       b)    nova monodroga;
       c)    nova via de administração;
       d)    nova concentração;
       e)    nova forma farmacêutica;
       f)    novo acondicionamento; ou
       g)    inovação incremental diversa.</t>
  </si>
  <si>
    <t>É necessário deixar claro o caso de novas apresentações com indicações diferentes (tanto para biológicos quanto sintéticos), considerando mesma marca ou marcas diferentes.</t>
  </si>
  <si>
    <t>Incluir: § 6º para as novas apresentações de medicamentos já comercializados pela própria empresa, destinadas a indicação terapêutica distinta, serão enquadradas como Categoria 1, quando houver comprovação de ganho terapêutico em relação às alternativas disponíveis; ou como Categoria 2, quando inexista demonstração de ganho terapêutico.</t>
  </si>
  <si>
    <t>V - Categoria 7: medicamento classificado como biossimilar;</t>
  </si>
  <si>
    <t>Entendemos que novas apresentações de medicamentos biológicos podem ser enquadrados nas categorias anteriores, deixando esta apenas para biossimilares.</t>
  </si>
  <si>
    <t>Art. 6º  As empresas detentoras de registro de medicamentos priorizados, nos termos da Resolução da Diretoria Colegiada - RDC nº 204, de 27 de dezembro de 2017, e da Resolução da Diretoria colegiada - RDC nº 205, de 28 de dezembro de 2017, e suas respectivas atualizações, deverão, no prazo de 60 (sessenta) dias a contar da publicação da respectiva autorização sanitária, protocolizar Documento Informativo de Preço junto à Secretaria-Executiva da CMED, por intermédio de sistema eletrônico.</t>
  </si>
  <si>
    <t>Seguir o que preconiza a RDC 948 de 2024 da ANVISA</t>
  </si>
  <si>
    <t>VIII - preço sem impostos pelo qual a empresa pretende comercializar cada apresentação, acompanhado de justificativa técnica quanto ao preço pleiteado;
X - informações sobre o registro sanitário e a comercialização do medicamento nos países de referência por meio de acordo de compartilhamento de riscos, quando aplicável, com a síntese das obrigações assumidas e o preço pactuado, quando disponíveis publicamente;
XIII -  excluir
XIV - excluir</t>
  </si>
  <si>
    <t>VIII - entendemos que cabe a empresa informar o preço sem impostos, sendo baseado no preço sem impostos dos países de referência ou no preço sem impostos do comparador selecionado. Cabendo a CMED o cálculo apropriado dos devidos impostos. Evitando assim distorções causadas por diferentes modelos de tributação (ex: lista positiva/negativa/neutra).
X- Apesar da ressalva sobre a confidencialidade, a exigência de apresentação de informações relativas a acordos de compartilhamento de risco firmados com governos estrangeiros suscita preocupações relevantes de ordem jurídica e comercial.
Esses acordos, em sua maioria, estão protegidos por cláusulas contratuais de confidencialidade mútua, com respaldo legal nos respectivos ordenamentos jurídicos nacionais. Como exemplos, podem ser citados:
•	Os dispositivos de proteção de trade secrets presentes no Freedom of Information Act (FOIA) nos Estados Unidos;
•	As salvaguardas à confidencialidade comercial previstas no Regulamento Geral sobre a Proteção de Dados (GDPR) da União Europeia;
•	Normas específicas de proteção contratual em legislações nacionais de países membros da OCDE.
A exigência de fornecimento, ainda que sob regime de sigilo administrativo, dessas informações por parte das afiliadas brasileiras pode acarretar consequências significativas, tais como:
•	Violação de cláusulas contratuais firmadas no exterior, com risco de responsabilização jurídica do grupo econômico;
•	Sanções cíveis, comerciais ou regulatórias nos países de origem dos acordos, especialmente em jurisdições com legislações rigorosas de proteção à confidencialidade;
•	Afronta aos princípios da boa-fé contratual, do direito internacional privado e da soberania jurídica dos países envolvidos.
Além dos riscos jurídicos, a manutenção dessa exigência traria impactos negativos sobre o ambiente regulatório brasileiro, desestimulando o lançamento de medicamentos inovadores no país. A previsibilidade e a segurança jurídica são fatores essenciais para a decisão de ingresso de novas tecnologias no mercado nacional.
Diante do exposto, recomenda-se que o item X seja reformulado, de modo a restringir a exigência apenas a informações que estejam disponíveis publicamente.
XIII - Sugestão de excluir, visando simplificar o processo, uma vez que não interere na definição do preço.  Como foi excluida opção de "Redução  do custo global de tratamento" na Cat I, não há necessidade de manter essa exigência.
XIV - Entendemos que o status de patente exerce papel irrelevante no contexto da precificação, considerando o ocorrido nos anos da aplicação da Resolução 2 de 2004. Um medicamento sem proteção patentária, mas que demonstre superioridade clínica frente à alternativa terapêutica disponível, terá seu preço definido com base no menor valor praticado nos países de referência estipulados pela CMED, independentemente de a Categoria ser definida como 1 ou 2. Ou seja, a patente não se configura como determinante para o preço final, tornando a exigência redundante em termos práticos.
Ademais, vincular a precificação à existência de patente representa uma associação inadequada entre propriedade intelectual e valor terapêutico. A concessão de patente, por definição, diz respeito à originalidade técnico-industrial da invenção, mas não reflete, necessariamente, um ganho clínico ou um avanço terapêutico relevante para os pacientes ou para o sistema de saúde.</t>
  </si>
  <si>
    <t>§ 1º São países de referência Austrália, Canadá, Espanha, Estados Unidos da América, França, Grécia, Itália, Nova Zelândia e Portugal, além do país de origem do produto, conforme o caso.
Incluir: § 7º Para os fins desta Resolução, não poderão ser admitidos como preços de referência aqueles que se encontrem onerados ou beneficiados por quaisquer subsídios, incentivos ou aportes financeiros concedidos pelo governo do respectivo país.</t>
  </si>
  <si>
    <t>A definição de países de referência para comparação internacional de preços deve observar critérios objetivos de comparabilidade regulatória, econômica e sanitária, com vistas à formação de preços mais aderente à realidade brasileira, promovendo equilíbrio entre sustentabilidade financeira e acesso à inovação.
A inclusão de novos países conforme texto do parágrafo 1º do Artigo 10 compromete esse equilíbrio uma vez que na maioria das vezes os preços publicados são os de compra do governo, sendo comparáveis aos preços atualmente negociados no processo de incorporação de tecnologias realizado pela Conitec.
Tendo em vista isso, sugerimos a manutenção dos países de referência presentes na Resolução atualmente vigente: Austrália, Canadá, Espanha, Estados Unidos da América, França, Grécia, Itália, Portugal, Nova Zelandia e país de origem.
A inclusão do § 7º é importante para assegurar que, na definição do preço-lista brasileiro, sejam tomados como base exclusivamente os preços-lista equivalentes praticados nos países de referência, livres de quaisquer subsídios, incentivos fiscais ou programas de copagamento que distorçam a comparação internacional; tal medida previne assimetrias tributárias e regulatórias, reduz o risco de judicialização por parte das empresas que, diante de tetos artificiais e incompatíveis com os seus preços-lista de origem, buscam rever o preço perante o Judiciário, e preserva a atratividade do mercado brasileiro para o lançamento de medicamentos inovadores, uma vez que preços-teto descolados da realidade econômica desestimulam a submissão de produtos e atrasam o acesso dos pacientes; ademais, a vedação ao uso de preços subsidiados alinha-se às boas práticas internacionais de Referência Externa de Preços recomendadas por organismos como WHO/HAI e OCDE, que preconizam transparência, auditabilidade e comparabilidade por meio da utilização de preços públicos, sem descontos confidenciais ou aportes governamentais.</t>
  </si>
  <si>
    <t>Art. 12. Para cálculo do custo de tratamento, quando houver mais de uma alternativa terapêutica, poderão ser utilizados como critérios de desempate para definição do medicamento comparador, dentre outros, desde que tecnicamente justificados, na seguinte ordem:
I - excluir
II - linha de tratamento;
III - via de administração; 
IV - mecanismo de ação;
V -  forma farmacêutica; 
VI - classe terapêutica; 
VII - excluir 
§ 1º O cálculo do custo de tratamento será realizado considerando a quantidade de IFA em cada apresentação de medicamento, a posologia de cada um e o tempo de tratamento previsto em bula ou em evidências científicas. 
§ 2º Para os cálculos de custo de tratamento, deverá ser considerado, prioritariamente, o medicamento registrado como novo para o IFA comparador.  
§ 3º Excepcionalmente, quando não for possível utilizar os critérios dispostos no caput e nos §§ 1º e 2º deste artigo, o Parecer Técnico deverá fundamentar as razões para utilização de critério diverso.</t>
  </si>
  <si>
    <t>Definir uma hierarquia de priorização
Os critérios de "indicação terapêutica" e "população indicada na bula do produto" são critérios imprescindíveis para um medicamento ser usado como comparador, portanto não deveriam ser critérios de desempate,</t>
  </si>
  <si>
    <t>§ 1º excluir
§ 2º excluir</t>
  </si>
  <si>
    <t>Consideramos inadequada a provisoriedade de preço vinculada a aprovação do pedido de patente, conforme consta no §1º do Art. 15 da Seção II – Dos Critérios para Definição do Preço Fábrica por Categoria, que estabelece que “Nos casos de medicamentos classificados na Categoria 1, em que o pedido de patente da molécula esteja sob análise pelo INPI, a CMED estabelecerá preço provisório ao produto pleiteado.”
A manutenção de um preço provisório vinculado à vigência ou à situação da patente amplia a insegurança jurídica e pode desorganizar a lógica de formação de preços no setor farmacêutico, afetando diretamente a atratividade do mercado brasileiro para o lançamento de medicamentos inovadores. A indefinição de longo prazo compromete a previsibilidade e dificulta a tomada de decisão por parte das empresas, resultando em potenciais perdas para o acesso da população a novas terapias.
Outro ponto crítico refere-se à insegurança regulatória gerada pela exigência de documentos patentários ainda pendentes de decisão, especialmente diante dos reconhecidos atrasos no processamento de pedidos pelo INPI. A fila de análise no INPI pode ultrapassar 10 anos, o que introduz distorções e incertezas sobre o posicionamento comercial de medicamentos inovadores no mercado brasileiro, penalizando produtos com alto potencial terapêutico simplesmente por estarem aguardando decisão formal sobre a patente.</t>
  </si>
  <si>
    <t>Incluir:
IV - para as novas apresentações de medicamentos já comercializados pela própria empresa, destinadas a indicação terapêutica distinta, serão enquadradas como Categoria 1, quando houver comprovação de ganho terapêutico em relação às alternativas disponíveis; ou como Categoria 2, quando inexista demonstração de ganho terapêutico.</t>
  </si>
  <si>
    <t>Exemplo hipotético:
 novas apresentações com indicações diferentes (sendo uma aguda e outra cronica).
Molécula X (Marca A - 100mg): indicação hospitalar em dose única intravenosa
Molécula X (Marca B - 100mg): indicação para doença crônica, aplicação subcutânea
Exemplo real: Ozempic / Wegovy. Concentrações diferentes para as indicações de Obesidade e DM2.</t>
  </si>
  <si>
    <t>§ 1º excluir</t>
  </si>
  <si>
    <t>Os conceitos de "complexidade" e  "volume", não definidos pela proposta de resolução, são altamente subjetivos e suscetíveis a interpretações divergentes entre técnicos, o que viola os princípios constitucionais da legalidade, impessoalidade, publicidade e eficiência (art. 37 da CF/88) e os comandos de segurança jurídica e previsibilidade previstos na Lei nº 13.874/2019 (Lei da Liberdade Econômica) e na Lei nº 9.784/1999 (processo administrativo federal).
A possibilidade de prorrogação por prazo idêntico ao original cria desigualdade de tratamento, uam vez que dossiês semelhantes podem receber decisões em prazos distintos, dependendo da apreciação subjetiva do analista sobre o "volume" e /ou “complexidade”.</t>
  </si>
  <si>
    <t>Art. 40.  A presente Resolução aplica-se exclusivamente aos processos protocolados a partir de sua entrada em vigor.</t>
  </si>
  <si>
    <t>A aplicação de regras novas a processos em curso contraria os princípios do direito administrativo, em especial os da legalidade, segurança jurídica e proteção da confiança legítima, previstos na Lei de Introdução às Normas do Direito Brasileiro (LINDB, art. 6º) e na Constituição Federal (art. 5º, caput).
A jurisprudência brasileira também reconhece que o regime jurídico aplicável a pedidos administrativos é aquele vigente no momento de sua formalização. Nesse sentido, a manutenção do texto original do Art. 40 pode implicar riscos regulatórios e comprometer a estabilidade e atratividade do mercado brasileiro.
Por fim, destacamos que a sugestão de alteração não compromete os objetivos da nova resolução, apenas assegura transição normativa justa e estável, em conformidade com as melhores práticas regulatórias nacionais e internacionais.</t>
  </si>
  <si>
    <t>- novas categorias, a fim de reduzir os casos omissos
- critérios de desempate para escolha do comparador</t>
  </si>
  <si>
    <t>Inclusão de indicações não previstas em bula aprovada pela ANVISA (off label) como parâmetro para definição de alternativas terapêuticas no contexto da precificação de medicamentos. Exigência de apresentação de informações confidenciais relativas a acordos de compartilhamento de risco firmados com governos estrangeiros. Necessidade de patente e da provisoriedade do preço vinculado a ela. Inclusão de novos países dentre os países de referência e o aumento para o mínimo de 5 países para obtenção do preço definitivo. Aplicação imediata da nova Resolução aos processos já em análise na Secretaria Executiva da CMED, mesmo que tenham sido protocolados sob a vigência da norma anterior</t>
  </si>
  <si>
    <t>2025-07-08 14:40:22</t>
  </si>
  <si>
    <t>INTERFARMA ASSOCIAÇÃO DA INDÚSTRIA FARMACÊUTICA  DE PESQUISA</t>
  </si>
  <si>
    <t>31.118.508/0001-12</t>
  </si>
  <si>
    <t>Entidade representativa do setor regulado</t>
  </si>
  <si>
    <t>Dispõe sobre os critérios para definição de preços de medicamentos e novas apresentações de medicamentos, de que trata o art. 7º da Lei nº 10.742, de 06 de outubro de 2003, e sobre o procedimento para a apresentação de Documento Informativo de Preço (DIP).</t>
  </si>
  <si>
    <t>Usar o termo medicamentos, para alinhar em toda a resolução. Pois como está, produto novo (Art. 1 § 1º) e medicamento novo (Art. 2 inciso XIX) dizem a mesma coisa</t>
  </si>
  <si>
    <t>Art. 1º A presente Resolução dispõe sobre os critérios para definição de preços de medicamentos novos e novas apresentações de medicamentos, de que trata o art. 7º da Lei nº 10.742, de 6 de outubro de 2003, e sobre o procedimento para a apresentação de Documento Informativo de Preço (DIP).
§ 1º Consideram-se medicamentos novos, para efeito do disposto no art. 7º da Lei nº 10.742, de 2003, os medicamentos com insumo farmacêutico ativo (IFA) novo no País.
...</t>
  </si>
  <si>
    <t>Este conceito engloba todos os medicamentos, inclusive terapias avançadas</t>
  </si>
  <si>
    <t>Excluir</t>
  </si>
  <si>
    <t>Esta definição não está clara e isso pode gerar confusão. 
CMED deve assegurar que todas as definições estejam de acordo com leis e RDCs onde já existem as definições descritas.
As definições estão confusas e não se conversam com o restante da minuta. 
Algumas definições não aparecem ao longo da minuta (por ex. terapias avançadas) e outras não estão presentes nas definições (por ex. biológicos não novos)</t>
  </si>
  <si>
    <t>II. Alternativa terapêutica: medicamento(s) utilizado(s) para a mesma indicação terapêutica conforme bula autorizada no País pela ANVISA, vedado o uso de off-label.</t>
  </si>
  <si>
    <t>A escolha do medicamento comparador para produtos novos deverá considerar somente medicamento com mesma indicação terapêutica em bula aprovada pela Anvisa, observadas as especificidades de seu uso na linha de cuidado e perfil do paciente estabelecidos em bula.
Na existência de mais de um possível medicamento comparador, deverá ser considerado o conjunto sistemático de evidências científicas existentes, assim como outros argumentos cientificamente embasados, para a escolha de um único medicamento comparador.
Justifica-se a exclusão de referências a Protocolos Clínicos e Diretrizes Terapêuticas (PCDTs) ou guias clínicos nacionais e internacionais, mesmo que respaldados por evidências científicas, pois esses documentos podem incluir medicamentos utilizados de forma off label ou que sequer possuem registro sanitário ou comercialização no território brasileiro. A adoção desses medicamentos como comparadores terapêuticos comprometeria a segurança regulatória, contrariando os princípios da legislação sanitária nacional, que exige que as indicações terapêuticas estejam formalmente aprovadas pela ANVISA.É imprenscindível afastar o uso de medicamentos off-label para medicamentos comparadores.
Vale ressaltar, que na ata da 9ª Reunião Ordinária do Comitê Técnico-Executivo (CTE), realizada em 30 de setembro de 2021, em virtude do Processo Administrativo nº 25351.166890/2020-16, estabeleceu-se que:
"(...) Em discussão entre os representantes do CTE/CMED, decidiu-se, tanto nesse caso como nas futuras análises de Documentos Informativos de Preço, pela não inclusão, como comparadores, de medicamentos que possuam indicação terapêutica em uso "off-label"."
Lei 10.742/2003.   Art. 7o A partir da publicação desta Lei, os produtos novos e as novas apresentações de medicamentos que venham a ser incluídos na lista de produtos comercializados pela empresa produtora deverão observar, para fins da definição de preços iniciais, os critérios estabelecidos pela CMED. .... § 1o Para fins do cálculo do preço referido no caput deste artigo, a CMED utilizará as informações fornecidas à Anvisa por ocasião do pedido de registro ou de sua renovação, sem prejuízo de outras que venham a ser por ela solicitadas.</t>
  </si>
  <si>
    <t>A inclusão do conceito de “atividade inovativa” na proposta carece de critérios objetivos e mensuráveis. Não está claro como essa atividade será avaliada, quais parâmetros serão utilizados para sua comprovação e qual será seu impacto na definição de preços. A ausência de diretrizes técnicas pode gerar insegurança regulatória e subjetividade na análise, comprometendo a previsibilidade e a isonomia do processo de precificação.
Além disso, a redação atual sugere que o esforço da empresa no desenvolvimento de produtos ou apresentações poderia ser utilizado como justificativa para precificação diferenciada, o que se aproxima de uma lógica de precificação baseada em custo de investimento — abordagem que não é adotada pela CMED e que contraria os princípios da regulação econômica do setor farmacêutico no Brasil.
Considerando que a inovação incremental já está contemplada de forma mais clara e objetiva nas categorias propostas (como a nova Categoria 3), recomenda-se a exclusão do item “atividade inovativa” para evitar sobreposição conceitual, subjetividade e insegurança jurídica.
O termo "significativamente" é subjetivo e pode impor desafios para a classificação de uma atividade como inovativa.
Não tem nexo causal com formação de preço. O foco da regulação é o beneficio para o paciente.</t>
  </si>
  <si>
    <t>IV. Benefício clínico adicional: são ganhos terapêuticos que  compreendem aumento de eficácia ou efetividade, ação mais rápida ou prolongada, redução da incidência ou da gravidade de eventos adversos, comodidade posológica, adesão terapêutica, efeito aditivo ou sinérgico de associações, redução da resistência antimicrobiana, abrangência de populações específicas, em comparação à(s) alternativa(s) terapêutica(s ) com mesma indicação em bula aprovada pela ANVISA, excluídos desta definição a redução de custos ou resíduos, assim como as melhorias no processo ou na cadeia produtiva do medicamento;</t>
  </si>
  <si>
    <t>Texto reformulado. Exclusão "dentre outros ganhos terapêuticos"</t>
  </si>
  <si>
    <t>Também aplicável para medicamentos clones.</t>
  </si>
  <si>
    <t>VIII. Evidências científicas: artigos científicos publicados em revistas indexadas referentes a estudos clínicos com comparações diretas, revisões sistemáticas de ensaios clínicos com metanálise, e, na falta dessas ou complementarmente, estudos de braço único, comparações indiretas, revisões sistemáticas, estudos observacionais, estudos de mundo real, relatórios de pesquisa clínica, estudos clínicos em fases iniciais  (fase Ib e II) para doenças de baixa prevalência e outros documentos oficiais emitidos por agências internacionais de referência ou publicações em congressos científicos.</t>
  </si>
  <si>
    <t>Revisões sistemáticas sem metanálise tb pode ser incluído (incluí o termo Revisões sistematicas mais generico (pode ser sem metanalise ou com metanalise de otros tipos de estudos).
Excluí termo "valoradas conforme sua robustez). Necessário especificar qual o critério será utilizado para avaliar a robustez dos documentos. Talvez deva incluir como critério, estudos de acordo c grau de força da evidência ou outro critério mais objetivo.
Considerando que nem sempre teremos manuscritos publicados além do estudo pivotal e é possível que algumas tecnologias tenham aprovação regulatória com base em estudos de braço único. Medicamentos para doenças raras e ultrararas podem não ter estudos fase 3 e são aprovados na anvisa com estudos de fase 2.</t>
  </si>
  <si>
    <t>IX. Forma farmacêutica agrupável: formas farmacêuticas que apresentam as mesmas vias de administração e formas de liberação do insumo farmacêutico ativo agrupadas segundo a similaridade da forma física do medicamento no momento da administração ao paciente (estado sólido, líquido, semissólido ou gasoso), definidas pela CMED e publicadas em Comunicado;</t>
  </si>
  <si>
    <t>Deixar claro que as formas farmacêuticas agrupáveis serão definidas em Comunicado.</t>
  </si>
  <si>
    <t>X. Ganho terapêutico: comprovação de benefício clínico adicional de maior eficácia, efetividade ou redução de efeitos adversos, em relação à(s)  alternativa (s) terapeutica (s) registrada (s) no Brasil para a mesma indicação terapeutica aprovada em bula pela ANVISA;</t>
  </si>
  <si>
    <t>O termo “significativa” deixa o texto subjetivo. 
É imprescindível afastar o uso de medicamentos off-label para medicamentos comparadores.
Vale ressaltar, que na ata da 9ª Reunião Ordinária do Comitê Técnico-Executivo (CTE), realizada em 30 de setembro de 2021, em virtude do Processo Administrativo nº 25351.166890/2020-16, estabeleceu-se que:
"(...) Em discussão entre os representantes do CTE/CMED, decidiu-se, tanto nesse caso como nas futuras análises de Documentos Informativos de Preço, pela não inclusão, como comparadores, de medicamentos que possuam indicação terapêutica em uso "off-label"."                                                                                                                                                             X. Ganho terapêutico: É o benefício clínico adicional definido no item IV do caput deste Artigo.</t>
  </si>
  <si>
    <t>XI. Inovação incremental: alteração em relação a medicamento originador, não se admitindo como tal a mera variação de características simples do produto, tais como:</t>
  </si>
  <si>
    <t>XII. Insumo Farmacêutico Ativo (IFA): insumo farmacêutico introduzido na formulação de um medicamento que, quando administrado em um paciente, atua como ingrediente ativo ou precursor, podendo exercer atividade farmacológica, imunológica, metabólica ou outro efeito direto no diagnóstico, cura, tratamento ou prevenção de uma doença, podendo ainda afetar a estrutura e funcionamento do organismo humano;</t>
  </si>
  <si>
    <t>Alinhar com a definição descrita na RDC nº 948/2024 (Dispõe sobre os requisitos sanitários para a regularização de medicamentos de uso humano.)</t>
  </si>
  <si>
    <t>Essa definição não faz sentido no escopo dessa resolução. Como está definido, literatura enquadra dentro de evidência científica. Deste modo, não faz sentido ter duas definições. Como o conceito de evidências científicas já foi definido anteriormente, não faz sentido ser repetido aqui (item VIII)</t>
  </si>
  <si>
    <t>Não tem aplicação nesta resolução</t>
  </si>
  <si>
    <t>XVI. Medicamento biológico: medicamento obtido ou elaborado a partir de IFA biológico, incluindo vacinas, soros hiperimunes, hemoderivados, anticorpos monoclonais, probióticos, alergênicos e para Terapia Avançada;</t>
  </si>
  <si>
    <t>Alinhar com a definição descrita na RDC nº 948/2024</t>
  </si>
  <si>
    <t>XVII. Medicamento comparador: alternativa terapêutica utilizada para a mesma indicação conforme bula autorizada pela ANVISA, se houver;</t>
  </si>
  <si>
    <t>O critério não pode dar poder infinito para o parecer da CMED sem estabelecer os limites que deverá seguir. O limite são os medicamentos registrados no Brasil para a mesma indicação terapêutica do medicamento objeto de análise. Aprovados e comercializados em conformidade com as leis brasileiras.</t>
  </si>
  <si>
    <t>XVIII. Medicamento genérico: medicamento similar a um produto de referência ou inovador, que se pretende ser com este intercambiável, geralmente produzido após a expiração ou renúncia da proteção patentária ou de outros direitos de exclusividade, comprovada a sua eficácia, segurança e qualidade, e designado pela DCB ou, na sua ausência, pela DCI;</t>
  </si>
  <si>
    <t>XIX. Medicamento novo: medicamentos novos, para efeito do disposto no art. 7º da Lei nº 10.742, de 2003, os medicamentos com insumo farmacêutico ativo (IFA) novo no País.</t>
  </si>
  <si>
    <t>XX. Medicamento originador de inovação incremental: medicamento já registrado no país sobre o qual incidiu inovação incremental;</t>
  </si>
  <si>
    <t>Exclusão de "atividade inovativa geradora de" esse termo tem q estar alinhada com a definição proposta no III, da qual sugerimos excluir.</t>
  </si>
  <si>
    <t>XXI. Medicamento de referência: medicamento novo ou inovador regularizado na Anvisa e comercializado no País, cuja eficácia, segurança e qualidade foram comprovadas cientificamente junto à Anvisa, por ocasião do registro sanitário;</t>
  </si>
  <si>
    <t>XXII. Medicamento com inovação incremental: medicamento que demonstre atividade inovativa em relação a um medicamento originador já registrado no País, consistindo em nova associação, nova monodroga, nova via de administração, nova concentração, nova forma farmacêutica ou novo acondicionamento;</t>
  </si>
  <si>
    <t>Exclusão termo "inovação incremental diversa". Critério subjetivo. Avaliação baseada em percepções, opiniões, sentimentos ou julgamentos pessoais, e não em dados objetivos, mensuráveis ou universais.</t>
  </si>
  <si>
    <t>XXIII. Nova associação: medicamento com uma nova combinação de dois ou mais IFAs de medicamentos já registrados, incluindo as em doses fixas ou em kits.</t>
  </si>
  <si>
    <t>Alinhar com a definição descrita na IN nº 184/2022</t>
  </si>
  <si>
    <t>XXV. Nova via de administração: medicamento com uma nova via de administração no país que possua mesma forma farmacêutica, mesma concentração e mesma indicação terapêutica em relação a um medicamento com preço no banco SAMMED.</t>
  </si>
  <si>
    <t>XXVI. Nova concentração: medicamento com uma nova concentração no país que possua mesma forma farmacêutica em relação a um medicamento com preço no banco SAMMED.</t>
  </si>
  <si>
    <t>XXVIII. Novo acondicionamento: medicamento com novo acondicionamento no País que possua mesma forma farmacêutica, mesma concentração e mesma indicação terapêutica em relação a um medicamento com preço no banco SAMMED;</t>
  </si>
  <si>
    <t>Critério subjetivo</t>
  </si>
  <si>
    <t>XXX. País de origem: país de fabricação do medicamento acabado;</t>
  </si>
  <si>
    <t>Os preços internacionais referem-se ao produto acabado, mesmo que parte da inovação seja desenvolvida em diversos países</t>
  </si>
  <si>
    <t>XXXIII. Medicamento de Terapias Avançadas (MTA): medicamento biológico obtido ou elaborado a partir de células que foram submetidas a manipulação extensa e/ou que desempenham função distinta da original, ou que consiste em gene humano recombinante ou contém gene humano recombinante, incluindo terapia celular avançada, engenharia tecidual ou terapia gênica;</t>
  </si>
  <si>
    <t>Art. 3º Os produtos novos deverão ser classificados nas seguintes Categorias: 
I - Categoria 1: medicamento novo que:
a) seja o primeiro e único aprovado pela ANVISA para a indicação terapêutica; ou 
b) apresente benefício clínico adicional comprovado em relação à(s) alternativa(s) terapêutica(s) com mesma indicação em bula aprovada pela ANVISA.
II - Categoria 2: medicamento novo que não se enquadre na categoria anterior por não atender as previsões dispostas nas alíneas “a” ou “b” do inciso I deste artigo.
§ 1º Excluir
§ 2º As novas apresentações de medicamentos classificados na Categoria 1 que venham a ser lançadas posteriormente no mercado com mesma indicação de bula seguirão, durante o período de 3 (três) anos, a mesma categorização.
§ 3º O Comitê Técnico-Executivo poderá considerar outros  benefícios clínicos adicionais, desde que devidamente comprovados por evidências científicas.</t>
  </si>
  <si>
    <t>A proposta adota como critério central o benefício clínico adicional comprovado, parâmetro compatível com a lógica de precificação baseada em benefício clínico e valor terapêutico. Sugere-se retrada da exigência de patente no País, uma vez que, na ausência de ganho, o produto será classificado como categoria II, não influenciando, portanto, no processo de categorização. Nossa regulamentação foi inspirada no Canada. Entretanto, no Canada só regulamenta preço de medicamento patenteado. Aqui no Brasil a patente não tem nada a ver com o preço. Patente não é indicativo de superioridade terapêutica e está sujeita a atrasos estruturais no INPI, o que compromete sua aplicabilidade como filtro regulatório. 
§ 1º - Não se considera necessária a vinculação da patente, uma vez que, na ausência de ganho, o produto será classificado como categoria II, não influenciando, portanto, no processo de categorização. Nossa regulamentação foi inspirada no Canada. Entretanto, no Canada só regulamenta preço de medicamento patenteado. Aqui no Brasil a patente não tem nada a ver com o preço.
§ 2º - O prazo estabelecido (5 anos) inibe o lançamento de novas apresentações, na medida em que “engessa” o mercado; ou seja, podem não ocorrer no Brasil lançamentos de novas apresentações de medicamentos já lançados em âmbito mundial, por conta desta regra.</t>
  </si>
  <si>
    <t>...
f) novo acondicionamento (ex: canetas injetoras, inaladores, sistemas transdérmicos) ou um acessório aprovado para uso com o medicamento.
g) Excluir</t>
  </si>
  <si>
    <t>O termo "inovação diversa" traz uma maior flexibilidade, mas também uma maior imprevisibilidade. Critério subjetivo, abre margem para discussão jurídica. A regulação deve deixar mais claro do que se trata.</t>
  </si>
  <si>
    <t>...
§ 2º Nos casos de novas formas farmacêuticas agrupáveis, considerar-se-ão as classificações definidas nos incisos III deste artigo.
...</t>
  </si>
  <si>
    <t>Conforme está redigido neste documento, há uma contradição, pois apenas o inciso III seria considerado agrupável, enquanto o inciso II é classificado como não agrupável.</t>
  </si>
  <si>
    <t>É importante que fique claro que terapias avançadas são enquadradas como medicamentos novos nesta Resolução e não como caso omisso.</t>
  </si>
  <si>
    <t>Art. 6º - Excluir
§ 1º - Excluir
§ 2º - Excluir
§ 3º - Excluir
§ 4º O interessado poderá solicitar reunião de pré ou de pós-submissão, para apresentação do DIP</t>
  </si>
  <si>
    <t>Existem inumeras razões para a empresas precisar de mais prazo para lançar um medicamnteo no mercado, além do planejamento da empresa para conciliar produção/comercialização, essa impossição interfere na livre iniciativa.
(i) como será a operacionalização por parte da CMED para, por exemplo, os produtos que já foram registrados e que não possuem preço; (ii) qual será o impacto na lista de espera da CMED; (iii) qual será o critério adotado pela CMED; (iv) qual o impacto concorrencial? 
Não deve constar um prazo para que seja protocolado o DIP. Esta decisao de quando solicitar o o preço cabe unica e somente a empresa detentora do registro
Incluir reunião de pós-submissão: Em alguns casos, quando a terapia é inovadora ou complexa, é de extrema importancia realizar reuniões de pré e pós submissão para evitar qualquer tipo de mal entendido pelo tecnico.</t>
  </si>
  <si>
    <t>...
VIII - preço sem impostos pelo qual a empresa pretende comercializar cada apresentação, com a discriminação das margens de comercialização, acompanhado de justificativa técnica quanto ao preço pleiteado;
...
X - Excluir
XI - nome do fabricante e local de fabricação do Insumo Farmacêutico Ativo (IFA) e do medicamento acabado;
XII - número potencial de pacientes  a ser tratado com o medicamento no Brasil, indicando se o novo medicamento altera a população elegível frente a alternativa terapêutica, quando aplicável.
XIII - estudos publicados que contenham comparações de custo tratamento entre o medicamento novo e os medicamentos com a mesma indicação terapêutiva aprovado em bula pela ANVISA, quando disponíveis;
XIV - Excluir
XV - evidências científicas disponíveis, que sejam relevantes para a comparação entre o medicamento objeto do pleito e a(s) alternativa(s) terapêutica(s) com a mesma indicação terapêutica aprovado em bula pela ANVISA.
...
XVII - Excluir
...
§ 2º Caso a opção de classificação tenha sido a Categoria 1, o DIP deverá conter as informações referentes aos itens I a IX, XI a XIII, XV e XVI,  do caput deste artigo.</t>
  </si>
  <si>
    <t>VIII - Não cabe a empresa o calculo dos impostos. A empresa deveria informar apenas o PF sem imposto.
X - Os acordos de compartilhamento de risco firmados entre empresas farmacêuticas e governos de outros países geralmente estão protegidos por cláusulas contratuais de confidencialidade mútuas, com respaldo legal nos ordenamentos jurídicos locais (por exemplo, Freedom of Information Acts com exceções para trade secrets nos EUA, proteções comerciais no GDPR na Europa, etc.).
Exigir que a afiliada brasileira da empresa revele essas informações, ainda que sob sigilo, pode:
Configurar violação contratual por parte do grupo econômico;
Expor a empresa a sanções civis e comerciais no país de origem do acordo;
Contrariar princípios de boa-fé contratual e soberania jurídica internacional.
XI - Dados de produção no território nacional não é relevante para a precificação. Destaca-se que o foco da regulação reside no benefício ao paciente. Assim sendo, não se considera apropriado que o paciente arcar com custos elevados exclusivamente em razão de consumir um medicamento fabricado no país. Existem, de fato, alternativas e incentivos para minimizar os custos de produção, de modo a não sobrecarregar o paciente financeiramente.
Adicionalmente, a constituição federal assegura a livre inciativa e um sistema jurídico em as empresas possam concorrer de maneira equânime e, neste contexto, o incentivo ao desenvolvimento e produção locais, podem ser proporcionados pelos instrumentos legais já existente, incluindo, mas não se limitando à aqueles de natureza fiscal e previdenciária. Neste contexto, nos parece desprovido de amparo constitucional qualquer diferenciação na precificação que extrapole os limites da natureza do produto a ser precificado. 
XII - É importante saber se ocorre mudança na população elegível para a indicação terapêutica aprovada pela ANVISA e, caso positivo, essa ampliação pode contribuir para o processo de precificação.
XIV - Patente não deve ser um requerimento para a precificação de produto novo, uma vez que existem lançamentos de novos medicamentos inovadores que não são objeto de patente, porém devem ser precificados como inovação caso apresentem ganho terapêutico em relação às alteranativas terapêuticas disponíveis no Brasil para a mesma indicação terapêutica.
XV - Assegurar que seja conforme bula. Medicamentos com indicação terapêutica distinta daquela do produto novo devem ser excluídos da análise comparativa. 
No caso de múltiplos comparadores disponíveis, deve ser utilizada uma análise sistemática de evidências científicas para a escolha do comparador mais adequado. 
Caso não haja comparador, o medicamento novo deve ser classificado na Categoria I, com precificação realizada em base em preços praticados nos países definidos na Resolução. 
XVII - Destaca-se que o foco da regulação reside no benefício ao paciente. Assim sendo, não se considera apropriado que o paciente arcar com custos elevados exclusivamente em razão de consumir um medicamento fabricado no país. Existem, de fato, alternativas e incentivos para minimizar os custos de produção, de modo a não sobrecarregar o paciente financeiramente.
Adicionalmente, a constituição federal assegura a livre inciativa e um sistema jurídico em as empresas possam concorrer de maneira equânime e, neste contexto, o incentivo ao desenvolvimento e produção locais, podem ser proporcionados pelos instrumentos legais já existente, incluindo, mas não se limitando à aqueles de natureza fiscal e previdenciária.
Neste contexto, nos parece desprovido de amparo constitucional qualquer diferenciação na precificação que extrapole os limites da natureza do produto a ser precificado. 
No caso de produção local, não é necessário o incentivo para precificação, uma vez que o governo já tem incentivo para compra de medicamentos de laboratórios oficiais nos termos da resolução SEGES-CICS/MGI nº 4, de 18 de outubro de 2024, e incentivos para a produção nacional nos termos da Lei nº 14.977, de 18 de setembro de 2024.</t>
  </si>
  <si>
    <t>...
I - previstas nos incisos  I a IX, XI a XIII, XV e XVI do caput deste artigo, se a empresa tiver intenção de demonstrar benefício clínico adicional, nos termos do art. 18;
II - previstas nos incisos I a IX,  XI e XII do caput deste artigo, se a empresa não tiver a intenção de demonstrar benefício clínico adicional.
§ 4º Tratando-se de medicamento de Categoria 3 que contenha a combinação de dois ou mais IFAs, além das informações referidas no § 3º, se a empresa tiver intenção de demonstrar benefício clínico adicional, nos termos do art. 18, é facultada a empresa apresentar:
...</t>
  </si>
  <si>
    <t>O §3º, inciso II, já estabelece que, caso a empresa deseje demonstrar benefício clínico adicional, deve apresentar evidências clínicas que sustentem essa alegação (apresentar no DIP informações de (I a XVII). Esse dispositivo é suficiente para orientar a análise regulatória.
Os critérios listados no §4º (como atividade farmacológica aditiva, melhora de biodisponibilidade  e etc) são adicionais técnicos possíveis, mas não devem ser exigências obrigatórias. O que importa, do ponto de vista regulatório, é a demonstração do benefício clínico adicional em si, independentemente do mecanismo que o justifique.
Assim, recomenda-se que os itens do §4º sejam tratados como opcionais ou exemplificativos, evitando a imposição de requisitos técnicos que podem ser pouco relevantes ou desnecessários, dependendo do contexto clínico da associação.</t>
  </si>
  <si>
    <t>Especificar quando usar o DIP simplificado</t>
  </si>
  <si>
    <t>...
§ 2º - Excluir
...
§ 4º As informações descritas no inciso IX do caput do art. 7º, quando em linguagem diferente do português, inglês ou espanhol, deverão ser apresentadas por meio de tradução simples referente à identificação do preço ou à ausência de preço nos países de referência.
...</t>
  </si>
  <si>
    <t>Atualmente, existem dois prazos definidos pela Anvisa para a análise de petições priorizadas: a RDC nº 948/2024 estabelece o prazo de 60 dias, enquanto as RDCs nº 204/2017 e nº 205/2017 preveem o prazo de 30 dias. A proposta é de adequação quanto ao que já se tem na Anvisa. A CMED poderá, inclusive em conjunto com a Anvisa nos casos em que já houver tal obrigatoriedade, dispensar outros meios para a protocolização do DIP. No entanto, a iniciativa para a definição de preço permanece como prerrogativa exclusiva da empresa detentora do registro.
Essa exigência interfere no planejamento das empresas e cria uma enorme insegurança jurídica. Essa exigência se estende a todas as apresentações. Então, se a empresa tem 6 apresentações registradas, mas no momento só quer comercializar 2, terá que pedir preço para as outras 4 que não pretende comercializar naquele momento.</t>
  </si>
  <si>
    <t>Art. 10. Para as categorias em que há referenciamento externo de preço, o preço sem imposto aprovado não poderá ser superior a média dos PF praticados para o mesmo produto nos países de referência, agregando-se os impostos incidentes, conforme o caso.
§ 1º São países de referência Austrália, Canadá, Espanha, Estados Unidos da América, França, Grécia, Itália, Nova Zelândia, Portugal, além do país de origem do produto, conforme o caso.
§ 2º Para que seja apurado o PF permitido, o produto deverá estar sendo comercializado em pelo menos 3 (três) dos países de referência.
§ 3º Caso a condição do parágrafo anterior não seja cumprida, a CMED estabelecerá preço provisório ao produto pleiteado, devendo a empresa apresentar à Secretaria-Executiva da CMED, com periodicidade de 6 (seis) meses, documento que comprove o lançamento do produto, com respectivo preço, nos países de referência, até o cumprimento do disposto no § 2º deste artigo ou por um período de 3 anos, prevalecendo o que ocorrer primeiro.
§ 4º Enquanto não estiver disponível para consulta em fontes de 3 (três) países, o PF será considerado provisório.
§ 5º Deverão ser utilizadas as fontes a serem divulgadas pela CMED ou as fontes comprovadas pela empresa demandante.
§ 6°  Da relação de preços observados na cesta de países deverão ser desconsiderados:
(i) os preços discrepantes (outliers);
(ii) preços de listas internacionais de reembolso no mercado público;
(iii) preços subsidiados;
(iv) preços de produtos sem comercialização;
(v) preços de medicamento fabricado em mais de uma unidade fabril e com preços distintos (consumo interno e exportação);
(vi) outras situações a serem consideradas pela CMED.</t>
  </si>
  <si>
    <t>A Interfarma entende que não deve haver troca ou ampliação nos países da cesta. A inclusão de alguns países com realidades e sistema de saúde extremamente distintos do Brasil distorcem a essência de uma comparação e referenciamento justo.
A expansão de mais países proposta anteriormente, somada a necessidade de aprovação em mais locais só aumenta o potencial de colocar o Brasil em um cenário cada vez  mais desafiador e de insegurança para a inovação.
Destaca-se que o foco da regulação reside no benefício ao paciente. Assim sendo, não se considera apropriado que o paciente arcar com custos elevados exclusivamente em razão de consumir um medicamento fabricado no país. Existem, de fato, alternativas e incentivos para minimizar os custos de produção, de modo a não sobrecarregar o paciente financeiramente.
Adicionalmente, a constituição federal assegura a livre inciativa e um sistema jurídico em as empresas possam concorrer de maneira equânime e, neste contexto, o incentivo ao desenvolvimento e produção locais, podem ser proporcionados pelos instrumentos legais já existente, incluindo, mas não se limitando à aqueles de natureza fiscal e previdenciária. Neste contexto, nos parece desprovido de amparo constitucional qualquer diferenciação na precificação que extrapole os limites da natureza do produto a ser precificado.</t>
  </si>
  <si>
    <t>Art. 11. Para a conversão do preço expresso em moeda estrangeira para a moeda corrente nacional, será utilizada a taxa média de câmbio de venda, divulgada pelo Banco Central do Brasil (BCB), do período de 60 (sessenta) dias úteis anteriores à data de aprovação do Parecer Técnico pela CMED ou à data da decisão em sede recursal.
Parágrafo único. A empresa poderá solicitar, até a aprovação do Parecer Técnico pela CMED, a atualização do preço pleiteado em caso de apreciação ou depreciação cambial expressiva, sem prejuízo do prazo de análise.</t>
  </si>
  <si>
    <t>especificar se deve-se utilizar a cotação de compra ou venda, divulgada pelo Banco Central.</t>
  </si>
  <si>
    <t>Art. 12. Para cálculo do custo de tratamento para Categoria 3, quando houver mais de uma alternativa terapêutica, com mesma indicação em bula, deverão ser utilizados como critérios de desempate para definição do medicamento comparador, observada a seguinte ordem, desde que tecnicamente justificados:
...
§ 2º Para os cálculos de custo de tratamento, deverá ser considerado o medicamento de referência com a mesma indicação terapêutica e registrado como novo para o IFA comparador.
...
Inclusão do § 4°
§ 4° Após a aplicação de critérios de desempate para definição do medicamento comparador, caso ainda permaneçam mais de um possível comparador clínico, a CMED utilizará a média do custo de tratamento.</t>
  </si>
  <si>
    <t>É imprescindível afastar o uso de medicamentos off-label para medicamentos comparadores.
O comparador deve ser o referência. Prioritariamente é subjetivo</t>
  </si>
  <si>
    <t>Art. 13. - Excluir
Parágrafo único. - Excluir</t>
  </si>
  <si>
    <t>A Interfarma avalia com grande preocupação a vinculação do preço provisório ao termo de compromisso da Anvisa. 
(i) O Registro Sanitário concedido pela Anvisa não é provisório, independente de ser feito com termo de compromisso. A existência de um Termo de Compromisso firmado junto à Anvisa tem o objetivo de viabilizar a obtenção de evidências complementares, mas não condiciona a concessão do registro. 
(ii) A aprovação pela Anvisa ocorre somente quando há comprovação de benefício para o paciente em termos de segurança e eficácia, garantindo que os medicamentos atendam aos padrões regulatórios exigidos.
(iii) A Anvisa busca alinhar-se aos padrões internacionais para agilizar aprovações regulatórias (por ex. Projeto Orbis). A vinculação do preço ao termo de compromisso pode afastar o Brasil dos padrões internacionais, causando atrasos na precificação e na disponibilização de medicamentos inovadores. 
(iv) Vincular a provisão de preços a esses dados gera um desalinhamento entre a Anvisa e a CMED, impactando o incentivo à inovação e os tratamentos disponíveis para os pacientes. 
Todos o dados tecnicos do medicamento são entregues a ANVISA para atender a regulação sanitária, não faz sentido a CMED se envolver nesta competencia que é da ANVISA.
O Brasil já possui um mercado altamente regulado, com o registro de produtos realizado pela Anvisa e a autorização de comercialização pela CMED. Dessa forma, o mercado já possui processos robustos que mitigam ineficiências no acesso a medicamentos. 
Assim, a simplificação regulatória e a definição clara dos objetivos de cada etapa do processo são fundamentais para aumentar a eficiência do sistema.</t>
  </si>
  <si>
    <t>Art. 14. Poderão ser estabelecidos preços fixos (flat pricing) para apresentações com diferentes concentrações, mediante solicitação da empresa, quando:
...
II - Excluir
§ 1º, § 2º, § 3º e § 4º - Excluir</t>
  </si>
  <si>
    <t>O preço flat deveria ser considerado se a empresa solicitar e se o preço internacional for assim.
II - A aplicação do flat pricing nessas situações leva a dúvidas, uma vez que, no cálculo do custo de tratamento, não é possível presumir que diferentes concentrações resultem no mesmo efeito terapêutico. Ademais, há casos em que apresentações com concentrações distintas compartilham a mesma eficácia terapêutica, mas oferecem outras vantagens clínicas, como o espaçamento posológico. Tais benefícios, no entanto, não justificam, por si só, a adoção de um preço único entre as apresentações.
§ 1º - critério subjetivo
§ 2º - Quando se trata de um preço internacional do tipo flat, existe apenas um único valor de referência. Esse valor, portanto, deve ser aplicado diretamente às apresentações submetidas à CMED. A redação atual, no entanto, pode levar à interpretação equivocada de que seria necessário calcular o valor da unidade farmacotécnica para, então, derivar o preço da apresentação, o que não condiz com a lógica de precificação baseada em preço flat internacional.
§ 4º - Preço fixo apenas se a empresa solicitar e caso o preço internacional for desta forma e ser a base do cálculo.</t>
  </si>
  <si>
    <t>Art. 15. O PF sem impostos permitido para o produto classificado na Categoria 1 corresponderá a média de preço internacional do medicamento em análise, encontrado dentre os países de referência, agregando-se os impostos incidentes, conforme a legislação tributária vigente.
§ 1º - Excluir
§ 2º - Excluir</t>
  </si>
  <si>
    <t>O preço aprovado deve ser o preço sem impostos. Os demais preços com impostos deve ser consequência da aplicação da legislação tributária, tal e qual, legislado pelas secretarias de fazenda.
§ 1º e § 2º - Excluir - A patente não interfere na categoria de precificação e não é ela que define a inovação radical. 
Adicionalmente, a CMED está vinculando o preço provisório a uma outra agência que não tem controle sobre os prazos e processos. Assim, é criado uma imprevisibilidade e insegurança jurídica, podendo influenciar na chegada da inovação aos pacientes.</t>
  </si>
  <si>
    <t>Art. 16º O Preço Fábrica permitido para o medicamento classificado na Categoria 2 será definido tendo como base a média do custo de tratamento com os medicamentos com mesma indicação terapêutica aprovada em bula pela ANVISA, não podendo, em qualquer hipótese, ser superior a média do preço praticado dentre os países relacionados no inciso VII do § 2º do Art. 4º.
Parágrafo único. - Excluir</t>
  </si>
  <si>
    <t>É imprescindível afastar o uso de medicamentos off-label para medicamentos comparadores.
Vale ressaltar, que na ata da 9ª Reunião Ordinária do Comitê Técnico-Executivo (CTE), realizada em 30 de setembro de 2021, em virtude do Processo Administrativo nº 25351.166890/2020-16, estabeleceu-se que:
"(...) Em discussão entre os representantes do CTE/CMED, decidiu-se, tanto nesse caso como nas futuras análises de Documentos Informativos de Preço, pela não inclusão, como comparadores, de medicamentos que possuam indicação terapêutica em uso "off-label"."
Parágrafo único. - Já está definido no Art. 16</t>
  </si>
  <si>
    <t>Art. 17. A CMED poderá estabelecer PF máximo para medicamentos quando houver ganho terapêutico, com base em racional de preço sugerido pela empresa, a ser avaliado pela CMED, na seguinte situação:
...
II- Excluir
III - Excluir
Parágrafo único. - Excluir</t>
  </si>
  <si>
    <t>Pode abrir precedentes para que produtos nacionais definam preços sem restrições. Contudo, a CMED deve precificar os produtos de forma imparcial, independentemente da sua origem, seja nacional ou internacional. Vale lembrar que os produtos nacionais já estão sujeitos a diversas iniciativas governamentais específicas.
Destaca-se que o foco da regulação reside no benefício ao paciente. Assim sendo, não se considera apropriado que o paciente arcar com custos elevados exclusivamente em razão de consumir um medicamento fabricado no país. Existem, de fato, alternativas e incentivos para minimizar os custos de produção, de modo a não sobrecarregar o paciente financeiramente.
Adicionalmente, a constituição federal assegura a livre inciativa e um sistema jurídico em as empresas possam concorrer de maneira equânime e, neste contexto, o incentivo ao desenvolvimento e produção locais, podem ser proporcionados pelos instrumentos legais já existente, incluindo, mas não se limitando à aqueles de natureza fiscal e previdenciária. Neste contexto, nos parece desprovido de amparo constitucional qualquer diferenciação na precificação que extrapole os limites da natureza do produto a ser precificado. 
Não está claro o que se entende por 'grau de esforço inovativo empreendido pela empresa no País'. Quem será responsável por avaliar o grau de esforço envolvido nesse processo? A pesquisa clínica estaria incluída nessa avaliação?</t>
  </si>
  <si>
    <t>...
I - não poderá ser superior a média do PF praticado para o mesmo produto nos países de referência, agregando-se os impostos incidentes; ou
...
c) - Excluir
d) - Excluir
...
§ 2º - Excluir</t>
  </si>
  <si>
    <t>Destaca-se que o foco da regulação reside no benefício ao paciente. Assim sendo, não se considera apropriado que o paciente arcar com custos elevados exclusivamente em razão de consumir um medicamento fabricado no país. Existem, de fato, alternativas e incentivos para minimizar os custos de produção, de modo a não sobrecarregar o paciente financeiramente.
Adicionalmente, a constituição federal assegura a livre inciativa e um sistema jurídico em as empresas possam concorrer de maneira equânime e, neste contexto, o incentivo ao desenvolvimento e produção locais, podem ser proporcionados pelos instrumentos legais já existente, incluindo, mas não se limitando à aqueles de natureza fiscal e previdenciária. Neste contexto, nos parece desprovido de amparo constitucional qualquer diferenciação na precificação que extrapole os limites da natureza do produto a ser precificado. 
d) - Excluir</t>
  </si>
  <si>
    <t>Art. 19. No caso de produto classificado na Categoria 3 que não se enquadre na hipótese prevista no art. 18, o PF permitido não poderá ser superior ao custo de tratamento do medicamento originador de inovação incremental.
§ 1º - Excluir
...</t>
  </si>
  <si>
    <t>§ 1º - Não é critério de precificação</t>
  </si>
  <si>
    <t>Art. 20. O PF máximo permitido para o produto classificado na Categoria 4 será definido com base no preço médio da unidade farmacotécnica das apresentações dos medicamentos com o mesmo IFA e mesma concentração disponíveis no mercado, em forma farmacêutica agrupável, ponderado pelo faturamento de cada apresentação, com base no seguinte:
I - Excluir
II - não existindo apresentações com igual concentração, a média ponderada deverá ser calculada com base em todas as apresentações de mesmo IFA e forma farmacêutica agrupável existentes no mercado, seguindo o critério da proporcionalidade direta da concentração de IFA, desde que as formas agrupáveis.
...
§ 2º O medicamento genérico (ou biossmilar) não deverá ser considerado no cálculo do art 20.</t>
  </si>
  <si>
    <t>Art. 21. O PF máximo permitido para o produto classificado na Categoria 5 será definido com base na média aritmética dos preços das apresentações do mesmo medicamento, com igual concentração e forma farmacêutica agrupável, já comercializadas pela própria empresa e pelas empresas do mesmo grupo econômico, desconsiderando os medicamentos genéricos.
...
§ 3º Caso a apresentação pleiteada difira, em relação às embalagens primária ou secundária, de outra do mesmo medicamento disponível no mercado, mantendo-se a concentração, forma farmacêutica e quantidade de unidades farmacotécnicas, o preço da nova apresentação terá como limite máximo o preço da apresentação disponível no mercado, exceto quando a embalagem primária gerar benefícios clínicos adicionais.
§ 4º Nas situações dispostas no § 3º deste artigo, a empresa poderá apresentar justificativa para o preço proposto, cuja relevância será analisada pelo Secretaria Executiva da CMED em relação a eventual benefício clínico adicional da apresentação.</t>
  </si>
  <si>
    <t>Se os genéricos e similares forem incluídos provocarão distorções nos preços das novas apresentações do medicamento de marca. Os genéricos já tem desconto incorporado em seus preços, e por isso, não devem entrar no cálculo da média aritmética de novas apresentações.</t>
  </si>
  <si>
    <t>Art. 23. O PF máximo permitido para o produto classificado na Categoria 7 não poderá ser superior a 80% do preço do medicamento biológico originador.
I - Excluir
II - Excluir
a) Excluir
b) Excluir
III - para as novas apresentações de medicamentos já comercializados pela própria empresa com a mesma marca comercial e não apresente inovação incremental, o PF não poderá ser superior à média do custo de tratamento com o mesmo medicamento.</t>
  </si>
  <si>
    <t>Nos países de referencia, com exceção do EUA, o biossimilar tem um diferencial de preço comparado com o biológico originador. Deve estar explícito que o biossimilar não pode ter o mesmo preço que o originador. 
A norma deve ser clara, objetiva a fim de assegurar uma eficiência regulatória e afastar a precificação de casos omissos e ações judiciais. 
E necessário respeitar mecânica apresentada pela SCMED na CP anterior, com um critério objetivo, claro e que assegure que a inovação radical seja valorizada.
Um exemplo bem-sucedido foi a precificação do medicamento genérico.  O critério objetivo, com desconto de 35% no preço frente ao medicamento de referência, permitindo que o medicamento genérico entrasse no mercado no mesmo dia do protocolo na CMED, rápido, sem burocracia e com isonomia de tratamento, não deu espaço para nenhuma contestação judicial.</t>
  </si>
  <si>
    <t>...
Parágrafo único. Os produtos classificados nas Categorias 5, 6 e 8 poderão ser comercializados tão-logo seja feito o protocolo do Documento Informativo, desde que o preço esteja em conformidade com os critérios desta Resolução.</t>
  </si>
  <si>
    <t>É necessário esclarecer a aplicabilidade do artigo para as cat III e VI (comercialização imediata) 
A comercialização pelo PF definido pela CMED em primeira instância é permitida assim que a decisão for comunicada. Na Resolução 2004, a comercialização para algumas categorias (III e VI) era permitida após o protocolo do DIP, desde que o preço estivesse conforme as regras.
 Na resolução vigente temos: "Art. 16 Os produtos classificados nas Categorias III ou VI poderão ser comercializados tão-logo seja feito o protocolo do Documento Informativo, desde que o preço esteja em conformidade com os artigos ......"</t>
  </si>
  <si>
    <t>Art. 26. A CMED deverá decidir quanto à conformidade ou não do pleito da empresa em relação ao disposto nesta Resolução para os medicamentos novos e novas apresentações com base em Parecer Técnico devidamente fundamentado.
...
§ 2º - Excluir</t>
  </si>
  <si>
    <t>...
I - até 60 (sessenta) dias para os produtos classificados nas Categorias 4, 5, 6, 7 e 8; e
II - até 90 (noventa) dias para os produtos classificados nas Categorias 1, 2 e 3 ou como caso omisso.
§ 1º - Excluir
§ 2º Os prazos de que trata o caput deste artigo ficarão suspensos durante o período em que não forem apresentados os esclarecimentos ou documentos adicionais à análise do processo, solicitados por meio de ofícios.
§ 3º Caso a CMED não se pronuncie sobre o preço inicial pretendido pela empresa, nos prazos referidos no caput, o medicamento objeto do DIP poderá ser comercializado pelo preço pleiteado em caráter definitivo.</t>
  </si>
  <si>
    <t>§ 1º - A redação atual não apresenta critérios objetivos para definir o que caracteriza “complexidade” ou “documento muito volumoso”, o que torna a interpretação subjetiva. Na prática, o dispositivo permite a ampliação do prazo de análise, inclusive em até o dobro do tempo, sem que haja parâmetros claros para essa decisão. Tal indefinição compromete a previsibilidade do processo e a segurança regulatória, dificultando o planejamento das empresas. Ressaltamos que o prazo é um elemento crítico para nossas operações e decisões estratégicas. Da forma como está, o item confere margem excessiva de discricionariedade à CMED, sem a devida transparência ou controle.
Todos os processos no âmbito administrativos têm que ter prazo para a decisão. É o que determina a Lei de processos administrativos. Assim, entende-se que não deve haver esse artificio para ajuste de prazo pela CMED. Aumenta imprevisibilidade.
§ 2º - Os prazos de que trata o caput deste artigo ficarão interrompidos durante o período em que não forem apresentados os documentos imprescindíveis à análise do processo, constantes no Art. 4º desta Resolução.
Os documentos imprescindíveis são os exigidos e relacionados nesta norma. A empresa deverá enviar informação, caso a CMED entenda que seja necessário documento adicional para dar continuidade na apuração do preço
É importante diferenciar o que é documento imprescindível e documento complementar.
§ 3º - A Lei 10.742/2003 que criou a CMED é muito clara em determinar que tem que haver prazo. " § 2o A CMED regulamentará prazos para análises de preços de produtos novos e novas apresentações."  o órgão não pode estabelecer um prazo indefinido, como "até quando resolver decidir". Ele deve fixar um prazo objetivo, certo e razoável, em respeito aos princípios da administração pública e aos direitos fundamentais. Um órgão público, quando obrigado a estabelecer um prazo, não é correto que simplesmente diga que o prazo é "até o momento em que decidir". Isso violaria princípios fundamentais do Direito Administrativo e Processual.</t>
  </si>
  <si>
    <t>Art. 28. A Secretaria Executiva da CMED deverá priorizar a análise de DIPs sempre que houver solicitação formal do Ministério da Saúde, devidamente motivada e para os medicamentos priorizados pela legislação de registro da ANVISA.
...</t>
  </si>
  <si>
    <t>É necessário buscar maior clareza sobre qual será o critério de priorização e quais justificativas serão aceitas para o MS
Algumas possibilidades: (i) MS deverá fundamentar em legislações vigentes; (ii) caso de emergência de saúde</t>
  </si>
  <si>
    <t>Art. 29. Da decisão da Secretaria-Executiva caberá pedido de reconsideração da decisão à própria Secretaria, no prazo de 30 dias a contar do recebimento da decisão pela empresa.
§ 1º A reconsideração será dirigida à Secretaria Executiva da CMED, que deverá  emitir parecer técnico em primeira instância no prazo de até 60 (sessenta) dias. Caso a Secretaria-Executiva não comunique a decisão sobre o preço inicial pretendido pela empresa, no prazo de 60 dias, a contar da data do protocolo, nos termos desta Resolução, os medicamentos poderão ser comercializados pelo preço pretendido em caráter definitivo.
§ 2º Caso, em sede de reconsideração, a Secretaria-Executiva mantenha sua decisão, caberá recurso ao Comitê Técnico-Executivo, no prazo de 30 dias a contar da comunicação à empresa da referida decisão.  O Comitê Técnico-Executivo terá prazo de 90 dias para comunicar a decisão sobre o recurso. Caso o Comitê Tecnico Executivo não comunique a decisão sobre o preço pretendido pela empresa, no prazo de 90 dias, a contar da data do protocolo, nos termos desta Resolução, os medicamentos poderão ser comercializados pelo preço pretendido em caráter definitivo.     
§ 3º - Excluir</t>
  </si>
  <si>
    <t>Art. 29. - Sugere-se manter o pedido de reconsideração no âmbito da Secretaria-Executiva, visto que na maioria dos casos podem ser resolvidos pela própria Secretaria-Executiva, deixando apenas casos mais complexos para o CTE decidir
§ 1º - A proposta que consta na CP, dificultará o processo de análise e resposta dos pedidos de revisão de preços. Sugere-se manter a lógica do disposto na Resolução 2/2004, incluindo apenas o prazo de reposta para as solicitações e a aprovação automática caso os prazos de reconsideração e recurso não sejam cumpridos. Deixar prazos em aberto, como acontece atualmente, aumenta o número de processos sem tomada de decisão e isso implica em insegurança para o lançamento de produtos
§ 2º - Ficou muito confuso. Não está claro a contagem de prazo, a obrigação de decidir, a comunicação para a empresa tomar ciência dos novos argumentos da SCMED</t>
  </si>
  <si>
    <t>A resolução não é clara quanto aos prazos. Recomenda-se a elaboração de um novo capítulo apenas para esclarecer prazos e processos. 
Todos os processos no âmbito administrativos têm que ter prazo para a decisão. É o que determina a Lei de processos administrativos. 
É necessário entender o racional para a aplicação do instituto reexame para as categorias 1 e 3. Isso gera imprevisibilidade na precificação.</t>
  </si>
  <si>
    <t>Art. 32. O prazo para o Comitê Técnico Executivo comunicar a decisão nos casos Omissos ou de recursos dos produtos classificados nas Categorias 1, 2,3,4,5,6 7,e 8 é 90 (noventa dias). 
Caso o Comitê Técnico Executivo não se pronuncie sobre o preço inicial pretendido pela empresa, no prazo referido no inciso anterior, a contar da entrega da integralidade das informações requeridas, nos termos desta Resolução, os produtos poderão ser comercializados pelo preço pretendido em caráter definitivo.</t>
  </si>
  <si>
    <t>A Lei 10.742 é de 2003 e é inaceitável que 22 anos depois os prazos ainda não estejam estabelecidos na norma.   § 2o A CMED regulamentará prazos para análises de preços de produtos novos e novas apresentações.</t>
  </si>
  <si>
    <t>Caso a empresa cometa um equivoco na solicitação deveria poder pedir a revisão. A própria CMED está sugerido poder rever as suas decisões se cometer algum equivoco.</t>
  </si>
  <si>
    <t>Art. 34. A CMED poderá rever suas decisões adotadas com base nesta Resolução, quando identificar um erro processual, no prazo de até 30 dias.
I - Excluir
II - Excluir</t>
  </si>
  <si>
    <t>Insegurança jurídica.
Esse artigo aumenta a imprevisibilidade e insegurança jurídica quanto ao processo de precificação. Deve haver um prazo máximo para a revisão das decisões. 
É necessário entender o que será considerado o erro.
Necessário ter reciprocidade para as empresas reguladas caso perceba posteriormente um equivoco</t>
  </si>
  <si>
    <t>...
§ 1º - Excluir
§ 2º - Excluir
§ 3º No caso de exigências técnicas que se refiram à documentação prevista no art. 7º desta Resolução, suspender-se-á o prazo para decisão, não sendo considerado o lapso temporal anteriormente decorrido.
...</t>
  </si>
  <si>
    <t>Como o prazo para a resposta é de interesse da empresa (quanto menor o prazo mais rapidamente terá o preço definido), esse dispositivo pode ser excluído. Isso porque deixar o prazo em aberto não é adequado para a regulação.</t>
  </si>
  <si>
    <t>A resolução não é clara quanto aos prazos. Recomenda-se a elaboração de um novo capítulo apenas para esclarezer prazos e processos. 
Todos os processos no âmbito administrativos têm que ter prazo para a decisão. É o que determina a Lei de processos administrativos.</t>
  </si>
  <si>
    <t>Art. 40. Os processos que se encontrarem na Secretaria Executiva da CMED para análise de DIP até a data de entrada em vigor desta Resolução deverão ser analisados com base na norma vigente ao tempo do protocolo.</t>
  </si>
  <si>
    <t>É necessário assegurar que os medicamentos que estão atualmente com preços provisórios não tenham seus preços definitivos baseados nessa nova resolução.</t>
  </si>
  <si>
    <t>Seguirão seu tramite processual com base em qual norma?</t>
  </si>
  <si>
    <t>“Art. 3º As empresas detentoras de registro de medicamentos que já tenham Preço Fábrica definido pela CMED, que optarem por se adequar aos procedimentos simplificados de que trata a RDC Anvisa nº 945  de 2024, deverão protocolar Documento Informativo de Preço (DIP) em modalidade simplificada, nos termos da regulamentação da CMED.
...</t>
  </si>
  <si>
    <t>Necessário alterar o número da RDC.</t>
  </si>
  <si>
    <t>...
Parágrafo único. - Excluir</t>
  </si>
  <si>
    <t>Entende-se que ao estabelecer um prazo de revisão da norma, aumenta-se a volatilidade da norma e, por consequência, a insegurança jurídica e imprevisibilidade para as empresas.
A longo prazo, isso pode acarretar no não incentivo ao registro de novos tratamentos inovadores no país, impactando diretamente no cuidado dos pacientes.</t>
  </si>
  <si>
    <t>Impactos positivos: a tentativa de avançar com critérios de inovação incremental, mas ainda precisando de aperfeiçoamentos.</t>
  </si>
  <si>
    <t>Impactos negativos:
1)       Inovação radical.
•        O texto proposto confunde alternativa terapêutica com ganho terapêutico.
•        Admite o uso off-label como comparador.
•        Eleva a importância da patente ao invés de retirá-la da Resolução.
•        Estabelece preço provisório para medicamentos com patente de molécula durante o período em que o deposito da patente estiver aguardando a decisão do INPI.
•        Estabelece que o medicamento comparador será definido por parecer da CMED sem vincular a nenhum critério.
•        Estabelece critério de benefício clínico adicional para inovação incremental obter preço internacional, enquanto para inovação radical o critério é ganho terapêutico, muito mais restritivo.
•        Mantém a comparação do preço Fábrica nos países de referência com preço distribuidor no Brasil. Decisão de 2014 de adicionar zero a título de margem do distribuidor foi provisória, mas a CP, 11 anos depois, sequer toca no assunto.
•        Aumenta para 5 países com preço em comercialização para o preço se tornar definitivo, enquanto isso não ocorrer o preço permanece provisório.
2)       Definições.
•        Enumera definições desnecessárias que não têm aplicação na Resolução.
•        Definições contraditórias. Exemplos: "§ 1º Consideram-se produtos novos, para efeito do disposto no art. 7º da Lei nº 10.742, de 2003, os medicamentos com insumo farmacêutico ativo (IFA) novo no País”. “"XIX. Medicamento novo: é o medicamento que contém nova molécula (novo Insumo Farmacêutico Ativo (IFA) ou IFA análogo considerado uma nova entidade química no país) e cumpre com as disposições da Lei nº 9.279, de 14 de maio de 1996 (Lei de patentes)”.
•        Cria uma definição para Produto de terapia avançadas, diferente da RDC nº 948/2024 da ANVISA dando a entender que não é medicamento e que a Resolução não oferece nenhum critério de precificação.
3)       Nova categoria 7 para biológico não novo e biossimilar: Não traz um critério claro de precificação. Simplesmente importou o texto do Comunicado 09/2016 que trouxe muitos problemas para as empresas e judicialização das decisões da CMED.
4)       Cria a obrigação de pedido de preço 60 dias após o registro na ANVISA. Caso a empresa não faça o pedido a SCMED fará a instauração de procedimento de ofício para definição do Preço Fábrica. Exige que todos as empresas que tenham registros validos no Brasil terão que fazer o pedido de preço após a publicação da nova Resolução. É obvio que se isso acontecer a CMED não terá condição de analisar tantos processos e passará a não cumprir prazos. Dizem que foi para cumprir decisão do STF, mas não é essa a solução recomendada pelo STF.
5)       Acaba com o único prazo para tomada de decisão que existe na Resolução atual que diz que a perda do prazo dá o direito a empresa a praticar o preço pleiteado e introduz que a empresa poderá praticar o preço até a comunicação de decisão pela CMED. Na prática não existe mais prazo porque a CMED poderá tomar uma decisão quando e ao tempo que quiser.
•        Não estabelece prazo para o CTE comunicar a decisão.
6)       Aumenta a quantidade de decisões que ficarão a cargo do CTE. O CTE hoje já não dá conta de resolver o número de processos que estão sobre sua obrigação. Os Ministérios não têm equipe em número suficiente para fazer frente a tarefa atual, os poucos funcionários que se dedicam a isso tem outras atribuições e não conseguem dar respostas no tempo que seria adequado. Com o aumento do número de processos a tendência será um aumento do tempo que os processos permanecerão sem decisão prejudicando o setor regulado e os pacientes.
7)       Cria preço provisório para medicamento que tem registro aprovados na ANVISA, mas tem compromissos de monitoramento durante algum tempo.</t>
  </si>
  <si>
    <t>2025-07-08 15:43:00</t>
  </si>
  <si>
    <t>FRESENIUS KABI BRASIL LTDA</t>
  </si>
  <si>
    <t>49.324.221/0001-04</t>
  </si>
  <si>
    <t>PROPOSTA - COMENTÁRIO: A definição atual de formas farmacêuticas agrupáveis — aquelas que compartilham vias de administração e formas de liberação, agrupadas pela similaridade da forma física no momento da administração — precisa ser revista sob a ótica da inovação farmacêutica e da agregação de valor clínico. Embora o agrupamento tenha como objetivo racionalizar a precificação de medicamentos, a prática de incluir no mesmo grupo formas farmacêuticas com tecnologias distintas, mas com aspecto físico semelhante no momento da administração, pode comprometer a viabilidade econômica de inovações importantes. Essa classificação desconsidera as diferenças tecnológicas, regulatórias e clínicas entre as formas farmacêuticas, e vai na contramão do objetivo central da revisão normativa em curso, que é justamente o de estimular a inovação e ampliar o acesso a medicamentos mais eficazes, seguros e convenientes para os pacientes. A avaliação da precificação deve considerar não apenas a via de administração ou o estado físico final do medicamento, mas o ganho efetivo para o paciente, a complexidade de desenvolvimento e a inovação tecnológica incorporada na formulação.</t>
  </si>
  <si>
    <t>PROPOSTA - COMENTÁRIO: Ressalta-se a importância de a norma esclarecer se medicamentos classificados como inovação incremental terão tratamento diferenciado no que se refere à existência de patente, especialmente quanto aos critérios de precificação aplicáveis. Além disso, como serão enquadrados os medicamentos com device e se haverá critérios específicos de precificação para esses produtos? 
Com relação ao item 4: O fato de o produto ser fabricado por outra empresa não deve ser considerado um impeditivo para seu reconhecimento como inovação incremental. É importante considerar que, em casos de produtos licenciados, mesmo que produzidos por terceiros, a classificação como inovação incremental deve estar atrelada ao caráter inovador da tecnologia ou da formulação, e não exclusivamente à titularidade ou à origem da fabricação. Restringir o enquadramento com base apenas no local de produção pode desviar o foco da proposta da norma, que é justamente incentivar o desenvolvimento da inovação e da indústria nacional, independentemente de parcerias produtivas ou acordos de licenciamento.</t>
  </si>
  <si>
    <t>PROPOSTA – ALTERAÇÃO DE TEXTO 
XXII. Medicamento com inovação incremental: medicamento que demonstre atividade inovativa em relação a um medicamento originador já registrado no País, consistindo em nova associação, nova monodroga, nova via de administração, nova concentração, nova forma farmacêutica, novo acondicionamento ou inovação incremental diversa, independentemente de proteção patentária.</t>
  </si>
  <si>
    <t>Justificativa: A proposta visa tornar o conceito de inovação incremental mais inclusivo e alinhado com a realidade regulatória e tecnológica do setor farmacêutico, ao desvincular a obrigatoriedade de patente como critério para reconhecimento da inovação. Embora a patente seja um indicativo jurídico de novidade e inventividade, ela não deve ser condição obrigatória para o reconhecimento de inovações incrementais sob a perspectiva regulatória, especialmente considerando: Que nem todas as inovações incrementais são patenteáveis; Que o processo de patenteamento é demorado e pode não coincidir com o momento de análise regulatória; Que há inovações tecnológicas, logísticas ou sanitárias relevantes que geram valor terapêutico ou benefício ao sistema de saúde sem atender necessariamente aos critérios formais de patenteabilidade.</t>
  </si>
  <si>
    <t>PROPOSTA - COMENTÁRIO: Embora a norma apresente a definição de “produtos de terapia avançada”, não há, ao longo do texto, menção a um tratamento específico para essa categoria, tampouco critérios de enquadramento ou precificação diferenciada.
PROPOSTA: INCLUSÃO DE DEFINIÇÃO:
XXXIV.	biossimilar: medicamento biológico altamente similar à um medicamento biológico já registrado pela Anvisa (produto biológico comparador), cuja similaridade em termos de qualidade, atividade biológica, segurança e eficácia foi estabelecida com base em uma avaliação adequada de comparabilidade.</t>
  </si>
  <si>
    <t>Justificativa: Incluir a definição de biossimilar conforme RDC 875/2024, uma vez que foi incluída a categoria 7 para precificação dos mesmos.</t>
  </si>
  <si>
    <t>PROPOSTA - COMENTÁRIO: Sugere-se detalhar os critérios que definem o “ganho terapêutico” mencionado como requisito da Categoria 1, a fim de garantir maior previsibilidade e objetividade no enquadramento dos produtos.</t>
  </si>
  <si>
    <t>PROPOSTA - COMENTÁRIO: Empresas do mesmo grupo econômico possuem estratégias e posicionamento de mercado diferente, igualar o preço de todas geraria impactos importantes para tais empresas. A inclusão de formas farmacêuticas agrupáveis na categoria 5, que abrange novas apresentações de medicamento já comercializadas pela própria empresa ou pelo grupo econômico, apresenta desvantagens no cenário em que a mesma forma farmacêutica já existe no portfólio. Mesmo que a empresa tenha investido em melhorias, ao manter o preço igual ao da forma farmacêutica já comercializada, inviabiliza-se a competição com concorrentes. Essa abordagem desestimula a inovação, pois limita ou inviabiliza a entrada de melhorias incrementais no mercado, especialmente quando a forma farmacêutica é aprimorada. Sugere-se que, independentemente de a empresa já possuir o princípio ativo em seu portfólio, inovações incrementais, como uma nova forma farmacêutica, sejam enquadradas na categoria 3, possibilitando a distinção de preço e o reconhecimento do investimento realizado. Este critério é juridicamente frágil, economicamente insustentável e, na prática, inviável. Ele desconsidera a autonomia de cada empresa (CNPJ), as estratégias de precificação específicas e o valor intrínseco de cada marca, o que inevitavelmente levará a insegurança jurídica e distorções significativas no mercado. É crucial entender que o conceito de "grupo econômico" não é unívoco no direito brasileiro, e sua aplicação forçada aqui violaria princípios fundamentais. Além disso, no aspecto econômico, misturar a precificação de empresas com diferentes modelos de negócio e investimentos (como medicamentos de marca versus genéricos, mesmo que do mesmo grupo) destrói o valor da marca e desincentiva a inovação e a diferenciação. Isso cria um cenário de competição prejudicial, com potenciais impactos negativos no acesso a medicamentos. Manter a precificação individual por CNPJ é a abordagem mais consolidada, segura e alinhada com a realidade do setor farmacêutico.</t>
  </si>
  <si>
    <t>PROPOSTA – ALTERAÇÃO DE TEXTO:
Art. 6º As empresas detentoras de registro de produtos da Categoria 1 e 2 deverão, no prazo de 60 (sessenta) dias a contar da publicação de sua aprovação, protocolizar DIP junto à Secretaria-Executiva da CMED, por meio de sistema eletrônico.</t>
  </si>
  <si>
    <t>Justificativa: A proposta de alteração do artigo 6º tem como objetivo delimitar a obrigatoriedade de protocolização do Dossiê de Informação de Preço (DIP), no prazo de 60 (sessenta) dias, exclusivamente às empresas detentoras de registro de produtos enquadrados nas Categorias 1 e 2. Essa mudança visa aprimorar a clareza normativa e alinhar a exigência regulatória à realidade técnico-regulatória das diferentes categorias de medicamentos. As Categorias 1 e 2 referem-se, respectivamente, a medicamentos novos e inovadores, cujas estratégias de precificação exigem maior rigor e acompanhamento pela CMED, em razão do seu impacto potencial sobre o mercado e os custos ao sistema de saúde. Por outro lado, os produtos enquadrados nas demais categorias possuem características distintas que não justificam, em todos os casos, a exigência de protocolização do DIP no mesmo prazo. Dessa forma, a alteração proposta contribui para uma regulação mais proporcional e eficiente, concentrando os esforços da análise técnico-regulatória nos produtos que efetivamente demandam maior controle, sem comprometer a transparência ou a segurança dos processos decisórios da CMED.</t>
  </si>
  <si>
    <t>PROPOSTA – ALTERAÇÃO DE TEXTO:
§ 2º Para que seja apurado o PF permitido, o produto deverá estar sendo comercializado em pelo menos 3 (três) dos países de referência.</t>
  </si>
  <si>
    <t>Justificativa: Manter conforme está descrito na norma atual da CMED 2/2004.</t>
  </si>
  <si>
    <t>PROPOSTA – ALTERAÇÃO DE TEXTO:
Art. 18. O PF permitido para o produto classificado na Categoria 3 que demonstrar, com evidências científicas e ou dados de literatura científica e ou racional técnico da empresa, benefício adicional, deverá observar os seguintes critérios:
PROPOSTA – ALTERAÇÃO DE TEXTO:
§ 1º O PF do medicamento que se enquadre na hipótese prevista no caput deste artigo não poderá ser inferior ao PF do medicamento originador ou comparador. 
PROPOSTA – ALTERAÇÃO DE TEXTO:
§ 2º Na análise de que trata este artigo, a CMED deverá considerar, entre outros elementos, o grau de benefício aportado pelo medicamento e o grau de esforço inovativo empreendido pela empresa no País para o desenvolvimento e ou produção do medicamento pleiteado.</t>
  </si>
  <si>
    <t>Justificativa: A proposta de alteração do artigo 18 visa substituir a expressão “benefício clínico adicional” por “benefício adicional”, de forma a ampliar o escopo dos tipos de benefícios passíveis de consideração para fins de precificação de produtos classificados na Categoria 3. A manutenção do termo “clínico” restringe indevidamente a avaliação aos ganhos terapêuticos ou de eficácia clínica direta, desconsiderando outras formas de valor que um produto pode oferecer, tais como melhorias na adesão ao tratamento, conveniência posológica, redução de eventos adversos, avanços tecnológicos, impacto positivo na qualidade de vida, entre outros. Tais características, ainda que não representem diretamente um benefício clínico, podem trazer ganhos significativos ao paciente, aos profissionais de saúde ou ao sistema de saúde como um todo. Ao adotar o termo mais abrangente “benefício adicional”, preserva-se a possibilidade de avaliação criteriosa de inovações que não se traduzam exclusivamente em resultados clínicos, mas que agreguem valor relevante à terapêutica, ao manejo de doenças ou à eficiência do cuidado em saúde. Essa alteração promove maior flexibilidade regulatória, sem comprometer o rigor técnico da análise, permitindo que o processo de precificação reconheça e incorpore adequadamente os múltiplos tipos de benefícios que um produto da Categoria 3 pode oferecer.
Justificativa: A redação vigente limita a comparação apenas ao medicamento originador com inovação incremental, o que pode restringir a análise regulatória a um universo muito específico de produtos, deixando de considerar casos em que o medicamento em análise é comparável a um produto de referência convencional (sem inovação incremental) ou mesmo a outro produto de uso consagrado no mercado. Ao incluir o termo “ou comparador”, amplia-se a base de referência, permitindo à Câmara de Regulação do Mercado de Medicamentos (CMED) considerar de forma mais apropriada e proporcional os medicamentos utilizados como base terapêutica para avaliação de eficácia e segurança. Essa mudança favorece a coerência regulatória, garantindo que o PF mínimo esteja alinhado ao produto com o qual o medicamento foi efetivamente comparado em seus estudos clínicos ou técnicos, seja este o originador com inovação incremental ou não.
Justificativa: A proposta de alteração do artigo § 2º visa substituir a expressão “benefício clínico adicional” por “benefício adicional”, de forma a ampliar o escopo dos tipos de benefícios passíveis de consideração para fins de precificação de produtos classificados na Categoria 3. A manutenção do termo “clínico” restringe indevidamente a avaliação aos ganhos terapêuticos ou de eficácia clínica direta, desconsiderando outras formas de valor que um produto pode oferecer, tais como melhorias na adesão ao tratamento, conveniência posológica, redução de eventos adversos, avanços tecnológicos, impacto positivo na qualidade de vida, entre outros. Tais características, ainda que não representem diretamente um benefício clínico, podem trazer ganhos significativos ao paciente, aos profissionais de saúde ou ao sistema de saúde como um todo. Ao adotar o termo mais abrangente “benefício adicional”, preserva-se a possibilidade de avaliação criteriosa de inovações que não se traduzam exclusivamente em resultados clínicos, mas que agreguem valor relevante à terapêutica, ao manejo de doenças ou à eficiência do cuidado em saúde. Essa alteração promove maior flexibilidade regulatória, sem comprometer o rigor técnico da análise, permitindo que o processo de precificação reconheça e incorpore adequadamente os múltiplos tipos de benefícios que um produto da Categoria 3 pode oferecer.</t>
  </si>
  <si>
    <t>PROPOSTA – ALTERAÇÃO DE TEXTO:
Art. 20. O PF máximo permitido para o produto classificado na Categoria 4 será definido com base no preço médio das apresentações dos medicamentos com o mesmo IFA, mesma concentração e volume disponíveis no mercado, em mesma forma farmacêutica, ponderado pela quantidade comercializada de cada apresentação, com base no seguinte:</t>
  </si>
  <si>
    <t>Justificativa: A proposta de alteração do artigo 20 tem por objetivo incluir explicitamente o critério de volume na definição do Preço Fábrica (PF) máximo permitido para produtos classificados na Categoria 4, juntamente com o IFA, a concentração e  forma farmacêutica. A inclusão do volume como parâmetro é fundamental para garantir maior precisão e equidade na comparação de preços entre apresentações distintas. Isso porque medicamentos com o mesmo IFA e concentração podem ser comercializados em diferentes volumes, o que impacta diretamente no valor unitário e na estrutura de custo por tratamento. Ignorar o volume poderia levar a distorções na média ponderada de preços utilizada como base de cálculo, comprometendo a isonomia e a coerência do modelo de precificação. Ao considerar o volume, a metodologia passa a refletir de forma mais adequada a realidade do mercado e o comportamento de consumo das apresentações, assegurando que o preço definido esteja alinhado com práticas comerciais justas e tecnicamente justificadas. Dessa forma, a alteração contribui para maior transparência, consistência metodológica e justiça regulatória na fixação de preços para medicamentos da Categoria 4.</t>
  </si>
  <si>
    <t>PROPOSTA – ALTERAÇÃO DE TEXTO:
Art. 21. O PF máximo permitido para o produto classificado na Categoria 5 será definido com base na média aritmética dos preços das apresentações do mesmo medicamento, com igual concentração, volume e forma farmacêutica, já comercializadas pela própria empresa e pelas empresas do mesmo grupo econômico, devendo ser considerados no cálculo os medicamentos genéricos comercializados. 
PROPOSTA – INCLUSÃO DE PARÁGRAFO:
§ 5º preços dos produtos SPPV (Soluções parenterais de pequeno volume) e SPGV (Soluções parenterais de grande volume) devem ser considerados separadamente no cálculo.</t>
  </si>
  <si>
    <t>Justificativa: A proposta de alteração do artigo 21 tem por objetivo incluir explicitamente o critério de volume na definição do Preço Fábrica (PF) máximo permitido para produtos classificados na Categoria 4, juntamente com o IFA, a concentração e a forma farmacêutica. A inclusão do volume como parâmetro é fundamental para garantir maior precisão e equidade na comparação de preços entre apresentações distintas. Isso porque medicamentos com o mesmo IFA e concentração podem ser comercializados em diferentes volumes, o que impacta diretamente no valor unitário e na estrutura de custo por tratamento. Ignorar o volume poderia levar a distorções na média ponderada de preços utilizada como base de cálculo, comprometendo a isonomia e a coerência do modelo de precificação. Ao considerar o volume, a metodologia passa a refletir de forma mais adequada a realidade do mercado e o comportamento de consumo das apresentações, assegurando que o preço definido esteja alinhado com práticas comerciais justas e tecnicamente justificadas. Dessa forma, a alteração contribui para maior transparência, consistência metodológica e justiça regulatória na fixação de preços para medicamentos da Categoria 5. A proposta também busca aperfeiçoar o critério de inclusão dos medicamentos genéricos no cálculo do PF, ao deixar claro que somente devem ser considerados os medicamentos genéricos efetivamente comercializados. Isso é essencial para: Evitar a inclusão de preços irreais ou meramente registrados, que não refletem as condições reais de mercado; Impedir que medicamentos inativos ou não distribuídos influenciem artificialmente a média de preços; Assegurar que o cálculo do PF esteja baseado em dados de mercado concretos e atualizados, respeitando a realidade competitiva e a política pública de acesso. 
Justificativa:  A inclusão do § 5º tem por finalidade assegurar maior precisão e coerência na metodologia de cálculo do Preço Fábrica (PF) máximo permitido para produtos classificados na Categoria 5, ao estabelecer que os preços de Soluções Parenterais de Pequeno Volume (SPPV) e Soluções Parenterais de Grande Volume (SPGV) sejam considerados separadamente. Embora ambos os tipos de solução pertençam à mesma forma farmacêutica (solução injetável), há diferenças substanciais entre eles em termos de volume, indicação terapêutica, custo de produção, logística, forma de administração e perfil de consumo. Agrupar essas apresentações em um único cálculo pode gerar distorções nos valores médios apurados, comprometendo a equidade e a exatidão do preço final estabelecido para cada tipo de produto.</t>
  </si>
  <si>
    <t>PROPOSTA – ALTERAÇÃO DE TEXTO:
§ 3º Quando o medicamento de referência definido pela Anvisa for um medicamento genérico ou similar, este não será utilizado como parâmetro limitador de preço para definição do PF permitido, devendo-se adotar critérios compatíveis com a natureza regulatória, tecnológica e terapêutica do medicamento a ser precificado, respeitando-se, quando aplicável, a proporcionalidade de unidades farmacotécnicas.</t>
  </si>
  <si>
    <t>Justificativa: No cenário em que o medicamento de referência definido pela Anvisa seja descontinuado e um medicamento genérico seja eleito como novo comparador, entende-se que este não deve ser utilizado como parâmetro único de precificação. Considerando que o genérico pode apresentar o menor preço entre os demais disponíveis no mercado, utilizá-lo isoladamente como referência impactaria negativamente na definição de preços para novos produtos, desestimulando lançamento de novos produtos no mercado. Dessa forma, sugere-se que o preço do novo comparador (genérico) seja incorporado ao cálculo da média aritmética simples dos preços dos demais medicamentos disponíveis com o mesmo princípio ativo, respeitando-se a proporção de unidades farmacotécnicas. Ressalta-se que não deve ser aplicada a regra de 65% sobre o preço do medicamento de referência, uma vez que o genérico não é um medicamento inovador com preço teto previamente autorizado.</t>
  </si>
  <si>
    <t>PROPOSTA – ALTERAÇÃO DE TEXTO:
I	- para medicamento que comprove ganho terapêutico, o PF permitido para o produto classificado na Categoria 7 corresponderá à média ponderada do preço internacional do medicamento em análise, encontrado dentre os países de referência, agregando-se os impostos incidentes, conforme o caso;
PROPOSTA – COMENTÁRIO:
Nesta alínea, da a entender que caso seja produto novo na lista dos medicamentos comercializados pela empresa, o PF não poderá ser superior à média do custo de tratamento com medicamentos com molécula similar, ponderada pela quantidade comercializada, agregando-se os impostos incidentes, conforme o caso, ou seja, não levando em consideração o menor preço internacional do medicamento em análise, encontrado dentre os países de referência, agregando-se os impostos incidentes, conforme o caso conforme descrito no item I. Com isso, entende-se adequado o texto descrito aqui onde considera-se a precificação de um produto novo na lista dos medicamentos comercializados pela empresa, o PF não poderá ser superior à média do custo de tratamento com medicamentos com molécula similar, ponderada pela quantidade comercializada, agregando-se os impostos incidentes, conforme o caso</t>
  </si>
  <si>
    <t>Justificativa: A proposta de alteração do inciso I do Art. 23, que trata da definição do Preço Fábrica (PF) máximo para medicamentos da Categoria 7, visa substituir o critério do menor preço internacional pelo da média ponderada dos preços entre os países de referência listados. Essa mudança é sustentada por fundamentos técnicos, boas práticas regulatórias internacionais e evidências de políticas públicas eficazes, especialmente no contexto da precificação de biossimilares. O uso exclusivo do menor preço internacional pode gerar distorções significativas, pois não considera fatores estruturais dos países de referência, como subsídios governamentais, carga tributária diferenciada, acordos confidenciais com o sistema público de saúde ou práticas comerciais não replicáveis no Brasil. Isso pode resultar em valores artificialmente baixos e descolados da realidade do mercado nacional. 
A adoção da média ponderada no cálculo do PF máximo para medicamentos com ganho terapêutico está em conformidade com práticas internacionais consolidadas, especialmente no segmento de biossimilares. Essa abordagem evita distorções provocadas por outliers, reflete de forma mais representativa os preços reais de mercado; e estimula o acesso e a sustentabilidade do mercado.  A alteração proposta fortalece a regulação da CMED ao alinhar sua metodologia de precificação com modelos consolidados internacionalmente, garantindo mais equilíbrio, justiça e previsibilidade na definição de preços para medicamentos inovadores. A adoção da média ponderada dos preços internacionais representa uma medida tecnicamente sólida, economicamente sensata e socialmente responsável, uma vez que a média ponderada desconsidera o maior e o menor preço internacional. 
PROPOSTA – COMENTÁRIO:
Nesta alínea, da a entender que caso seja produto novo na lista dos medicamentos comercializados pela empresa, o PF não poderá ser superior à média do custo de tratamento com medicamentos com molécula similar, ponderada pela quantidade comercializada, agregando-se os impostos incidentes, conforme o caso, ou seja, não levando em consideração o menor preço internacional do medicamento em análise, encontrado dentre os países de referência, agregando-se os impostos incidentes, conforme o caso conforme descrito no item I. Com isso, entende-se adequado o texto descrito aqui onde considera-se a precificação de um produto novo na lista dos medicamentos comercializados pela empresa, o PF não poderá ser superior à média do custo de tratamento com medicamentos com molécula similar, ponderada pela quantidade comercializada, agregando-se os impostos incidentes, conforme o caso</t>
  </si>
  <si>
    <t>A minuta da consulta pública representa um avanço importante na modernização da regulação de preços de medicamentos no Brasil. Traz maior coerência técnica, estimula a inovação e promove alinhamento com práticas internacionais. Um dos principais destaques é a criação de novas categorias regulatórias, incluindo para medicamentos biossimilares, produtos com inovação incremental e transferência de titularidade antes não contempladas de forma clara pela CMED.</t>
  </si>
  <si>
    <t>Apesar dos avanços, a proposta apresenta desafios relevantes para o setor de biossimilares, especialmente no que diz respeito à metodologia de precificação baseada no menor preço internacional. Essa abordagem pode resultar em preços artificialmente baixos, desconsiderando a realidade do mercado brasileiro e os custos de desenvolvimento local, o que pode desestimular o lançamento de novos biossimilares no país e comprometer o acesso a terapias mais acessíveis.</t>
  </si>
  <si>
    <t>2025-07-08 18:11:35</t>
  </si>
  <si>
    <t>Astrazeneca do Brasil Ltda</t>
  </si>
  <si>
    <t>Medicamentos para doenças raras e ultrararas podem não ter estudos fase 3 e são aprovados na Anvisa com estudos de fase 1b e/ou 2.</t>
  </si>
  <si>
    <t>I - Categoria 1: produto novo que:
a) possua indicação terapêutica em bula sem alternativa terapêutica aprovada pela ANVISA; ou
b) apresente ganho terapêutico em relação à(s) alternativa(s) terapêutica(s) com mesma indicação em bula aprovada pela ANVISA.
II - Categoria 2: produto novo que não se enquadre na categoria anterior por não atender, as previsões dispostas nas alíneas “a” e “b” do inciso I deste artigo.
§ 1º - Excluir
§ 2º As novas apresentações de medicamentos classificados na Categoria 1 que venham a ser lançadas posteriormente no mercado com mesma indicação de bula seguirão, durante o período de 5 (cinco) anos, a mesma categorização</t>
  </si>
  <si>
    <t>Excluir necessidade de Patente.  Categoria I deveria ser apenas para drogas  que  apresentem ganho terapêutico em relação à(s) alternativa(s) terapêutica(s). Ou no caso de drogas que possuam uma indicação em bula sem alternativa terapêutica aprovada pela ANVISA. 
Entendemos que o status de patente exerce papel irrelevante no contexto da precificação, considerando o ocorrido nos anos da aplicação da Resolução 2 de 2004. Um medicamento sem proteção patentária, mas que demonstre superioridade clínica frente à alternativa terapêutica disponível, terá seu preço definido com base no menor valor praticado nos países de referência estipulados pela CMED, independentemente de a Categoria ser definida como 1 ou 2. Ou seja, a patente não se configura como determinante para o preço final, tornando a exigência redundante em termos práticos.
Ademais, vincular a precificação à existência de patente representa uma associação inadequada entre propriedade intelectual e valor terapêutico. A concessão de patente, por definição, diz respeito à originalidade técnico-industrial da invenção, mas não reflete, necessariamente, um ganho clínico ou um avanço terapêutico relevante para os pacientes ou para o sistema de saúde.
Adequar texto uma vez que seja excluída a necessidade de patente na Cat I.
Excluir necessidade de patente, conforme justificativa acima.
É necessário deixar claro o caso de novas apresentações com indicações diferentes (tanto para biológicos quanto sintéticos), considerando mesma marca ou marcas diferentes.</t>
  </si>
  <si>
    <t>Art. 4º As novas apresentações de medicamentos  com mesma indicação de bula deverão ser classificadas como:
Incluir: § 6º para as novas apresentações de medicamentos já comercializados pela própria empresa, destinadas a indicação terapêutica distinta, serão enquadradas como Categoria 1, quando houver comprovação de ganho terapêutico em relação às alternativas disponíveis; ou como Categoria 2, quando inexista demonstração de ganho terapêutico.</t>
  </si>
  <si>
    <t>VIII - preço sem impostos pelo qual a empresa pretende comercializar cada apresentação, acompanhado de justificativa técnica quanto ao preço pleiteado;
X - informações sobre o registro sanitário e a comercialização do medicamento nos países de referência por meio de acordo de compartilhamento de riscos, quando aplicável, com a síntese das obrigações assumidas e o preço pactuado, quando disponíveis publicamente;
XIII e XIV - Excluir</t>
  </si>
  <si>
    <t>Sobre o inciso VIII entendemos que cabe a empresa informar o preço sem impostos, sendo baseado no preço sem impostos dos países de referência ou no preço sem impostos do comparador selecionado. Cabendo a CMED o cálculo apropriado dos devidos impostos. Evitando assim distorções causadas por diferentes modelos de tributação (ex: lista positiva/negativa/neutra).
Sobre o inciso X - Apesar da ressalva sobre a confidencialidade, a exigência de apresentação de informações relativas a acordos de compartilhamento de risco firmados com governos estrangeiros suscita preocupações relevantes de ordem jurídica e comercial.
Esses acordos, em sua maioria, estão protegidos por cláusulas contratuais de confidencialidade mútua, com respaldo legal nos respectivos ordenamentos jurídicos nacionais. Como exemplos, podem ser citados:
•	Os dispositivos de proteção de trade secrets presentes no Freedom of Information Act (FOIA) nos Estados Unidos;
•	As salvaguardas à confidencialidade comercial previstas no Regulamento Geral sobre a Proteção de Dados (GDPR) da União Europeia;
•	Normas específicas de proteção contratual em legislações nacionais de países membros da OCDE.
A exigência de fornecimento, ainda que sob regime de sigilo administrativo, dessas informações por parte das afiliadas brasileiras pode acarretar consequências significativas, tais como:
•	Violação de cláusulas contratuais firmadas no exterior, com risco de responsabilização jurídica do grupo econômico;
•	Sanções cíveis, comerciais ou regulatórias nos países de origem dos acordos, especialmente em jurisdições com legislações rigorosas de proteção à confidencialidade;
•	Afronta aos princípios da boa-fé contratual, do direito internacional privado e da soberania jurídica dos países envolvidos.
Além dos riscos jurídicos, a manutenção dessa exigência traria impactos negativos sobre o ambiente regulatório brasileiro, desestimulando o lançamento de medicamentos inovadores no país. A previsibilidade e a segurança jurídica são fatores essenciais para a decisão de ingresso de novas tecnologias no mercado nacional.
Diante do exposto, recomenda-se que o item X seja reformulado, de modo a restringir a exigência apenas a informações que estejam disponíveis publicamente.
Sobre o inciso XIII - Sugestão de excluir, visando simplificar o processo, uma vez que não interere na definição do preço.  Como foi excluida opção de "Redução  do custo global de tratamento" na Cat I, não há necessidade de manter essa exigência.
Sobre o inciso XIV - Entendemos que o status de patente exerce papel irrelevante no contexto da precificação, considerando o ocorrido nos anos da aplicação da Resolução 2 de 2004. Um medicamento sem proteção patentária, mas que demonstre superioridade clínica frente à alternativa terapêutica disponível, terá seu preço definido com base no menor valor praticado nos países de referência estipulados pela CMED, independentemente de a Categoria ser definida como 1 ou 2. Ou seja, a patente não se configura como determinante para o preço final, tornando a exigência redundante em termos práticos.
Ademais, vincular a precificação à existência de patente representa uma associação inadequada entre propriedade intelectual e valor terapêutico. A concessão de patente, por definição, diz respeito à originalidade técnico-industrial da invenção, mas não reflete, necessariamente, um ganho clínico ou um avanço terapêutico relevante para os pacientes ou para o sistema de saúde.</t>
  </si>
  <si>
    <t>§ 1º São países de referência Austrália, Canadá, Espanha, Estados Unidos da América, França, Grécia, Itália, Nova Zelândia e Portugal, além do país de origem do produto, conforme o caso.
Incluir: § 7º Para os fins desta Resolução, não poderão ser admitidos como preços de referência aqueles que se encontrem onerados ou beneficiados por quaisquer subsídios, incentivos ou aportes financeiros concedidos pelo governo do respectivo país.</t>
  </si>
  <si>
    <t>A definição de países de referência para comparação internacional de preços deve observar critérios objetivos de comparabilidade regulatória, econômica e sanitária, com vistas à formação de preços mais aderente à realidade brasileira, promovendo equilíbrio entre sustentabilidade financeira e acesso à inovação.
A inclusão de novos países conforme texto do parágrafo 1º do Artigo 10 compromete esse equilíbrio uma vez que na maioria das vezes os preços publicados são os de compra do governo, sendo comparáveis aos preços atualmente negociados no processo de incorporação de tecnologias realizado pela Conitec.
Tendo em vista isso, sugerimos a manutenção dos países de referência presentes na Resolução atualmente vigente: Austrália, Canadá, Espanha, Estados Unidos da América, França, Grécia, Itália, Portugal, Nova Zelândia e país de origem.
A inclusão do § 7º é importante para assegurar que, na definição do preço-lista brasileiro, sejam tomados como base exclusivamente os preços-lista equivalentes praticados nos países de referência, livres de quaisquer subsídios, incentivos fiscais ou programas de copagamento que distorçam a comparação internacional; tal medida previne assimetrias tributárias e regulatórias, reduz o risco de judicialização por parte das empresas que, diante de tetos artificiais e incompatíveis com os seus preços-lista de origem, buscam rever o preço perante o Judiciário, e preserva a atratividade do mercado brasileiro para o lançamento de medicamentos inovadores, uma vez que preços-teto descolados da realidade econômica desestimulam a submissão de produtos e atrasam o acesso dos pacientes; ademais, a vedação ao uso de preços subsidiados alinha-se às boas práticas internacionais de Referência Externa de Preços recomendadas por organismos como WHO/HAI e OCDE, que preconizam transparência, auditabilidade e comparabilidade por meio da utilização de preços públicos, sem descontos confidenciais ou aportes governamentais.</t>
  </si>
  <si>
    <t>Art. 12. Para cálculo do custo de tratamento, quando houver mais de uma alternativa terapêutica, poderão ser utilizados como critérios de desempate para definição do medicamento comparador, dentre outros, desde que tecnicamente justificados, na seguinte ordem:
Inciso I - excluir
Inciso VII - excluir</t>
  </si>
  <si>
    <t>Definir uma hierarquia de priorização
Inciso I - Os critérios de "indicação terapêutica" e "população indicada na bula do produto" são critérios imprescindíveis para um medicamento ser usado como comparador, portanto não deveriam ser critérios de desempate,</t>
  </si>
  <si>
    <t>§ 1º - Excluir
§ 2º - Excluir</t>
  </si>
  <si>
    <t>Avaliar caso quando o comparador for um tratamento finito e o medicamento pleiteado for de uso crônico, ou vice-versa.</t>
  </si>
  <si>
    <t>Exemplo hipotético:
 novas apresentações com indicações diferentes (sendo uma aguda e outra cronica).
Molécula X (Marca A - 100mg): indicação hospitalar em dose única intravenosa
Molécula X (Marca B - 100mg): indicação para doença crônica, aplicação subcutânea
Exemplo real: Ozempic / Wegovy. Concentrações diferentes para as indicações de Obesidade e DM2.</t>
  </si>
  <si>
    <t>§ 1º - excluir</t>
  </si>
  <si>
    <t>Os conceitos de "complexidade" e  "volume", não definidos pela proposta de resolução, são altamente subjetivos e suscetíveis a interpretações divergentes entre técnicos, o que viola os princípios constitucionais da legalidade, impessoalidade, publicidade e eficiência (art. 37 da CF/88) e os comandos de segurança jurídica e previsibilidade previstos na Lei nº 13.874/2019 (Lei da Liberdade Econômica) e na Lei nº 9.784/1999 (processo administrativo federal).
A possibilidade de prorrogação por prazo idêntico ao original cria desigualdade de tratamento, uma vez que dossiês semelhantes podem receber decisões em prazos distintos, dependendo da apreciação subjetiva do analista sobre o "volume" e /ou “complexidade”.</t>
  </si>
  <si>
    <t>. novas categorias</t>
  </si>
  <si>
    <t>. medicamento comparador off-label
. cesta de países preço provisório
. informações confidencias internacionais
. patente / preço provisório 
. precificação compulsória</t>
  </si>
  <si>
    <t>2025-07-08 19:24:50</t>
  </si>
  <si>
    <t>Kenvue Ltda.</t>
  </si>
  <si>
    <t>59.748.988/0001-14</t>
  </si>
  <si>
    <t>Incluir Seção V: Art.[] A CMED poderá, em caráter excepcional e mediante requerimento fundamentado da empresa detentora do registro sanitário, autorizar a liberação de medicamento sujeito à prescrição da regulação de preços, desde que demonstrado que o produto objeto do requerimento apresenta a mesma classe terapêutica ou indicação terapêutica e similaridade farmacológica com medicamentos já comercializados no mercado nacional e que não estejam sujeitos à regulação de preços.
  $ 1° A similaridade farmacológica mencionada no caput deverá ser comprovada por meio de documentação técnica que evidencie a comparabilidade de formulação, mecanismo de ação e objeto terapêutico entre os produtos.
  $2° Caso concedida, a liberação será informada à empresa solicitante via oficio e publicada na lista de preços do mês subsequente ao da liberação.</t>
  </si>
  <si>
    <t>Incluir Seção V no Capítulo V.</t>
  </si>
  <si>
    <t>Reconhecimento da inovação incremental e critérios simplificados de precificação.</t>
  </si>
  <si>
    <t>2025-07-09 20:29:52</t>
  </si>
  <si>
    <t>Rio de Janeiro - RJ</t>
  </si>
  <si>
    <t>GlaxoSmithKline Brasil Ltda</t>
  </si>
  <si>
    <t>33.247.743/0001-10</t>
  </si>
  <si>
    <t>Dispõe sobre os critérios para definição de preços de medicamentos novos e novas apresentações de medicamentos, de que trata o art. 7º da Lei nº 10.742, de 06 de outubro de 2003, e sobre o procedimento para a apresentação de Documento Informativo de Preço (DIP).</t>
  </si>
  <si>
    <t>Substituir a palavra 'produto' por 'medicamento' que deve ser alinhada em toda a resolução - favor observar que esta alteração deve ser feita em toda a minuta da Resolução e não apenas nesta emanta.</t>
  </si>
  <si>
    <t>II.	Alternativa terapêutica: medicamento(s) utilizado(s) para a mesma indicação terapêutica conforme bula autorizada no País pela ANVISA, vedado o uso de off label</t>
  </si>
  <si>
    <t>A escolha do medicamento comparador para produtos novos deverá considerar somente medicamento com mesma indicação terapêutica em bula aprovada pela Anvisa, observadas as especificidades de seu uso na linha de cuidado e perfil do paciente estabelecidos em bula.
Na existência de mais de um possível medicamento comparador, deverá ser considerado o conjunto sistemático de evidências científicas existentes, assim como outros argumentos cientificamente embasados, para a escolha de um único medicamento comparador.
Vale ressaltar, que na ata da 9ª Reunião Ordinária do Comitê Técnico-Executivo (CTE), realizada em 30 de setembro de 2021, em virtude do Processo Administrativo nº 25351.166890/2020-16, estabeleceu-se que:
"(...) Em discussão entre os representantes do CTE/CMED, decidiu-se, tanto nesse caso como nas futuras análises de Documentos Informativos de Preço, pela não inclusão, como comparadores, de medicamentos que possuam indicação terapêutica em uso "off-label"."
Lei 10.742/2003.   Art. 7o A partir da publicação desta Lei, os produtos novos e as novas apresentações de medicamentos que venham a ser incluídos na lista de produtos comercializados pela empresa produtora deverão observar, para fins da definição de preços iniciais, os critérios estabelecidos pela CMED. .... § 1o Para fins do cálculo do preço referido no caput deste artigo, a CMED utilizará as informações fornecidas à Anvisa por ocasião do pedido de registro ou de sua renovação, sem prejuízo de outras que venham a ser por ela solicitadas.</t>
  </si>
  <si>
    <t>Excluir, pois faltou clareza em quais seriam os critérios para "significativamente aprimoradas".</t>
  </si>
  <si>
    <t>IV.	Benefício clínico adicional: são ganhos terapêuticos que compreendem aumento de eficácia ou efetividade, ação mais rápida ou prolongada, redução da incidência ou da gravidade de eventos adversos, comodidade posológica, adesão terapêutica, efeito aditivo ou sinérgico de associações, redução da resistência antimicrobiana, abrangência de populações específicas, dentre outros ganhos terapêuticos em comparação à(s) alternativa(s) terapêutica(s) com mesma indicação em bula aprovada pela ANVISA, excluídos desta definição a redução de custos ou resíduos, assim como as melhorias no processo ou na cadeia produtiva do medicamento;</t>
  </si>
  <si>
    <t>Reformulação de texto para maior clareza reforçando a 'indicação em bula aprovada pela ANVISA'</t>
  </si>
  <si>
    <t>VIII.	Evidências científicas: artigos científicos publicados em revistas indexadas referentes a estudos clínicos com comparações diretas, revisões sistemáticas com metanálise e, na falta dessas ou complementarmente, estudos de braço único, comparações indiretas, revisões sistemáticas, estudos observacionais, estudos de mundo real, relatórios de pesquisa clínica, estudos clínicos em fases iniciais  (fase Ib e II) para doenças de baixa prevalência e outros documentos emitidos por agências internacionais de referência ou publicações em congressos científicos.</t>
  </si>
  <si>
    <t>IX.	Forma farmacêutica agrupável: formas farmacêuticas que apresentam as mesmas vias de administração e formas de liberação do insumo farmacêutico ativo agrupadas segundo a similaridade da forma física do medicamento no momento da administração ao paciente (estado sólido, líquido, semissólido ou gasoso), definidas pela CMED e publicadas em Comunicado no. 8 de 24/10/2014 (e suas atualizações);</t>
  </si>
  <si>
    <t>Manter conformidade com um comunicado já existente - ie: Comunicado no. 8 de 24/10/2014.</t>
  </si>
  <si>
    <t>X.	Ganho terapêutico: comprovação de benefício clínico adicional, de maior eficácia efetividade ou redução de efeitos adversos em relação à(s) alternativa(s) terapêutica(s) registrada (s) no Brasil para a mesma indicação terapeutica aprovada em bula pela ANVISA;</t>
  </si>
  <si>
    <t>O termo “significativa” deixa o texto subjetivo. É imprenscindível afastar o uso de medicamentos off-label para medicamentos comparadores.</t>
  </si>
  <si>
    <t>XI.	Inovação incremental: alteração em relação a medicamento originador, não se admitindo como tal a mera variação de características simples do produto, tais como:  
1.	mudanças puramente estéticas do produto;  
2.	mudanças rotineiras ou insignificantes nas funções ou características do produto, que não envolvam um grau suficiente de novidade ou de esforço tecnológico, e que não acrescentem nada significativo ao seu desempenho;  
3.	mudanças no nome do produto ou no tamanho ou volume da embalagem;  
4.	comercialização ou fabricação de medicamentos novos integralmente desenvolvidos e produzidos por outra empresa; ou 
5.	customização para um cliente que não inclua diferenças significativas de atributos comparados aos medicamentos registrados por outras empresas no país;</t>
  </si>
  <si>
    <t>Excluido 'atividade inovadora' por motivo de subjetividade, pois a Resolução não deixa claro o termo e sua aplicabilidade.</t>
  </si>
  <si>
    <t>XII.	Insumo Farmacêutico Ativo (IFA): insumo farmacêutico introduzido na formulação deum medicamento que, quando administrado em um paciente, atua como ingrediente ativo ou precursor, podendo exercer atividade farmacológica, imunológica, metabólica ou outro efeito direto no diagnóstico, cura, tratamento ou prevenção de uma doença, podendo ainda afetar a estrutura e funcionamento do organismo humano;</t>
  </si>
  <si>
    <t>Redundância: como está definido, literatura enquadra dentro de evidência científica. Deste modo, não faz sentido ter duas definições. Como o conceito de eviências científicas já foi definido anteriormente, não faz sentido ser repetido aqui (item VIII).</t>
  </si>
  <si>
    <t>Não se aplica a esta resolução</t>
  </si>
  <si>
    <t>XVII.	Medicamento comparador: alternativa terapêutica utilizada para a mesma indicação conforme bula autorizada pela ANVISA, se houver;</t>
  </si>
  <si>
    <t>XIX.	Medicamento novo: medicamentos novos, para efeito do disposto no art. 7º da Lei nº 10.742, de 2003, os medicamentos com insumo farmacêutico ativo (IFA) novo no País</t>
  </si>
  <si>
    <t>Patente não deve ser um requerimento para a precificação de medicamentos, portanto, fica sem sentido fazer referência a Lei nº 9.279, de 14 de maio de 1996.</t>
  </si>
  <si>
    <t>XX.	Medicamento originador de inovação incremental: medicamento já registrado no país sobre o qual incidiu inovação incremental;</t>
  </si>
  <si>
    <t>Exclusão de "atividade inovativa geradora de" esse termo tem que estar alinhado com a definição proposta no inciso III, da qual sugerimos exclusão.</t>
  </si>
  <si>
    <t>Simplificação do texto e assegurar que sejam utilizados apenas medicamentos que estejam disponiveis no SAMMED.</t>
  </si>
  <si>
    <t>Excluido por não ter sido especificado o que deve ser considerado 'inovação incremental diversa'.</t>
  </si>
  <si>
    <t>XXX    - Países de referência: países utilizados para o referenciamento externo de preço.</t>
  </si>
  <si>
    <t>Retirar o país de origem do produto dos países de referência, pois este pode trazer distorções consideraveis nos preços, visto que há inúmeros exemplos de países produtores com perfil socio - economico muito diferente do Brasil - ex: China, India, Suiça etc.</t>
  </si>
  <si>
    <t>Art. 3º Os produtos novos deverão ser classificados nas seguintes Categorias:
I - Categoria 1: medicamento novo que:
a)	seja o primeiro e único aprovado pela ANVISA para a indicação terapêutica; ou
b)	apresente benefício clínico adicional comprovado em relação à(s) alternativa(s)terapêutica(s) com mesma indicação em bula aprovada pela ANVISA.
II - Categoria 2: medicamento novo que não se enquadre na categoria anterior por não atender as previsões dispostas nas alíneas “a” ou “b” do inciso I deste artigo.
§ 1º Excluir
§ 2º As novas apresentações de medicamentos classificados na Categoria 1 que venham a ser lançadas posteriormente no mercado com mesma indicação de bula seguirão, durante o período de 3 (três) anos, a mesma categorização.
§ 3º O Comitê Técnico-Executivo poderá considerar outros benefícios clínicos adicionais, desde que devidamente comprovados por evidências científicas.</t>
  </si>
  <si>
    <t>A alteração proposta visa, como critério central, o benefício clínico adicional comprovado e valor terapêutico. Devemos excluir a exigência de patente no País, visto esta não ser indicativo de superioridade terapêutica e está sujeita ao trâmite de registros/processos no INPI.
Já o prazo estabelecido de 05 anos é demasiado longo e podem trazer distorções de precos que venham a impactar decisões das empresas para lançamentos de novas apresentações. Por isto, sugerimos um prazo menor de 03 (três) anos.</t>
  </si>
  <si>
    <t>Art. 4º As novas apresentações de medicamentos deverão ser classificadas como:   
I	- Categoria 3: medicamento com inovação incremental, conforme os seguintes tipos: 
a)	nova associação; 
b)	nova monodroga; 
c)	nova via de administração; 
d)	nova concentração; 
e)	nova forma farmacêutica; ou 
f)	novo acondicionamento;  
g)	 Excluir
Paragrafo único: por novo acondicionamento, podem ser considerados canetas injetoras, inaladores, sistemas transdérmicos ou um acessório aprovado para uso com o medicamento.</t>
  </si>
  <si>
    <t>Melhor detalhamento do item (F) ´novo acondicionamento ´ e exclusão do termo ´ inovação incremental diversa´ por sua subjetividade .</t>
  </si>
  <si>
    <t>V    - Categoria 7: medicamento classificado como biossimilar;</t>
  </si>
  <si>
    <t>Exclusão do termo ´biológico não novo´ para que ficar claro que esta categoria se aplica apenas a Biossimilares.
Biológico não novo não deve ser considerado como uma Categoria em separado. A definição 'biologico não novo' pode trazer dupla interpretação, tornando confusa a definição para o caso específico das vacinas não novas, as quais devem se enquadrar apenas nas Cats: 3; 4; 5.</t>
  </si>
  <si>
    <t>Art. 6º As empresas detentoras de registro de produtos novos e novas apresentações deverão, protocolizar DIP junto à Secretaria-Executiva da CMED, por meio de sistema eletrônico.
§ 1º Excluir
§ 2º Excluir
§ 3º Excluir
§ 4º O interessado poderá solicitar reunião de pré-submissão, para apresentação do DIP.</t>
  </si>
  <si>
    <t>Já existe prazo regulatório para que seja protocolado o DIP em caso de registros prioritários. A decisão de quando se solicitar um preço cabe única e somente a empresa detentora do registro. 
Ademais, precificar todos os registros , onde muitos nem sequer seriam de interesse a comercilazição, irá gerar um trabalho imenso, o qual será inutilizando, após o período de 03 anos, quando é feita a atividade de INATIVAÇÃO na base SAMMED, daqueles produtos que não tivemos comercialização. 
Incluir reunião de pós-submissão: Em alguns casos, quando a terapia é inovadora ou complexa, é de extrema importancia realizar reuniões de pré e pós submissão para evitar qualquer tipo de mal entendido pelo tecnico.</t>
  </si>
  <si>
    <t>Art. 7º O DIP deverá conter as seguintes informações, de acordo com a categoria de precificação do medicamento:   
I	- categoria pretendida, acompanhada da justificativa técnica do pleito;  
II	- nome de marca do medicamento no Brasil e nos países de referência;   
III	- número do registro do medicamento publicado no Diário Oficial da União (DOU), bem como o Código do European Article Number (EAN), ou referência equivalente que venha a ser definida posteriormente;   
IV	- Nomenclatura Comum do Mercosul (NCM) do medicamento;  
V	- IFA(s) e substâncias a partir das quais o medicamento é formulado;   
VI	- última versão autorizada pela Anvisa da bula do medicamento para profissionais de saúde;   
VII	- apresentação em que o medicamento será comercializado;   
VIII	- preço sem impostos pelo qual a empresa pretende comercializar cada apresentação, com a discriminação dos impostos incidentes e das margens de comercialização, acompanhado de justificativa técnica quanto ao preço pleiteado;   
IX	- Preço Fábrica (PF), acompanhado da devida comprovação da fonte, praticado nos países de referência, excluídos os impostos incidentes;   
X	- Excluir;  
XI	- nome do fabricante e local de fabricação do IFA e do medicamento acabado; 
XII	- XII	- número potencial de pacientes a ser tratado com o medicamento no Brasil, indicandose o novo medicamento altera a população elegível frente a alternativa terapêutica, quando aplicável.
XIII	- estudos que contenham comparações de custo tratamento entre o medicamento novo e os medicamentos com a mesma indicação terapêutiva aprovado em bula pela ANVISA, quando disponíveis; 
XIV	- Excluir;   
XV	- evidências científicas disponíveis, que sejam relevantes para a comparação entre o medicamento objeto do pleito e a(s) alternativa(s) terapêutica(s) com a mesma indicação terapêutiva aprovado em bula pela ANVISA;   
XVI	- novas indicações terapêuticas para o medicamento objeto do pleito, em curso de aprovação ou aprovadas em outros países, se houver; e 
XVII	-Excluir. 
§ 1º O DIP deve ser composto por um documento principal, assinado pelo representante legal, contendo a fundamentação do pedido e as informações solicitadas no caput deste artigo, bem como os anexos necessários para cumprimento desta Resolução.  
§ 2º Caso a opção de classificação tenha sido a Categoria 1, o DIP deverá conter as informações referentes aos itens I a IX, XI a XIII, XV e XVI, do caput deste artigo.</t>
  </si>
  <si>
    <t>VIII - Não cabe a empresa o calculo dos impostos. A empresa deveria no máximo informar a carga tributária (PIS/COFINS/ICMS), NCM, se há ou não convênios ou isenções, para que estas possam ser validadas ou questionadas pela CMED na formação dos preços.
X	- Os acordos de compartilhamento de risco firmados entre empresas farmacêuticas e governos de outros países geralmente estão protegidos por cláusulas contratuais de confidencialidade mútuas, com respaldo legal nos ordenamentos jurídicos locais (por exemplo, Freedom of Information Acts com exceções para trade secrets nos EUA, proteções comerciais no GDPR na Europa, etc.).
Exigir que a afiliada brasileira da empresa revele essas informações, ainda que sob sigilo, pode:
Configurar violação contratual por parte do grupo econômico;
Expor a empresa a sanções civis e comerciais no país de origem do acordo; Contrariar princípios de boa-fé contratual e soberania jurídica internacional.
XI	- Dados de produção no território nacional não é relevante para a precificação. Destaca-se que o foco da regulação reside no benefício ao paciente. Assim sendo, não se considera apropriado que o paciente arcar com custos elevados exclusivamente em razão de consumir um medicamento fabricado no país. Existem, de fato, alternativas e incentivos para minimizar os custos de produção, de modo a não sobrecarregar o paciente financeiramente. Adicionalmente, a constituição federal assegura a livre inciativa e um sistema jurídico em as empresas possam concorrer de maneira equânime e, neste contexto, o incentivo ao desenvolvimento e produção locais, podem ser proporcionados pelos instrumentos legais já existente, incluindo, mas não se limitando à aqueles de natureza fiscal e previdenciária. Neste contexto, nos parece desprovido de amparo constitucional qualquer diferenciação na precificação que extrapole os limites da natureza do produto a ser precificado. XII - É importante saber se ocorre mudança na população elegível para a indicação terapêutica aprovada pela ANVISA e, caso positivo, essa ampliação pode contribuir para o processo de precificação.
XIV	- Patente não deve ser um requerimento para a precificação de produto novo, uma vezque existem lançamentos de novos medicamentos inovadores que não são objeto de patente, porém devem ser precificados como inovação caso apresentem ganho terapêutico em relação às alteranativas terapêuticas disponíveis no Brasil para a mesma indicação terapêutica.
XV	- Assegurar que seja conforme bula. Medicamentos com indicação terapêutica distintadaquela do produto novo devem ser excluídos da análise comparativa.
No caso de múltiplos comparadores disponíveis, deve ser utilizada uma análise sistemática de evidências científicas para a escolha do comparador mais adequado.
Caso não haja comparador, o medicamento novo deve ser classificado na Categoria I, com precificação realizada em base em preços praticados nos países definidos na Resolução. XVII - Destaca-se que o foco da regulação reside no benefício ao paciente. Assim sendo, não se considera apropriado que o paciente arcar com custos elevados exclusivamente em razão de consumir um medicamento fabricado no país. Existem, de fato, alternativas e incentivos para minimizar os custos de produção, de modo a não sobrecarregar o paciente financeiramente.
Adicionalmente, a constituição federal assegura a livre inciativa e um sistema jurídico em as empresas possam concorrer de maneira equânime e, neste contexto, o incentivo ao desenvolvimento e produção locais, podem ser proporcionados pelos instrumentos legais já existente, incluindo, mas não se limitando à aqueles de natureza fiscal e previdenciária. Neste contexto, nos parece desprovido de amparo constitucional qualquer diferenciação na precificação que extrapole os limites da natureza do produto a ser precificado. No caso de produção local, não é necessário o incentivo para precificação, uma vez que o governo já tem incentivo para compra de medicamentos de laboratórios oficiais nos termos da resolução SEGES-CICS/MGI nº 4, de 18 de outubro de 2024, e incentivos para a produção nacional nos termos da Lei nº 14.977, de 18 de setembro de 2024.</t>
  </si>
  <si>
    <t>I	- previstas nos incisos I a IX, XI a XIII, XV e XVI do caput deste artigo, se a empresa tiver intenção de demonstrar benefício clínico adicional, nos termos do art. 18;
II	- previstas nos incisos I a IX, XI e XII do caput deste artigo, se a empresa não tiver a intenção de demonstrar benefício clínico adicional.
§ 4º Tratando-se de medicamento de Categoria 3 que contenha a combinação de dois ou mais IFAs, além das informações referidas no § 3º, se a empresa tiver intenção de demonstrar benefício clínico adicional, nos termos do art. 18, é facultada a empresa apresentar:</t>
  </si>
  <si>
    <t>O §3º, inciso II, já estabelece que, caso a empresa deseje demonstrar benefício clínico adicional, deve apresentar evidências clínicas que sustentem essa alegação (apresentar no DIP informações de (I a XVII). Esse dispositivo é suficiente para orientar a análise regulatória. Os critérios listados no §4º (como atividade farmacológica aditiva, melhora de biodisponibilidade e etc) são adicionais técnicos possíveis, mas não devem ser exigências obrigatórias. O que importa, do ponto de vista regulatório, é a demonstração do benefício clínico adicional em si, independentemente do mecanismo que o justifique.
Assim, recomenda-se que os itens do §4º sejam tratados como opcionais ou exemplificativos, evitando a imposição de requisitos técnicos que podem ser pouco relevantes ou desnecessários, dependendo do contexto clínico da associação.</t>
  </si>
  <si>
    <t>§ 2º - Excluir
...
§ 4º As informações descritas no inciso IX do caput do art. 7º, quando em linguagem diferente do português, inglês ou espanhol, deverão ser apresentadas por meio de tradução simples referente à identificação do preço ou à ausência de preço nos países de referência.
...</t>
  </si>
  <si>
    <t>Atualmente existem ferramentas confiáveis de tradução que dispensam a tradução juramentada. Tendo como objetivo principal atender a necessidade do paciente é importante agilizarmos processo de precificação visando o acesso ao medicamento. Faz mais sentido eliminarmos qualquer etapa que gere  burocracia desnecessária e que atrase o processo de analise dos documentos.</t>
  </si>
  <si>
    <t>Atualmente, existem dois prazos definidos pela Anvisa para a análise de petições priorizadas: a RDC nº 948/2024 estabelece o prazo de 60 dias, enquanto as RDCs nº 204/2017 e nº 205/2017 preveem o prazo de 30 dias. A proposta é de adequação quanto ao que já se tem na Anvisa. A CMED poderá, inclusive em conjunto com a Anvisa nos casos em que já houver tal obrigatoriedade, dispensar outros meios para a protocolização do DIP. No entanto, a iniciativa para a definição de preço permanece como prerrogativa exclusiva da empresa detentora do registro.
Essa exigência interfere no planejamento das empresas e cria uma enorme insegurança jurídica. Essa exigência se estende a todas as apresentações. Então, se a empresa tem 6 apresentações registradas, mas no momento só quer comercializar 2, terá que pedir preço para as outras 4 que não pretende comercializar naquele momento. Ademais, precificar todos os registros , onde muitos nem sequer seriam de interesse na comercilaizção, irá gerar um trabalho desnecessário , visto a pratica de a cadas de 03 anos a CMED solicitar INATIVAÇÃO na base SAMMED, daqueles produtos que não tiveram comercialização.</t>
  </si>
  <si>
    <t>Art. 10. Para as categorias em que há referenciamento externo de preço,o PF sem imposto  proposto pela empresa não poderá ser superior ao média PF comercializado para o mesmo produto nos países de referência, agregando-se os impostos incidentes, conforme o caso.   
§ 1º São países de referência , Austrália, Canadá, Espanha, Estados Unidos da América, França, Grécia, Itália, Portugal, Nova Zelandia . 
§ 2º  Para que seja apurado o PF permitido, o produto deverá estar sendo comercializado em pelo menos 03 (três) dos países de referência.   
§ 3º Caso a condição do parágrafo anterior não seja cumprida, a CMED estabelecerá preço provisório ao produto pleiteado, devendo a empresa apresentar à Secretaria-Executiva da CMED, com periodicidade de 6 (seis) meses, documento que comprove o lançamento do produto, com respectivo preço, nos países de referência, até o cumprimento do disposto no § 2º deste artigo ou por um período de 03 (três) anos, prevalescendo o que ocorrer primeiro, aplicando-se, à hipótese de descumprimento ou retardamento da obrigação, as sanções previstas na Lei nº 10.742, de 2003.   
§ 4º Enquanto não estiver disponível para consulta em fontes de 03 (três) países, o PF será considerado provisório.  
§ 5º Deverão ser utilizadas as fontes a serem divulgadas pela CMED ou as fontes comprovadas pela empresa demandante.  
§ 6º.  Excluir
§ 7°  Da relação de preços observados na cesta de países deverão ser desconsiderados:
(i) os preços discrepantes (outliers);
(ii) preços de listas internacionais de reembolso no mercado público;
(iii) preços subsidiados;
(iv) preços de produtos sem comercialização;
(v) preços de medicamento fabricado em mais de uma unidade fabril e com preços distintos (consumo interno e exportação);
(vi) outras situações a serem consideradas pela CMED.</t>
  </si>
  <si>
    <t>1)	Média ao invés do menor preço, para evitarmos que hajam possíveis distorções causadas por motivos econômicos temporais (ou não) naqueles países em que os preços sejam os extremos (ie: maior ou menor) ;
2)	Comercializado ao invés de praticado para evitar que hajam referencia de preços de medicamentos que não estejam mais em comercializacão nos outros países da cesta. 
Manter a cesta da Resol 02-04 (atual). Quanto mais países, menor fica o preço do inovador no país, desestimulando investimento. Além disto, deve-se considerar a possibilidade de exclusão do país de origem, pois muitos medicamentos inovadores devem passar a vir de países que não sejam relevantes para determinação do preço internacional ou onde o mercado influencia fortemente a definiçào dos preços (ex.: China, Índia, reembolsáveis etc). Outro ponto é que mesmo mantendo-se a cesta como está; é fato (e certo) afirmarmos que muitos deles já referenciam os países acrescidos em suas referencias internacionais. Assim, aumentar a cesta apenas aumentaria o prazo para um preço provisório visto que haveria maior dificuldade em se concluir os 05 (cinco) paises mínimos exigidos.
É importante definirmos um prazo limite para que um preço se mantenha provisório, numa eventual situação em que não hajam lançamentos nos demais mercados (ex: produtos para doenças específicas em nosso país , como a Malária). Manter um preço provisorio por um período indefinido, causa insegurança e pode prejudicar a comercialização do produto, já que os estoques nos distribuidores de produtos comercializados na situação de preços provisório, poderiam ser impactados “da noite para o dia” numa efentual alteração de preços.</t>
  </si>
  <si>
    <t>Especificar se deve-se utilizar a cotação de compra ou venda, divulgada pelo Banco Central.</t>
  </si>
  <si>
    <t>É imprenscindível:
1) definir a Categoria apropriada a regra: neste caso a Categoria 3; 
2) afastar o uso de medicamentos off-label para medicamentos comparadores.</t>
  </si>
  <si>
    <t>(i) O Registro Sanitário concedido pela Anvisa não é provisório, independente de ser feito com termo de compromisso. A existência de um Termo de Compromisso firmado junto à Anvisa tem o objetivo de viabilizar a obtenção de evidências complementares, mas não condiciona a concessão do registro. 
(ii) A aprovação pela Anvisa ocorre somente quando há comprovação de benefício para o paciente em termos de segurança e eficácia, garantindo que os medicamentos atendam aos padrões regulatórios exigidos.
(iii) A Anvisa busca alinhar-se aos padrões internacionais para agilizar aprovações regulatórias (por ex. Projeto Orbis). A vinculação do preço ao termo de compromisso pode afastar o Brasil dos padrões internacionais, causando atrasos na precificação e na disponibilização de medicamentos inovadores. 
(iv) Vincular a provisão de preços a esses dados gera um desalinhamento entre a Anvisa e a CMED, impactando o incentivo à inovação e os tratamentos disponíveis para os pacientes.</t>
  </si>
  <si>
    <t>Art. 14. Poderão ser estabelecidos preços fixos (flat pricing) para apresentações com diferentes concentrações, mediante solicitação da empresa.
Excluir incisos</t>
  </si>
  <si>
    <t>O preço aprovado deve ser o preço sem impostos. Os demais preços com impostos deve ser consequência da aplicação da legislação tributária, tal e qual, legislado pelas secretarias de fazenda.
§ 1º e § 2º - Excluir - A patente não interfere na categoria de precificação.
Adicionalmente, a CMED está vinculando o preço provisório a uma outra agência que não tem controle sobre os prazos e processos. Assim, é criado uma imprevisibilidade e insegurança jurídica, podendo influenciar na chegada da inovação aos pacientes.</t>
  </si>
  <si>
    <t>É imprescindível afastar o uso de medicamentos off-label para medicamentos comparadores.
Vale ressaltar, que na ata da 9ª Reunião Ordinária do Comitê Técnico-Executivo (CTE), realizada em 30 de setembro de 2021, em virtude do Processo Administrativo nº 25351.166890/2020-16, estabeleceu-se que:
"(...) Em discussão entre os representantes do CTE/CMED, decidiu-se, tanto nesse caso como nas futuras análises de Documentos Informativos de Preço, pela não inclusão, como comparadores, de medicamentos que possuam indicação terapêutica em uso "off-label".
Já a exclusão do " Parágrafo único." se deve a este Já estar definido no Art. 16.</t>
  </si>
  <si>
    <t>Art. 17. A CMED poderá estabelecer PF máximo para medicamentos quando houver ganho terapêutico, com base em racional de preço sugerido pela empresa, a ser avaliado pela CMED, na situação de ausência de preço internacional nos países de referência.
II- Excluir
III - Excluir
Parágrafo único. - Excluir</t>
  </si>
  <si>
    <t>Pode abrir precedentes para que produtos nacionais definam preços sem restrições. Contudo, a CMED deve precificar os produtos de forma imparcial, independentemente da sua origem, seja nacional ou internacional. Vale lembrar que os produtos nacionais já estão sujeitos a diversas iniciativas governamentais específicas.
Destaca-se que o foco da regulação reside no benefício ao paciente. 
A constituição federal assegura a livre inciativa e um sistema jurídico em as empresas possam concorrer de maneira equânime e, neste contexto, o incentivo ao desenvolvimento e produção locais, podem ser proporcionados pelos instrumentos legais já existente, incluindo, mas não se limitando à aqueles de natureza fiscal e previdenciária. Neste contexto, nos parece desprovido de amparo constitucional qualquer diferenciação na precificação que extrapole os limites da natureza do produto a ser precificado.
Não está claro o que se entende por 'grau de esforço inovativo empreendido pela empresa no País' .</t>
  </si>
  <si>
    <t>I - não poderá ser superior a média do PF comercializado  para o mesmo produto nos países de referência, agregando-se os impostos incidentes; ou  
..........
c )	- Excluir
d)	- Excluir
................
§ 2º - Excluir</t>
  </si>
  <si>
    <t>Alterar de menor preço para média de preços,a fim de evitar distorção de preços já que a média (ie: não o menor) é o critério utilizado nos países da cesta CMED (conforme apresentação feita pela CMED na ANVISA em 04/07/2025) . Já alterar de preço praticado para comercializado, a fim de evitar coleta de preços onde o produto não esteja em comercialização. 
Excluidos itens C e D e § 2º , pois pode abrir precedentes para que produtos nacionais definam preços sem restrições. Destaca-se que o foco da regulação reside no benefício ao paciente. A CMED deve precificar os produtos de forma imparcial, independentemente da sua origem, seja nacional ou internacional.</t>
  </si>
  <si>
    <t>Art. 19. No caso de produto classificado na Categoria 3 que não se enquadre na hipótese prevista no art. 18, o PF permitido não poderá ser superior ao custo de tratamento do medicamento originador de inovação incremental. 
§ 1º - Excluir</t>
  </si>
  <si>
    <t>§ 1º - Não deve ser critério de precificação</t>
  </si>
  <si>
    <t>Art. 20. O PF máximo permitido para o produto classificado na Categoria 4 será definido com base no preço médio da unidade farmacotécnica das apresentações dos medicamentos com o mesmo IFA e mesma concentração disponíveis no mercado, em forma farmacêutica agrupável, ponderado pelo faturamento de cada apresentação, com base no seguinte:
I	- Excluir
II	- não existindo apresentações com igual concentração, a média ponderada deverá ser calculada com base em todas as apresentações de mesmo IFA e forma farmacêutica agrupável existentes no mercado, seguindo o critério da proporcionalidade direta da concentração de IFA.
...
§ 2º O medicamento genérico (ou biossmilar) não deverá ser considerado no cálculo do art 20.</t>
  </si>
  <si>
    <t>Importante não considerar genéricos neste calculo pois este medicamento apresenta categoria própria de precificação, o que o faz diferente dos demais medicamentos com um preço de partida descontado. 
Ponderado pelo faturamento e não pela quantidade comercializada, mantendo o que esta presente na Resolução atual.
Tirar 'posologia diversa' é complicador desnecessário que cria subjetividade</t>
  </si>
  <si>
    <t>.......
II	- para medicamento que não comprove ganho terapêutico:    
a)	caso seja produto novo na lista dos medicamentos comercializados pela empresa, o PF não poderá ser superior à média do custo de tratamento com medicamentos com molécula similar, ponderada pelo faturamento , agregando-se os impostos incidentes, conforme o caso;    
.......
III - para as novas apresentações de medicamentos já comercializados pela própria empresa com a mesma marca comercial e não apresente inovação incremental, o PF não poderá ser superior à média do custo de tratamento com o mesmo medicamento.</t>
  </si>
  <si>
    <t>Alterar de preço praticado para comercializado, a fim de evitar coleta de preços em paises onde o produto não esteja mais sendo comercializado. 
Acrescido a condição " e não apresente inovação incremental " no texto, visto que neste caso cabe uma reclassificação para a Categoria 3</t>
  </si>
  <si>
    <t>Parágrafo único. Os produtos classificados nas Categorias 5, 6, 7 e 8 poderão ser comercializados tão-logo seja feito o protocolo do Documento Informativo, desde que o preço esteja em conformidade com os critérios desta Resolução.</t>
  </si>
  <si>
    <t>Manter o mesmo critério estabelecido pela atual Resolução.
É necessário esclarecer a aplicabilidade do artigo para as cat III e VI (comercialização imediata)
A comercialização pelo PF definido pela CMED em primeira instância é permitida assim que a decisão for comunicada. Na Resolução 2004, a comercialização para algumas categorias (III e VI) era permitida após o protocolo do DIP, desde que o preço estivesse conforme as regras.
Na resolução vigente temos: "Art. 16 Os produtos classificados nas Categorias III ou VI poderão ser comercializados tão-logo seja feito o protocolo do Documento Informativo, desde que o preço esteja em conformidade com os artigos ......"</t>
  </si>
  <si>
    <t>....
I - até 60 (sessenta) dias para os produtos classificados nas Categorias 4, 5, 6, 7 e 8; e
II - até 90 (noventa) dias para os produtos classificados nas Categorias 1, 2 e 3 ou como caso omisso.
§ 1º - Excluir
§ 2º Os prazos de que trata o caput deste artigo ficarão suspensos durante o período em que não forem apresentados os esclarecimentos ou documentos adicionais à análise do processo, solicitados por meio de ofícios.
§ 3º Caso a CMED não se pronuncie sobre o preço inicial pretendido pela empresa, nos prazos referidos no caput, o medicamento objeto do DIP poderá ser comercializado pelo preço pleiteado em caráter definitivo.</t>
  </si>
  <si>
    <t>§ 1º - A redação atual não apresenta critérios objetivos para definir o que caracteriza “complexidade” ou “documento muito volumoso”, o que torna a interpretação subjetiva. Na prática, o dispositivo permite a ampliação do prazo de análise, inclusive em até o dobro do tempo, sem que haja parâmetros claros para essa decisão. Tal indefinição compromete a previsibilidade do processo e a segurança regulatória, dificultando o planejamento das empresas. Ressaltamos que o prazo é um elemento crítico para nossas operações e decisões estratégicas e da forma que está aumenta a imprevisibilidade do processo.
§ 2º - Os prazos de que trata o caput deste artigo ficarão suspensos durante o período em que não forem apresentados os documentos imprescindíveis à análise do processo, constantes no Art. 4º desta Resolução. vale notar que documentos imprescindíveis são os exigidos e relacionados nesta norma. É importante diferenciar o que é documento imprescindível e documento complementar.
 § 3º - A Lei 10.742/2003 que criou a CMED é muito clara em determinar que tem que haver prazo. A CMED não pode estabelecer um prazo indefinido, como "até quando comunicar", sendo crítico se fixar um prazo objetivo, certo e razoável, em respeito aos princípios da administração pública e aos direitos fundamentais. 
Tamanha imprevisibilidade pode dessistimular o lançamento de novos produtos no mercado.</t>
  </si>
  <si>
    <t>Art. 29. Da decisão da Secretaria-Executiva caberá pedido de reconsideração da decisão à própria Secretaria, no prazo de 30 dias a contar do recebimento da decisão pela empresa.
§ 1º A reconsideração será dirigida à Secretaria Executiva da CMED, que deverá emitir parecer técnico em primeira instância no prazo de até 60 (sessenta) dias. Caso a Secretaria-Executiva não comunique a decisão sobre o preço inicial pretendido pela empresa, no prazo de 60 dias, a contar da data do protocolo, nos termos desta Resolução, os medicamentos poderão ser comercializados pelo preço pretendido em caráter definitivo.
§ 2º Caso, em sede de reconsideração, a Secretaria-Executiva mantenha sua decisão, caberá recurso ao Comitê Técnico-Executivo, no prazo de 30 dias a contar da comunicação à empresa da referida decisão. O Comitê Técnico-Executivo terá prazo de 90 dias para comunicar a decisão sobre o recurso. Caso o Comitê Tecnico Executivo não comunique a decisão sobre o preço pretendido pela empresa, no prazo de 90 dias, a contar da data do protocolo, nos termos desta Resolução, os medicamentos poderão ser comercializados pelo preço pretendido em caráter definitivo.
§ 3º - Excluir</t>
  </si>
  <si>
    <t>Art. 29. - Sugere-se manter o pedido de reconsideração no âmbito da Secretaria-Executiva, visto que na maioria dos casos podem ser resolvidos pela própria Secretaria-Executiva, deixando apenas casos mais complexos para o CTE decidir
§ 1º - A proposta que consta na CP, dificultará o processo de análise e resposta dos pedidos de revisão de preços. Sugere-se manter a lógica do disposto na Resolução 2/2004, incluindo apenas o prazo de reposta para as solicitações e a aprovação automática caso os prazos de reconsideração e recurso não sejam cumpridos. Deixar prazos em aberto, como acontece atualmente, aumenta o número de processos sem tomada de decisão e isso implica em insegurança para o lançamento de produtos
§ 2º - Texto revisado para que fique mais simples de compreensão. Anteriormente não estava claro a contagem de prazo, nem a obrigação de decidir, nem  a comunicação para que a empresa tomasse ciência dos novos argumentos da SCMED.</t>
  </si>
  <si>
    <t>A resolução não é clara quanto aos prazos. Recomenda-se a elaboração de um novo capítulo apenas para esclarecer prazos e processos.
Todos os processos no âmbito administrativos têm que ter prazo para a decisão. É o que determina a Lei de processos administrativos.
É necessário entender o racional para a aplicação do instituto reexame para as categorias 1 e 3. Isso gera imprevisibilidade na precificação.</t>
  </si>
  <si>
    <t>Art. 32. O prazo para o Comitê Técnico Executivo comunicar a decisão nos casos Omissos ou de recursos dos produtos classificados nas Categorias 1, 2,3,4,5,6 7,e 8 é 90 (noventa dias).
Caso o Comitê Técnico Executivo não se pronuncie sobre o preço inicial pretendido pela empresa, no prazo referido no inciso anterior, a contar da entrega da integralidade das informações requeridas, nos termos desta Resolução, os produtos poderão ser comercializados pelo preço pretendido em caráter definitivo.</t>
  </si>
  <si>
    <t>Para garantir a previsibilidade dos lançamentos propostos pelas empresas se faz necessário a definição de prazos de forma clara e que sejam realistas tanto para a CMED quando para as empresas, Sendo fundamental assegurar a previsibilidade de um preço definivo, caso estes não sejam cumpridos.</t>
  </si>
  <si>
    <t>Por isonomia de processos , caso a empresa cometa um equivoco na solicitação deveria haver recurso para que esta solicite a revisão.</t>
  </si>
  <si>
    <t>Art. 34. A CMED poderá rever suas decisões adotadas com base nesta Resolução, quando identificar um erro processual, no prazo de até 30 dias.
I	- Excluir
II	- Excluir</t>
  </si>
  <si>
    <t>Insegurança jurídica.
Esse artigo aumenta a imprevisibilidade e insegurança jurídica quanto ao processo de precificação. Deve haver um prazo máximo para a revisão das decisões.
É necessário entender o que será considerado o erro.
Necessário ter reciprocidade para as empresas reguladas caso perceba posteriormente um equivoco</t>
  </si>
  <si>
    <t>...
§ 1º - Excluir
§ 2º - Excluir
...
§ 4º Em caso de não cumprimento das solicitações constantes do caput deste artigo:
I	– a empresa poderá optar pelo cancelamento do DIP, ou 
II	- a análise será realizada a partir das informações disponíveis para fins de definição do preço; e   
III	- a empresa ficará sujeita à pena pecuniária diária até o seu cumprimento, nos termos do parágrafo único do art. 8º da Lei nº 10.742, de 2003.</t>
  </si>
  <si>
    <t>Exclusões visto que o prazo para a resposta é de interesse da empresa (quanto menor o prazo mais rapidamente terá o preço definido). Ademais, deixar prazos em aberto não é adequado para a regulação.
Dar opção à empresa de cancelar o DIP, caso seja de seu interesse, antes que esta fique sujeita a pena pecuniária.</t>
  </si>
  <si>
    <t>Art. 40. Os processos que se encontrarem na Secretaria Executiva da CMED para análise de DIP na data de entrada em vigor desta Resolução deverão ser julgados com base na norma vigente ao tempo do protocolo.</t>
  </si>
  <si>
    <t>Assegurar que os DIPs protocolados ainda em sem parecer CMED não necessitem de um reenvio (parcial ou total), o que causaria uma variação do racional no preço proposto e extensão do prazo decisório da CMED, podendo (a depender da variação) inclusive inviabilizar a comercialização do produto.
Ademais, é crítico assegurar que os medicamentos que estejam com status de preços provisórios não tenham seus preços redefinitivos pela nova norma/resolução.</t>
  </si>
  <si>
    <t>A minuta apresentada define novas categorias que visam atualizar uma Resolução desatualizada (em vigor há mais de 20 anos), buscando readequá-la as evoluções da industria de medicamentos ao longo deste período. Porém, ainda se faz necessário rever e aperfeiçoar alguns pontos críticos que podem inviabilizar ou desincentivar o lançamento de novos medicamentos e/ou apresentações em nosso mercado.</t>
  </si>
  <si>
    <t>1.	Admite o uso off-label como comparador.
2.	Eleva a importância da patente e condicionando esta para a manutenção de um preço provisório até decisão desta pelo INPI.
3.	Estabelece que o medicamento comparador seja definido por parecer da CMED, sem vincular de forma clara qual o critério.
4.	Estabelece que as empresas informem dados considerados confidenciais, com penalidades de multa diárias (do contrário).
5.	Mantém a comparação do preço fábrica (PF) nos países de referência com preço distribuidor no Brasil – ou seja, não estabelece uma margem de distribuição da formação do PF. 
6.	Aumenta a cesta de países, incluindo o país de origem e define um mínimo de 05 (cinco) países da cesta para que o preço se torne definitivo e ainda seleciona o menor preço entre estes (apesar desta não ser a pratica utilizada nos países da cesta). Aumento do prazo no status de preço provisório, traz insegurança.
7.	Cria a obrigação de preço 60 dias após o registro na ANVISA, exigindo  que todos os registros, independentes deste serem ou não comercalizados sejam precificados - o que pode gerar gargalos nas análises de DIPs com atrasos em seus pareceres, prejudicando o setor regulado e os pacientes.
8.	Visto a norma estabelecida pela CMED , onde apresentações não comercalizados há mais de 03 anos devem ter seus preços INATIVADO, torna-se contraditório a obrigatóriedade de precificarmos todos os registros - ou seja: haverá um trabalho das empresas e da CMED que se tonará desnecessário no espaço/tempo.
9.     Aumenta as condições em que haverão preços com status 'provisório' , onde na Resolução antiga esta mesma condição traria um status de preço 'definitivo'.
10.	Aumenta a quantidade de decisões que ficarão a cargo do CTE – orgão que hoje já encontra-se sobrecarregado de processos sobre sua instância.
11.	Estabelece revisão de DIPs protocolados, porém sem decisão/parecer tenham que ser revisados e/ou readaptados,  conforme a nova Resolução a partir de sua efetivação.</t>
  </si>
  <si>
    <t>2025-07-09 18:34:54</t>
  </si>
  <si>
    <t>Associação Brasileira das Indústrias de Química Fina, Biotecnologia e suas Especialidades</t>
  </si>
  <si>
    <t>56.090.970/0001-80</t>
  </si>
  <si>
    <t>Há uma grande necessidade de atualização da Resolução CMED nº 2 e é louvável a discussão da proposta de minuta submetida à Consulta Pública pela Câmara de Regulação do Mercado de Medicamentos (CMED) com a sociedade, sobretudo com o setor regulado. 
Entretanto, a proposta apresenta diretrizes que destoam dos objetivos estabelecidos pelo Decreto nº 11.715/2023, que institui a Estratégia Nacional de Desenvolvimento do Complexo Econômico-Industrial da Saúde (CEIS), e da política industrial Nova Indústria Brasil (NIB). Ambas as políticas reconhecem a regulação como instrumento estratégico de indução ao desenvolvimento produtivo e tecnológico no setor da saúde, à redução da vulnerabilidade do SUS e à ampliação do acesso à inovação. 
No entanto, a proposta da CMED, ao adotar critérios de precificação excessivamente restritivos e imprevisíveis, cria um ambiente regulatório contrário a esses princípios, desestimulando o investimento, a produção local e o desenvolvimento de soluções terapêuticas inovadoras.</t>
  </si>
  <si>
    <t>COMENTÁRIO:
O artigo em questão está conferindo equivocada ao sentido dado pela Lei 10.742/2003 pois o que pretendia a lei era estabelecer o marco regulatório para precificação e com isso, novos produtos e novas apresentações são referidas como a iniciativa da empresa em submeter a CMED o Documento Informativo de preços.
O que se nota é que ao dar interpretação ao artigo 7º por meio de uma resolução, limita-se inclusive a entrada de novos medicamentos (que são novos produtos) ou medicamentos de referência (que são novos produtos) produzidos fora do país</t>
  </si>
  <si>
    <t>COMENTÁRIO:
Agrupamento de formas farmacêuticas é um sinônimo aberto que compromete a previsibilidade da norma</t>
  </si>
  <si>
    <t>SUGESTÃO DE ALTERAÇÃO DE TEXTO:
III - Atividade inovativa: atividade representativa dos esforços da empresa voltados para o desenvolvimento e a implantação de medicamentos novos ou novas apresentações comerciais aprimoradas sob o ponto de vista técnico e científico para medicamentos disponíveis no mercado brasileiro, incluindo a implementação de melhorias no processo produtivo que reduza resíduos ou na cadeia produtiva do medicamento;</t>
  </si>
  <si>
    <t>COMENTÁRIO: o anseio do setor regulado é não ter normas abertas que comportem entendimentos diversos sobre conceitos e expressões que comprometam a previsibilidade da norma</t>
  </si>
  <si>
    <t>SUGESTÃO DE ALTERAÇÃO DE TEXTO 1:
IV.	Benefício clínico adicional: compreende aumento de eficácia ou efetividade, ação mais rápida ou prolongada, redução da incidência ou da gravidade de eventos adversos, comodidade posológica, adesão terapêutica, efeito aditivo ou sinérgico de associações, redução da resistência antimicrobiana, abrangência de populações específicas, dentre outros ganhos terapêuticos em comparação à(s) alter-nativa(s) terapêutica(s) registrada(s) no Brasil.</t>
  </si>
  <si>
    <t>COMENTÁRIO: não existe necessidade de definir conceitos por exclusão</t>
  </si>
  <si>
    <t>SUGESTÃO DE ALTERAÇÃO DE TEXTO:
2. mudanças nas funções ou características do produto, que não envolvam um grau suficiente de novidade ou de esforço tecnológico, e que não acrescentem nada ao seu desempenho; 
5. customização para um cliente que não inclua diferenças de atributos comparados aos produtos registrados por outras empresas no país;</t>
  </si>
  <si>
    <t>COMENTÁRIO 2. e 5. : palavras qualificadoras diminuem a previsibilidade da norma e são desnecessárias para o conceito</t>
  </si>
  <si>
    <t>SUGESTÃO DE INCLUSÃO DE TEXTO:
XV. Margem de Comercialização: diferença entre o Preço Fábrica e o Preço Máximo ao Consumidor, quando aplicável ou desconto mínimo concedido pelo detentor do registro sanitário ao distribuidor, de forma a garantir ao intermediário o exercício da atividade econômica;</t>
  </si>
  <si>
    <t>SUGESTÃO DE ALTERAÇÃO DE TEXTO:
XIX. Medicamento novo: é o medicamento que contém nova molécula (novo Insumo Farmacêutico Ativo (IFA) ou IFA análogo considerado uma nova entidade química no país)  protegido ou não por patente nos termos da Lei nº 9.279, de 14 de maio de 1996;</t>
  </si>
  <si>
    <t>SUGESTÃO DE ALTERAÇÃO DE TEXTO:
XXI. Medicamento de referência: produto inovador registrado no órgão federal responsável pela vigilância sanitária e comercializado no País, cuja eficácia, segurança e qualidade foram comprovadas cientificamente junto ao órgão federal competente, por ocasião do registro, nos termos do art. 3º, XXII da Lei 6.360/1976, constante ou não da lista de medicamentos de 
referência definida pela Anvisa e ativo na base de dados da CMED;</t>
  </si>
  <si>
    <t>COMENTÁRIO: adequação da terminologia à expressão utilizada na Lei. A mudança da terminologia diminui a previsibilidade da norma</t>
  </si>
  <si>
    <t>SUGESTÃO DE ALTERAÇÃO DE TEXTO:
XXX. País de origem: país de fabricação da formulação e envase/acondicionamento em embalagem primária ou embalagem a granel do medicamento;</t>
  </si>
  <si>
    <t>COMENTÁRIO: local de produção da unidade farmacotécnica é um conceito aberto que tira a previsibilidade da norma inadequação da expressão utilizada pois o local de origem de fabricação é sempre considerado o da formulação. Talvez nem o envase/acondicionamento deveria ser considerado na proposta.</t>
  </si>
  <si>
    <t>SUGESTÃO DE ALTERAÇÃO DE TEXTO:
XXXI. Países de referência: países nomeados nos termos da presente Resolução e/ou alterações para referenciamento e definição de Preço Fábrica;</t>
  </si>
  <si>
    <t>COMENTÁRIO: Se por acaso a proposta de lei de dispensa de registro no país de origem (PLS 08/18 Senado -PL n. 2142/2025 Câmara dos Deputados) for aprovada pelo congresso e promulgada, todo DIP de medicamento sem registro no país de origem será tratado como caso omisso, a revisão foi para diminuir os casos omissos</t>
  </si>
  <si>
    <t>SUGESTÃO DE ALTERAÇÃO DE TEXTO:
Art. 3º Consideram-se produtos novos, para efeito desta resolução os medicamentos com insumo farmacêutico ativo (IFA) novo no País.
SUGESTÃO DE INCLUSÃO DE TEXTO:
§ 1º Os produtos novos deverão ser classificados nas seguintes Categorias:
SUGESTÃO DE ALTERAÇÃO DE TEXTO:
§ 1º Exclui-se da Categoria 1 os medicamentos que tiveram o pedido de patente indeferido pelo Instituto Nacional da Propriedade Industrial (INPI) ou cuja patente não estiver mais vigente.
SUGESTÃO DE ALTERAÇÃO DE TEXTO:
§ 2º As apresentações farmacêuticas, formas farmacêuticas, formas de acondicionamento e novas concentrações decorrentes de medicamentos classificados na Categoria 1 que venham a ser lançadas posteriormente no mercado seguirão, durante o período de 5 (cinco) anos, a mesma categorização.</t>
  </si>
  <si>
    <t>COMENTÁRIO: Ajuste de redação.</t>
  </si>
  <si>
    <t>SUGESTÃO DE ALTERAÇÃO DE TEXTO:
§ 4º Quando o medicamento enquadrado como Categoria 3 apresentar mais de um tipo de 
inovação incremental, a CMED deverá classificá-lo considerando a inovação preponderante declarada pelo Detentor do Registro Sanitário, e aplicará, motivadamente, os critérios de precificação estabelecidos para o respectivo tipo.</t>
  </si>
  <si>
    <t>COMENTÁRIO: do jeito que a norma se apresenta, um medicamento inovador que não tenha IFA produzido no Brasil e que por ser inovador não tem condições de demonstrar ganho terapêutico, deveria se enquadrar em casos omissos, atrasando o processo de precificação</t>
  </si>
  <si>
    <t>*SUGESTÃO DE EXCLUSÃO DO § 1º* 
*SUGESTÃO DE EXCLUSÃO DO § 2º* 
*SUGESTÃO DE EXCLUSÃO DO § 3º*</t>
  </si>
  <si>
    <t>COMENTÁRIO Art. 6º: este dispositivo é uma janela para adequação de preços? Há uma interminável lista de medicamentos já precificados que se enquadram no conceito e que poderia ser uma oportunidade de adequar ou diminuir a demanda pelo reajuste extraordinário de preços.
COMENTÁRIO DA SUGESTÃO DE EXCLUSÃO DO § 1º: Dispositivo que não encontra respaldo na Lei 10.742/2003. A precificação não é compulsória e a Lei não atribuiu à CMED poderes para definir preços ex-oficio.
COMENTÁRIO DA SUGESTÃO DE EXCLUSÃO DO § 2º:  Dispositivo que não encontra respaldo na Lei 10.742/2003. A precificação não é compulsória e a Lei não atribuiu à CMED poderes para compelir um detentor de Registro Sanitário obter preço no órgão.
COMENTÁRIO DA SUGESTÃO DE EXCLUSÃO DO § 3º: A Lei não definiu ao detentor forma e prazo para obtenção de precificação perante a CMED. Por este motivo, se não existe condição ou modo imposto por lei ao Detentor de Registro, não se pode impor nem a obrigação e nem a penalidade</t>
  </si>
  <si>
    <t>SUGESTÃO DE ALTERAÇÃO DE TEXTO:
VIII - preço fábrica e preço máximo ao consumidor, quando aplicável, pelo qual a empresa pretende comercializar cada apresentação, com a discriminação dos impostos incidentes e das margens de comercialização, acompanhado de justificativa técnica quanto ao preço pleiteado;</t>
  </si>
  <si>
    <t>COMENTÁRIO PARA INCISO VIII: Não confundir margem de comercialização com margem interna por este motivo definimos acima o que significa margem de comercialização</t>
  </si>
  <si>
    <t>SUGESTÃO DE EXCLUSÃO DE  TODO ART. 9º E SEUS INCISOS E PARÁGRAFOS.</t>
  </si>
  <si>
    <t>COMENTÁRIO: Dispositivo que não encontra respaldo na Lei 10.742/2003. A precificação não é compulsória e a Lei não atribuiu à CMED poderes para compelir um detentor de Registro Sanitário obter preço no órgão</t>
  </si>
  <si>
    <t>*SUGESTÃO DE ALTERAÇÃO DE TEXTO*: 
Art. 10. O PF ou proposto pela empresa para medicamentos legalmente classificados como inovadores não poderá ser superior não poderá ser superior ao menor PF praticado para o mesmo produto em pelo menos um dos cinco países de referência indicados pela própria empresa, agregando-se os impostos incidentes, conforme o caso. 
*SUGESTÃO DE ALTERAÇÃO DE TEXTO*:
§ 2º Para que seja apurado o PF permitido, a empresa deverá informar o preço do medicamento em pelo menos 5 (cinco) dos países de referência. 
*SUGESTÃO DE ALTERAÇÃO DE TEXTO*:
§ 3º Caso a condição do parágrafo anterior não seja cumprida, a CMED estabelecerá preço 
provisório ao produto pleiteado, devendo a empresa apresentar à Secretaria-Executiva da CMED, 
com periodicidade de 6 (seis) meses, 
*SUGESTÃO DE EXCLUSÃO DE TEXTO § 5º *
*SUGESTÃO DE INCLUSÃO DE NOVO ARTIGO*:
Art. XXXXX. O PF ou proposto pela empresa para medicamentos legalmente não classificados como inovadores não poderá ser superior à média do PF registrado para o mesmo IFA e forma farmacêutica agrupável em pelo menos cinco país de referência eleitos pela empresa, excluindo-se o maior e o menor preço por apresentação, agregando-se os impostos incidentes, conforme o caso.</t>
  </si>
  <si>
    <t>*COMENTÁRIO SUGESTÃO DE ALTERAÇÃO DE TEXTO § 3º*:  o ato de submissão de DIP nos termos da legislação em vigor se caracteriza pelo voluntarismo. Não é possível que uma empresa venha a ser punida porque o medicamento em si não foi lançado em ouros países. A resolução não pode diminuir a previsibilidade e a estabilidade da legislação em vigor e nem dar novo sentido à legislação.
*COMENTÁRIO SUGESTÃO DE EXCLUSÃO DE TEXTO § 5º*: a regra aqui colocada piora a situação de precificação, pois obviamente condiciona ao menor preço existente entre os países de referencial
*COMENTÁRIO § 6º*: A regra original proposta representa uma barreira de entrada de qualquer tipo de medicamento, pois obriga o detentor de registro sanitário a registrar medicamentos em outros países e ainda condiciona o registro de preços ao menor preço constante dos países de referência.</t>
  </si>
  <si>
    <t>ATENÇÃO O TEXTO DO FORMULÁRIO ESTÁ ERRADO!!!!!!
*SUGESTÃO DE ALTERAÇÃO DE TEXTO*:  
Art. 11.  Para fins de conversão do preço expresso em moeda estrangeira de medicamentos e/ou IFA e forma farmacêutica agrupável constante nos países referência de que trata os arts. 10 e 11 para a moeda corrente nacional, será utilizada a taxa média de câmbio, divulgada pelo Banco Central do Brasil (BCB), do período de 60 (sessenta) dias úteis anteriores à data de aprovação do Parecer Técnico pela CMED ou à data da decisão em sede recursal, vedada o arbitramento negativo do PF por tal critério.</t>
  </si>
  <si>
    <t>COMENTÁRIO: não podemos permitir a variação negativa provocada por um evento cambial – embora de difícil ocorrência, não é impossível. Até porque a metodologia de reajuste anual não é a média do dólar norte americano.</t>
  </si>
  <si>
    <t>*SUGESTÃO DE ALTERAÇÃO DE TEXTO*:
Parágrafo único. Nas situações dispostas no caput, a empresa deverá apresentar à Secretaria-
Executiva da CMED o Relatório Técnico com dados de evidência de eficácia e segurança do 
produto sempre que forem apresentados à área de registro da Anvisa, de acordo com o 
cronograma previsto no Termo de Compromisso firmado para registro do produto, sujeitando-
se às sanções previstas na Lei nº 10.742, de 2003, em caso de desobediência</t>
  </si>
  <si>
    <t>COMENTÁRIO: O que é um atraso injustificado? A utilização de expressões qualificadoras dentro da norma diminui a previsibilidade da norma além de acarretarem insegurança, pois o que é injustificável para alguem pode ser justificável para outra pessoa, aumentando o risco de recursos administrativos e/ou judicialização da atividade regulatória</t>
  </si>
  <si>
    <t>SUGESTÃO DE ALTERAÇÃO DE TEXTO:
Art. 15. O PF máximo permitido para o produto classificado na Categoria 1 corresponderá ao 
menor preço internacional do medicamento em análise, em pelo menos cinco países de referência eleitos pela empresa, excluindo-se o maior preço e o menor preço, agregando-se os impostos incidentes, conforme o caso.</t>
  </si>
  <si>
    <t>COMENTÁRIO: a regra aqui colocada piora a situação de precificação, pois obviamente condiciona ao menor preço existente entre os países de referência E não contempla produtos desenvolvidos no Brasil por empresas brasileiras, que tenham o Brasil como primeiro país de lançamento no mundo, que deverá utilizar o Art. 17</t>
  </si>
  <si>
    <t>*SUGESTÃO DE ALTERAÇÃO DE TEXTO*:
Art. 16. O PF máximo permitido para o produto classificado na Categoria 2 será definido tendo 
como base o custo de tratamento com o medicamento comparador, não podendo ser superior 
a média de preços entre os cinco países de referência eleitos pela empresa, excluindo-se o menor preço e o maior preço</t>
  </si>
  <si>
    <t>COMENTÁRIO 1: a regra aqui colocada piora a situação de precificação, pois obviamente condiciona ao menor preço existente entre os países de referência
COMENTÁRIO 2: Se a regra utilizada para a categoria 2 for a sugerida no Art.16, o preço desse produto será calculado com base em um medicamento já existente no país e que será, na maioria das vezes, um produto bem estabelecido no mercado e que possui preço reduzido/desvalorizado.
O resultado desse modelo é que um produto de molécula nova no Brasil, mas que não possui patente ou não apresenta ganho terapêutico, será precificado praticamente no mesmo patamar de um medicamento similar antigo, muitas vezes já desvalorizado economicamente por décadas de mercado. O medicamento desenvolvido no País terá, então preço final economicamente inviável, comprometendo o investimento em novos projetos.
Os produtos na categoria 2 tem grande potencial para impulsionar a indústria farmacêutica brasileira no desenvolvimento de inovações radicais, fortalecendo a capacidade tecnológica com moléculas novas no país. Esses produtos poderiam ampliar o arsenal terapêutico local de forma significativa, ampliando o acesso da população aos medicamentos. Porém, a política proposta inviabiliza esse avanço, prejudicando o desenvolvimento da indústria nacional.
O artigo 16 contraria, então, os princípios do Decreto nº 11.715/2023, que institui a Estratégia Nacional de Desenvolvimento do Complexo Econômico-Industrial da Saúde (CEIS), e da Nova Indústria Brasil (NIB).</t>
  </si>
  <si>
    <t>COMENTÁRIO Art. 17. e Parágrafo único: a regra aqui colocada desestimulará a inovação realizada no Brasil, por não ter segurança jurídica que garanta critérios para definição do preço final do medicamento/produtos inovadores desenvolvidos no Brasil. Há também uma grande subjetividade na avaliação do produto para precificação, dado que ficará a cargo do técnico avaliador da CMED, que não tem critérios pré-definidos, podendo gerar ausência de isonomia, decisões assimétricas e interpretações subjetivas.
Essa regra específica, aplicável aos produtos inovadores desenvolvidos no Brasil, é, na prática, extremamente contrária aos princípios do Decreto nº 11.715/2023, que institui a Estratégia Nacional de Desenvolvimento do Complexo Econômico-Industrial da Saúde (CEIS), e da Nova Indústria Brasil (NIB).
O texto proposto na consulta pública desestimula o desenvolvimento de inovações no Brasil. Empresas serão obrigadas a desenvolver e registrar medicamentos primeiramente no exterior, para garantir regras mais previsíveis de precificação. Isso levará à exportação da inovação brasileira, com perda de empregos qualificados, tecnologia e capacidade industrial. O país ficará prejudicado em termos de avanço e competitividade.</t>
  </si>
  <si>
    <t>*SUGESTÃO DE ALTERAÇÃO DE TEXTO*:
I - não poderá ser superior ao menor PF praticado para o mesmo produto em pelo menos um dos cinco países de referência eleitos pela empresa, agregando-se os impostos incidentes; ou</t>
  </si>
  <si>
    <t>*COMENTÁRIO PARA A SUGESTÃO DE ALTERAÇÃO DE TEXTO INCISO I* : cria uma contradição com o texto do § 1º.
*COMENTÁRIO PARA ALÍNEA B DO INCISO II*: analisada em conjunto com o §5º do Art. 10 traz um cenário de insegurança jurídica e imprevisibilidade, pois desconsidera aspectos fundamentais que diferenciam os medicamentos entre si e abre margem para distorções técnicas relevantes, como a possibilidade de que o preço de um medicamento inovador desenvolvido no Brasil seja estabelecido com base no valor de um produto registrado em outro país — como a Índia ou a África do Sul — mesmo quando não há qualquer correspondência em termos de complexidade tecnológica, valor terapêutico ou exigências regulatórias. Assim, as empresas não terão nenhuma capacidade de prever qual será o preço do seu produto.
A regra afeta negativamente o ambiente de inovação no país, pois desestimula completamente qualquer tentativa de desenvolvimento de medicamentos localmente, na medida em que não há como garantir, nem sequer estimar, se o preço futuro do produto remunerará minimamente o investimento feito.
Apenas uma minoria dos casos — cerca de 20% a 30% das inovações incrementais tecnicamente viáveis — consiga se enquadrar na condição de se beneficiar dessa regra de preço piso equivalente ao medicamento originador. A grande maioria das inovações incrementais não se enquadra nessa situação.
*COMENTÁRIO PARA O § 1º *: cria uma contradição com o texto do inciso I, tendo, portanto, uma sobreposição de regras. Esta sobreposição gera a seguinte dúvida: Se o preço internacional for inferior ao preço do medicamento originador, qual regra prevalece?
•	Prevalece o piso do medicamento originador no Brasil, conforme §1º?
•	Ou prevalece o teto do menor preço internacional, conforme inciso I?
Qual a hierarquia? Traz insegurança jurídica e a falta de previsibilidade regulatória.</t>
  </si>
  <si>
    <t>*SUGESTÃO DE ALTERAÇÃO DE TEXTO*:
Art. 22. O PF máximo permitido para o produto classificado na Categoria 6 não poderá ser 
superior a 65% do preço do medicamento de referência, conforme conceito legal definido no art. 3º, XXII da Lei 6.360/1976.
*SUGESTÃO DE ALTERAÇÃO DE TEXTO*:
§ 1º Quando houver nova apresentação de medicamento genérico já comercializado pela 
empresa, o PF permitido não poderá ser superior ao PF do medicamento de Referência, conforme art. 3º, XXII da Lei 6.360/1976
*SUGESTÃO DE ALTERAÇÃO DE TEXTO*:
§ 2º Na ausência de medicamento de referência, será considerado o último preço PF aprovado antes da descontinuação ou cancelamento do registro sanitário do medicamento referência perante a Anvisa, atualizado pelos índices divulgados pela CMED até a data do respectivo arbitramento pela CMED, ficando este valor como teto de preço a ser observado para as novas apresentações. 
*SUGESTÃO DE EXCLUSÃO DO § 3º*</t>
  </si>
  <si>
    <t>*COMENTÁRIO SUGESTÃO DE ALTERAÇÃO DE TEXTO § 1º *: este critério não está previsto na lei – se permitido, estamos quebrando a isonomia entre os medicamentos genéricos que se estabelece pela competitividade entre si e não pela média de preços, prejudicando ou beneficiando alguém pela ordem cronológica de DIPs concedidos.
*COMENTÁRIO SUGESTÃO DE ALTERAÇÃO DE TEXTO § 2º *: este critério não está previsto na lei – se permitido, estamos quebrando a isonomia entre os medicamentos genéricos que se estabelece pela competitividade entre si e não pela média de preços, prejudicando ou beneficiando alguém pela ordem cronológica de DIPs concedidos
*COMENTÁRIO SUGESTÃO EXCLUSÃO DO § 3º *: legalmente um medicamento referência nunca será um genérico. Na verdade o que a Anvisa nomeia como relação de medicamentos de referência, deveria ser renomeado como relação de medicamentos comparadores</t>
  </si>
  <si>
    <t>COMENTÁRIO: A regra proposta NO INCISO I gera um efeito extremamente negativo, sobretudo para produtos desenvolvidos e fabricados no Brasil, dado que o medicamento, apesar de possuir inovação que resulta em ganho terapêutico, certamente não estará registrado em outros países no momento inicial. Portanto, não haverá preço internacional disponível. 
Assim, seguirá a regra do Art. 10, §5º, comparando o preço do medicamento desenvolvido e fabricado no Brasil com produtos de outro fabricante, que provavelmente não apresenta ganho terapêutico e, portanto, tem um preço associado a um produto padrão, muitas vezes depreciado, competitivo ou maduro.
Essa metodologia compromete de forma significativa a viabilidade econômica do desenvolvimento de medicamentos biológicos não novos ou biossimilares com inovação no Brasil, desestimulando iniciativas locais nesse campo estratégico. Isso porque, mesmo que a empresa invista, desenvolva, comprove e registre uma inovação que gera um benefício clínico, o preço final não remunerará esse investimento, sendo arbitrariamente limitado por comparações que não consideram o valor terapêutico agregado.
O modelo também fere profundamente os princípios da segurança jurídica, da previsibilidade e da objetividade regulatória. A empresa não tem como antecipar, de antemão, se haverá um produto similar na cesta internacional e qual será seu preço.
O impacto é claro: nenhuma empresa brasileira se mobilizará para buscar avanços terapêuticos em biossimilares ou biológicos não novos, pois o risco regulatório e econômico é absoluto e o retorno, incerto ou inexistente.</t>
  </si>
  <si>
    <t>*SUGESTÃO DE ALTERAÇÃO DE TEXTO*:
II - caso a empresa sucessora já possua em seu portfólio apresentação de medicamento 
com mesmo IFA, concentração e forma farmacêutica agrupável, o PF permitido não poderá ser 
superior ao maior preço das respectivas apresentações dos medicamentos da atual detentora, devendo ser considerados no cálculo os medicamentos genéricos. 
*SUGESTÃO DE ALTERAÇÃO DE TEXTO*:
§ 1º Caso se trate de transferência de titularidade de medicamento genérico, o PF não poder´ser superior a 65% do preço do medicamento de referência.
*SUGESTÃO DE INCLUSÃO DE NOVO PARÁGRAFO*:
§4º Uma vez demonstrada a inexequibilidade do preço obtido por meio das regras acima, a CMED poderá avaliar racional de revisão a ser proposto pela empresa, de forma a garantir as condições de acesso e competitividade</t>
  </si>
  <si>
    <t>*SUGESTÃO DE INCLUSÃO DE TEXTO*:
§1º Medicamentos genéricos poderão ser comercializados a partir da data do protocolo do DIP pela empresa desde que tenha o respectivo PF devidamente divulgado;
*SUGESTÃO DE ALTERAÇÃO DE TEXTO DO PARÁGRAFO ÚNICO:
Parágrafo único. A empresa que comprovadamente publicar ou praticar preço superior ao 
definido pela CMED em caráter terminativo irrecorrível estará sujeita às sanções previstas na Lei nº 10.742, de 2003.</t>
  </si>
  <si>
    <t>*COMENTÁRIO PARA A SUGESTÃO DE INCLUSÃO DE TEXTO*: o preço de um genérico é definido por Lei – logo não faz sentido condicionar a comercialização a um arbitramento pela CMED
*COMENTÁRIO PARA A SUGESTÃO DE ALTERAÇÃO DE TEXTO DO PARÁGRAFO ÚNICO*: a empresa não poderá ser punida pela eventual mudança de critério da CMED que venha a acarretar redução de preço em relação ao estabelecido em primeira instância</t>
  </si>
  <si>
    <t>*SUGESTÃO DE INCLUSÃO DE TEXTO*:
I - até 30 (trinta) dias para os produtos classificados na Categoria 6;
*SUGESTÃO DE ALTERAÇÃO DE TEXTO*:
II - até 60 (sessenta) dias para os produtos classificados nas Categorias 4, 5 e 8; e</t>
  </si>
  <si>
    <t>*COMENTÁRIO Art. 27*: esta atribuição depende autorização regimental a ser confirmada e Decreto Federal que atribuiu esta atividade
*COMENTÁRIO SUGESTÃO DE INCLUSÃO DE TEXTO I*: É a Lei que define o preço do genérico cabendo a empresa pleitear preço não superior. Não cabe a CMED reduzir os preços propostos pelas empresas na categoria de genéricos.</t>
  </si>
  <si>
    <t>SUGESTÃO DE ALTERAÇÃO DE TEXTO:
Art. 34. A CMED poderá rever suas decisões adotadas com base nesta Resolução em até cinco anos contados da decisão terminativa, quando identificar.</t>
  </si>
  <si>
    <t>COMENTÁRIO: a prescrição de cinco anos deve ser observada para o poder dever de rever os próprios atos, para não gerar instabilidade jurídica</t>
  </si>
  <si>
    <t>A proposta apresenta diretrizes que destoam dos objetivos estabelecidos pelo Decreto nº 11.715/2023, que institui a Estratégia Nacional de Desenvolvimento do Complexo Econômico-Industrial da Saúde (CEIS), e da política industrial Nova Indústria Brasil (NIB). Ambas as políticas reconhecem a regulação como instrumento estratégico de indução ao desenvolvimento produtivo e tecnológico no setor da saúde, à redução da vulnerabilidade do SUS e à ampliação do acesso à inovação. 
No entanto, a proposta da CMED, ao adotar critérios de precificação excessivamente restritivos e imprevisíveis, cria um ambiente regulatório contrário a esses princípios, desestimulando o investimento, a produção local e o desenvolvimento de soluções terapêuticas inovadoras.
Em particular, a proposta da CMED contraria os objetivos expressos no artigo 3º do Decreto nº 11.715, destacadamente:
•	O inciso III, que estabelece como diretriz fundamental “articular os instrumentos de políticas públicas, como o uso de poder de compra do Estado, o financiamento, a regulação, a infraestrutura científica e tecnológica e outros incentivos, com vistas ao desenvolvimento do Complexo Econômico-Industrial da Saúde”. A regulação, nesse contexto, é um instrumento central, e o texto proposto pela CMED, ao invés de funcionar como indutor do desenvolvimento, atua no sentido oposto, criando insegurança e desestímulo, especialmente para iniciativas de desenvolvimento local e inovação.
•	O inciso IV, que determina como objetivo “criar um ambiente institucional que favoreça o investimento, a inovação, a capacitação e a geração de empregos diretos e indiretos no âmbito do Complexo Econômico-Industrial da Saúde”. O texto da minuta, tal como apresentado, não promove um ambiente favorável ao investimento nem à inovação, ao estabelecer critérios de precificação excessivamente restritivos, imprevisíveis e desalinhados das práticas que fomentam o desenvolvimento produtivo nacional.
A proposta de revisão da política de preços da CMED também se mostra desalinhada com os fundamentos e objetivos estratégicos NIB, instituída como política pública de Estado para o fortalecimento do setor produtivo nacional. A NIB reconhece a regulação como um dos principais instrumentos da política industrial, ao lado de elementos como subvenções, propriedade intelectual, compras públicas e encomendas tecnológicas. A regulação, nesse escopo, deve funcionar como catalisadora do desenvolvimento industrial, tecnológico e da inovação, e não como fator de retração ou insegurança.</t>
  </si>
  <si>
    <t>2025-07-10 20:12:24</t>
  </si>
  <si>
    <t>Libbs Farmacêutica</t>
  </si>
  <si>
    <t>61.230.314/0001-75</t>
  </si>
  <si>
    <t>NA</t>
  </si>
  <si>
    <t>III. Atividade inovativa: atividade representativa dos esforços da empresa voltados para o desenvolvimento e/ou a implantação de produtos novos ou inovadores no país</t>
  </si>
  <si>
    <t>X. Ganho terapêutico: comprovação de maior eficácia e/ou segurança em relação às alternativas terapêuticas disponíveis, evidenciada por meio de desfechos clinicamente relevantes.</t>
  </si>
  <si>
    <t>Esta proposta visa ampliar a definição para incluir todos os desfechos clinicamente relevantes, não apenas eficácia ou redução de efeitos adversos de forma isolada. O foco passa a ser o benefício clínico real ao paciente, considerando desfechos que representem melhorias tangíveis, como aumento da sobrevida, redução de complicações graves, melhora da qualidade de vida ou prevenção de eventos clínicos significativos.
Sugerimos que sejam considerados os seguintes ganhos terapêuticos:
•	Máximo: demonstração de maior eficácia em resultados clinicamente relevantes em comparação com alternativas terapêuticas (se disponíveis). O medicamento é capaz de curar a doença ou modificar significativamente sua história natural;
•	Importante: demonstração de maior eficácia em resultados clinicamente relevantes ou capacidade de reduzir o risco de complicações incapacitantes, ou com risco de vida, ou melhor relação risco/benefício (R/B) em comparação com alternativas, ou ainda, capacidade de evitar procedimentos clínicos de alto risco. O fármaco modifica a história natural da doença em uma subpopulação de pacientes doentes e que apresentam uma vantagem clinicamente relevante, por exemplo, em termos de qualidade de vida e intervalo livre da doença, face às alternativas terapêuticas disponíveis;
•	Moderado: demonstração da eficácia moderada ou aumentada em algumas subpopulações de pacientes ou em desfechos substitutos e com efeito limitado na qualidade da vida. Para as hipóteses em que não houver medicamento comparador adequado e utilização da metodologia, devem ser utilizados os critérios envolvendo melhor eficácia clínica e uma relação R/B mais favorável em comparação com as alternativas terapêuticas disponíveis;
Além disso, propõe-se uma definição mais clara e técnica, baseada em evidências científicas robustas e comparações clínicas relevantes, para evitar interpretações ambíguas. Recomenda-se ainda a inclusão de um documento de Perguntas &amp; Respostas (P&amp;R) que detalhe os critérios para caracterização dos níveis de ganho terapêutico, com exemplos de desfechos clínicos relevantes, tipos de evidência aceitáveis e parâmetros de comparação com alternativas terapêuticas.</t>
  </si>
  <si>
    <t>I. Inovação incremental: produto ou processo com aperfeiçoamentos progressivos de uma inovação inicial, medicamento inovador, exceto nos casos abaixo:
1. mudanças puramente estéticas do produto;
2. mudanças rotineiras ou insignificantes nas funções ou características do produto, que não envolvam um grau suficiente de novidade ou de esforço tecnológico, e que não acrescentem nada ao seu desempenho;
3. mudanças no nome do produto</t>
  </si>
  <si>
    <t>Pleito 1: referente ao inciso XXXII: NA
Pleito 2: Medicamento biossimilar: medicamento biológico altamente similar à um medicamento biológico já registrado pela Anvisa (produto biológico comparador), cuja similaridade em termos de qualidade, atividade biológica, segurança e eficácia foi estabelecida com base em uma avaliação adequada de comparabilidade;
Pleito 3: Acessório: complemento destinado a dosar, conduzir ou executar a administração da forma farmacêutica ao paciente, comercializado dentro da embalagem secundária, junto com o medicamento e sem o contato direto com a forma farmacêutica;
Pleito 4: Inovação tecnológica: compreende melhorias em formulações, apresentações ou processos produtivos que resultem em ganhos operacionais, logísticos ou ambientais, independentemente de benefícios clínicos diretos. Inclui, entre outros, o aumento da estabilidade do medicamento após reconstituição, a unitarização de doses, a redução de desperdício, a otimização do uso de recursos e a adequação das apresentações comerciais às doses prescritas.</t>
  </si>
  <si>
    <t>Justificativa pleito 1: NA
Justificativa pleito 2: A norma proposta insere a categoria para medicamentos biossimilares, porém, não traz a definição. Desta forma, sugerimos a inclusão da definição de biossimilar, extraída da RDC 875/2024 que dispõe complementarmente sobre o registro de biossimilares por meio da via de desenvolvimento por comparabilidade.
Justificativa pleito 3: Considerando que a CMED classifica os acessórios como inovação diversa, trazemos a sugestão de inclusão da definição de acessórios/dispositivos em norma.
Justificativa pleito 4: A definição proposta visa reconhecer e valorizar avanços tecnológicos que, embora não necessariamente resultem em benefícios clínicos diretos, geram impactos positivos relevantes para o sistema de saúde, os pacientes e o meio ambiente. Tais inovações incluem melhorias em formulações, apresentações e processos produtivos que promovem maior eficiência, sustentabilidade e racionalização do uso de recursos.
A ausência de uma definição clara e abrangente de inovação tecnológica pode levar à subvalorização de avanços que contribuem significativamente para a sustentabilidade do sistema de saúde e para a eficiência na utilização de medicamentos. Assim, a inclusão dessa definição fortalece a base conceitual da regulação de preços, promovendo maior coerência e transparência na análise de medicamentos que incorporam esse tipo de inovação</t>
  </si>
  <si>
    <t>I - Categoria 1: produto novo que, cumulativamente:
a) possua molécula registrada como produto novo; e
b) apresente ganho terapêutico em relação à(s) alternativa(s) terapêutica(s).
Parágrafo único: O Comitê Técnico-Executivo poderá considerar outras vantagens terapêuticas agregadas desde que cientificamente comprovadas.</t>
  </si>
  <si>
    <t>Sugerimos a exclusão do critério de molécula como objeto de patente no país nesta parte da norma, pois a estratégia de patentes é diferente da estratégia clínico-regulatória.
Lembramos que toda patente depositada tem um grau inovativo associado a ela, mas nem todas as inovações podem ser patenteadas (exemplo moléculas que podem ser endógenas do organismo humano). Além disso, pode não ser de interesse do desenvolvedor da nova molécula o depósito de patente no Brasil, o que não diminui o caráter inovador do produto
Inclusão de parágrafo único para garantir abrangência tanto categoria 1 quanto categoria 2 para aceite de evidências científicas, (na minuta só está claro essa abordagem na categoria 2 pelo § 3º).</t>
  </si>
  <si>
    <t>Art. 4º II - Categoria 4: medicamento classificado como similar</t>
  </si>
  <si>
    <t>Art. 4º III - Categoria 5: nova apresentação de medicamento
Art. 4º V - Categoria 7: medicamento classificado como biossimilar; 
Pleito referente ao: § 4º: Inclusão da definição de "inovação preponderante" nas definições da norma.</t>
  </si>
  <si>
    <t>NA
Justificativa referente ao § 4º: Nas definições da norma não há definição de "inovação preponderante", sugerimos a inclusão deste termo para que seja possível entender o critério. Sugerimos considerar como inovação preponderante o assunto de petição pelo qual o produto foi deferido, pois uma vez que o produto é deferido pela Anvisa, significa que ele foi avaliado em todas as esferas pela Agência e é um produto seguro, eficaz e com qualidade, estando apto à comercialização no mercado. Dessa forma, uma vez analisado e deferido pela Anvisa, entendemos que a análise da CMED não sei necessária, gerando menos carga de trabalho à câmara de regulação do mercado de medicamentos, ou que seja estabelecida uma metodologia para a classificação de inovação preponderante.</t>
  </si>
  <si>
    <t>§ 4º O interessado poderá solicitar reunião de pré-submissão, para apresentação do DIP, após o deferimento do medicamento.
1) Inclusão de parágrafo único: Parágrafo único: A CMED irá atender ao pedido de reunião pré submissão para apresentação do DIP em até 30 dias.
2) Parágrafo único: O interessado pelo pedido de DIP também poderá realizar consultas prévias por meio de ofício via código de assunto antes da submissão do registro do medicamento.</t>
  </si>
  <si>
    <t>A redação proposta não traz clareza se a solicitação de reunião pode ocorrer antes ou após o deferimento do medicamento.
1) Justificativa: A inclusão de parágrafo único para estipular um prazo de atendimento por parte da Anvisa para o pedido de reunião de pré submissão do DIP é necessário para que a empresa tenha tempo hábil para protocolar o DIP em 60 dias conforme previsto na norma.
2) Justificativa: Hoje, existe a possibilidade de consultas prévias à Anvisa como por exemplo, para o protocolo CETER. Ao incluir a possibilidade de consulta prévia à submissão de registro do medicamento para discussão do DIP, traz maior possibilidade de viabilizar o cenário econômico que é algo muito estudado durante um possível registro de medicamento.</t>
  </si>
  <si>
    <t>Pleito VIII: Sugerimos que seja incluído na norma ou em um Perguntas e Respostas qual a expectativa da CMED ao receber a justificativa técnica.
Pleito X: Sugerimos trazer maiores esclarecimentos e detalhes do que seria o acordo de compartilhamento de risco.
Pleito XIII: Sugerimos trazer maiores esclarecimentos e detalhes do que é necessário nos estudos fármaco-econômicos, seja pela norma ou por um Pergunta e Respostas.
Pleito XV: Detalhamento da aplicabilidade dos dados de literatura neste trecho da norma.</t>
  </si>
  <si>
    <t>Justificativa VIII: O preço pelo qual a empresa pretende comercializar cada apresentação, com a discriminação dos impostos incidentes e das margens de comercialização, acompanhado de justificativa técnica quanto ao preço pleiteado, está sendo proposto como uma obrigatoriedade para todas as categorias. Desta forma, sugerimos que seja incluído em um Perguntas e Respostas ou que seja feito um formulário direcionado para cada categoria, informando qual a expectativa da CMED no recebimento de tais dados, considerando que cada categoria da norma possui seus próprios critérios.
Justificativa X: A norma não detalha o que seria o compartilhamento de risco para que seja possível entender qual a expectativa da Agência ao receber esses dados
Justificativa XIII: A norma alterou de "custo-eficácia" para "fármaco-econômicos" trazendo impacto pois estudos fármaco-econômicos são mais complexos e diferentes dos estudos de custo-eficácia.
Justificativa XV: Sugerimos a inclusão do detalhamento na norma pois a escrita proposta na minuta não deixa claro quais pontos serão considerados relevantes para a análise da CMED.</t>
  </si>
  <si>
    <t>Pleito 1: § 3º Caso a opção de classificação tenha sido a Categoria 3, o DIP deverá conter as informações:
I - previstas nos incisos I a XII e XIV do caput deste artigo, se a empresa tiver intenção de demonstrar benefício clínico adicional, nos termos do art. 18 
II - previstas nos incisos I a XII e XVII do caput deste artigo, se a empresa não tiver a intenção de demonstrar benefício clínico adicional.
Pleito 2: § 4º Tratando-se de medicamento de Categoria 3 que contenha a combinação de dois ou mais IFAs, além das informações referidas no § 3º, se a empresa tiver intenção de demonstrar benefício clínico adicional, nos termos do art. 18, devem ser apresentadas:
I	- evidência da relevância clínica da função de cada um dos IFAs na indicação terapêutica da associação;
II	- justificativa técnica com o racional clínico e farmacológico da associação que demonstre, pelo menos um dos benefícios abaixo:
a)	aumento na segurança ou eficácia do(s) IFA(s) da associação, devido à atividade farmacológica aditiva ou sinérgica ou por redução de resistência;
b)	minimização do potencial de abuso;
c)	melhora da biodisponibilidade do IFA principal;
d)	comodidade posológica;
e)	nova indicação;
f)	facilitação de uso ou indicação para população específica;
g)	simplificação do regime terapêutico; ou
h)	redução de efeitos colaterais sem perda de eficácia.</t>
  </si>
  <si>
    <t>Justificativa 1: NA
Justificativa 2: Inclusão de benefícios adicionais ao texto proposto pois entendemos que estes itens podem ser considerados como benefícios clínicos adicionais, proporcionando melhorias ao paciente e à questões inovativas no país.</t>
  </si>
  <si>
    <t>Pleito § 8º: Inclusão de maiores detalhes do que se trata a modalidade simplificada em Perguntas e Respostas</t>
  </si>
  <si>
    <t>Justificativa § 8º: A norma traz a definição da modalidade simplificada, no entanto, não esclarece os critérios e como funcionaria, por isso sugerimos a inclusão em Perguntas e Respostas.</t>
  </si>
  <si>
    <t>§ 2º Quando necessária a tradução de documentos originalmente enviados nos idiomas inglês e espanhol, será encaminhada diligência solicitando o envio da tradução dos documentos.
I - A solicitação será realizada por meio de exigência em caixa postal</t>
  </si>
  <si>
    <t>Sugerimos a inclusão de detalhamento do canal por onde será enviada a diligência e a informação de que será uma exigência, pois a norma não traz clareza de qual meio a empresa irá receber a informação.</t>
  </si>
  <si>
    <t>Art. 9º A CMED poderá definir preços de produtos novos em caráter definitivo ou provisório, seguindo os critérios dispostos nesta Resolução, independentemente da submissão de DIP pela empresa responsável, nas situações em que:
I - o produto tenha registro sanitário ativo, publicado a partir de 2 de março de 2004, e não tenha preço estabelecido pela CMED; ou
II - a partir da vigência desta Resolução, a empresa detentora de registro de medicamento que não tenha submetido DIP em até 60 (sessenta) dias após a publicação do registro, descumprindo a previsão contida no caput do art. 6º.
§ 1º Nas situações previstas no caput, a CMED deverá notificar a empresa detentora do registro para que, no prazo máximo de 30 (trinta) dias, apresente a documentação necessária, de acordo com esta Resolução.
§ 2º Decorrido o prazo previsto no § 1º sem que tenha sido apresentada a documentação, a CMED instaurará procedimento de ofício para definição do PF inicial do medicamento.
§ 3º O não atendimento da requisição da CMED no prazo disposto no § 1º do sujeitará a empresa às sanções previstas na Lei nº 10.742, de 2003.</t>
  </si>
  <si>
    <t>Sugerimos a remoção do texto "novas apresentações" considerando que este artigo não deve ser aplicável para medicamentos genéricos e similares, somente para medicamentos novos, considerando-se o Termo 1234 do STF e que a apresentação de ex officio para genéricos não deve ser aplicável, visto que isto ocasionaria um aumento de demanda excessiva para a CMED e uma interferência injustificada na estratégia das empresas</t>
  </si>
  <si>
    <t>Art. 10. O PF proposto pela empresa não poderá ser superior à média do PF praticada para o mesmo medicamento nos países de referência , agregando-se os impostos incidentes, conforme o caso.
§ 1º São países de referência Austrália, Canadá, Espanha, Estados Unidos da América, França, Grécia, Itália, Portugal e Nova Zelândia. 
Sugerimos que seja incluído, em um documento de Perguntas &amp; Respostas, uma explicação clara e detalhada sobre como a CMED realiza a consulta oficial de preços de medicamentos nos países de referência mencionados na norma.
§ 2º Para que seja apurado o PF permitido, o produto deverá estar sendo comercializado em pelo menos 3 (três) dos países de referência
§ 4º Enquanto não estiver disponível para consulta em fontes de 3 (três) países, o PF será considerado provisório.
Inclusão de § 5º: A cesta de países não será aplicável quando a empresa comprovar que o produto não é comercializado no Brasil por empresa do mesmo grupo empresarial que comercializa o produto no exterior.
Inclusão de § 6º: Transpassados dois anos de preço provisório, esse preço passará a ser definitivo</t>
  </si>
  <si>
    <t>Justificativa Sindus 
Uma cesta de países que, por sua heterogeneidade e características distintas, apresenta-se como conceitualmente inconsistente. A exigência de que o preço brasileiro seja o menor entre economias tão diversas configura uma abordagem que carece de alinhamento com as práticas internacionais
A OMS, assim como autores que escrevem sobre o tema, entendem que os países de referência devem ser definidos a partir de critérios de similaridade, tais como, tamanho de mercado, PIB, poder de compra, proximidade geográfica, condições socioeconômicas. Quando compara-se os países com PIB per capita similares ao Brasil, identifica-se que são países que não possuem políticas de regulação econômica para medicamentos bem estabelecidas e, geralmente, são países em que o lançamento do produto ocorre posteriormente ao Brasil, por exemplo, Argentina, Colômbia, Peru, Chile e México.
Quando compara-se o tamanho do mercado farmacêutico, observa-se que o Brasil é o nono mercado farmacêutico. Canadá, Espanha, Reino Unido, Itália e França possuem tamanhos de mercado parecidos, porém com investimento em saúde pública superiores ao Brasil e com modelos de regulação econômica vinculados ao reembolso de medicamentos no sistema público. No Brasil, a definição do preço teto e do preço de incorporação/reembolso são realizados em etapas diferentes.
Conforme apresentado no estudo realizado pela SCMED, para abarcar similaridades socioeconômicas, em termos de serviços de saúde e em tempo de lançamento de novos medicamentos no mercado, demandou-se o aumento do número de países devido ás características específicas do cenário brasileiro, portanto, utilizar a média dos PF é mais adequado, visto que a cesta proposta não conseguiu abarcar países mais similares ao Brasil. Ao trabalhar com países com tamanha variação de similaridades, não parece justo utilizar o menor preço. A escolha do menor preço deve ser utilizada para auxiliar a negociação de preços públicos, principalmente. A utilização da média gera mais equilíbrio entre a garantia do acesso da população, pois pode atrair a entrada de mais produtos no mercado brasileiro e a sustentabilidade da cadeia produtiva, o que gera menos risco de desabastecimentos.
Cabe destacar que a revisão sistemática realizada pela CMED poderia se beneficiar de maior transparência e aderência às boas práticas de pesquisa científica. A ausência de um protocolo de pesquisa previamente divulgado, a falta de revisão por pares e a limitação de informações metodológicas apresentadas na reunião do dia 4/7 — único momento em que a SCMED disponibilizou material sobre o tema — dificultam a compreensão plena do estudo e a possibilidade de sua replicação pelo setor. Consideramos que o fortalecimento desses aspectos contribuiria significativamente para o aprimoramento do processo e para o engajamento mais qualificado dos atores envolvidos na consulta pública.
§ 2º: A alteração de 3 países (norma vigente) para 5 (minuta proposta) poderá postergar indefinidamente a definição do preço definitivo no Brasil, obrigando a aplicação de preço provisório por período prolongado, além de desestimular a priorização do Brasil como um dos primeiros mercados de lançamento, uma vez que o país passaria a ter uma incerteza regulatória prolongada em relação à precificação, reduzindo sua atratividade no planejamento global das indústrias farmacêuticas.
§ 4º: Harmonização com o item § 2º onde sugerimos a alteração de 5 países para 3 países.
Justificativa inclusão § 5º: A cesta de países não se aplicaria quando o produto for licenciado exclusivamente por uma empresa sem ligação pela empresa responsável pela comercialização no exterior, já que em contratos de licença o licenciado não tem benefícios pela comercialização no exterior ou ingerência pelo preço praticado.
Justificativa inclusão § 6º: Ao definir um período máximo para o preço provisório, traz segurança e previsibilidade para a empresa de que após os 2 anos, o preço passará a ser definitivo.</t>
  </si>
  <si>
    <t>Art. 12.    Para cálculo do custo de tratamento, quando houver mais de uma alternativa terapêutica, poderão ser utilizados como critérios de desempate para definição do medicamento comparador, dentre outros, desde que tecnicamente justificados:
I - indicação terapêutica de maior incidência no país, de acordo com a bula aprovada no país;
II - linha de tratamento;
III - via de administração;
IV - mecanismo de ação;
V - forma farmacêutica;
VI - classe terapêutica;
VII - população indicada na bula do produto.
§ 1º O cálculo do custo de tratamento será realizado considerando a quantidade de IFA em cada apresentação de medicamento, a posologia de cada um e o tempo de tratamento previsto em bula ou em evidências científicas.
§ 2º Para os cálculos de custo de tratamento, deverá ser considerado, prioritariamente, o medicamento registrado como novo para o IFA comparador.
§ 3º Excepcionalmente, quando não for possível utilizar os critérios dispostos no caput e nos §§ 1º e 2º deste artigo, o Parecer Técnico deverá fundamentar as razões para utilização de critério diverso.
Inclusão de § 4º:
§ 4º A empresa poderá apresentar justificativa técnica para desqualificar comparadores que, mesmo atendendo aos incisos I a VII, não sejam aplicáveis por se tratar de moléculas com diferenças estruturais ou produtivas relevantes.</t>
  </si>
  <si>
    <t>Justificativa: Sugerimos a complementação de “de acordo com a bula aprovada no país” nos critérios da definição do comparador para trazer mais clareza à norma.
Justificativa inclusão § 4º: Os critérios estabelecidos nos incisos I a VII do caput do Art. 12 são fundamentais para a definição do medicamento comparador no cálculo do custo de tratamento. No entanto, esses critérios podem não ser suficientes para capturar nuances estruturais ou tecnológicas relevantes entre moléculas que compartilham a mesma indicação terapêutica.
Moléculas inovadoras podem apresentar modificações estruturais significativas que resultam em benefícios clínicos importantes, como menor incidência de reações adversas, menor potencial de hipersensibilidade ou maior semelhança com substâncias endógenas. Além disso, medicamentos desenvolvidos por meio de plataformas tecnológicas distintas podem demandar níveis diferenciados de investimento e incorporar tecnologias mais avançadas.
Essas inovações, embora nem sempre traduzidas em superioridade global de eficácia ou segurança, representam avanços relevantes para a ampliação e sustentabilidade do portfólio terapêutico. A comparação direta com medicamentos estruturalmente distintos pode gerar distorções no cálculo do custo de tratamento, comprometendo a adequada valoração da inovação.
Assim, propõe-se a inclusão do § 4º para permitir que a empresa apresente justificativas técnicas que desqualifiquem comparadores que, embora atendam aos critérios formais, não sejam aplicáveis devido a diferenças estruturais ou produtivas substanciais.</t>
  </si>
  <si>
    <t>Inclusão de § 4º:
§ 4º A empresa poderá apresentar justificativa técnica para desqualificar comparadores que, mesmo atendendo aos incisos I a VII, não sejam aplicáveis por se tratar de moléculas com diferenças estruturais ou produtivas relevantes.</t>
  </si>
  <si>
    <t>Art. 13. Nos casos de registro concedido pela Anvisa com a necessidade de complementação de dados e provas adicionais após a concessão do registro, se a exigência não for relacionada à itens que comprometam a eficácia, segurança e qualidade do medicamento, a CMED poderá estabelecer o preço definitivo ao produto. 
Parágrafo único. Nas situações dispostas no caput, a empresa deverá apresentar à Secretaria-Executiva da CMED o Relatório Técnico com dados de evidência de eficácia e segurança do produto sempre que forem apresentados à área de registro da Anvisa, de acordo com o cronograma previsto no Termo de Compromisso firmado para registro do produto, sujeitando-se às sanções previstas na Lei nº 10.742, de 2003, em caso de omissão ou atraso injustificado.</t>
  </si>
  <si>
    <t>Se os itens solicitados em exigência não comprometerem a qualidade, segurança e eficácia do medicamento, a CMED já terá o conhecimento necessário para que seja estabelecido o preço definitivo ao invés do preço provisório.</t>
  </si>
  <si>
    <t>Pleito 1: Art. 14. Poderão ser estabelecidos preços fixos (flat pricing) para apresentações com diferentes concentrações quando solicitado pela empresa, desde que justificado tecnicamente.
§ 1º O Parecer Técnico da Secretaria Executiva da CMED deverá fundamentar a formação de preços fixos considerando as especificidades do produto.
§ 2º No caso do inciso I, o menor preço internacional localizado por unidade farmacotécnica será utilizado para formação dos preços fixos.
§ 3º A nova apresentação comercial de produto precificado com preço fixo receberá o mesmo preço das demais apresentações, desde que atendidos os critérios estabelecidos nesta Resolução.
§ 4º A CMED poderá estabelecer preço fixo para apresentações de medicamentos desenvolvidas exclusivamente para grupos populacionais específicos, independentemente da concentração.
Pleito 2: Art. 15: Caso o medicamento com preço concedido venha a apresentar, após a comercialização, evidências científicas adicionais que comprovem ganho terapêutico superior ao inicialmente demonstrado, a empresa poderá solicitar a revisão do preço previamente aprovado, mediante a apresentação de novo racional técnico e documentação comprobatória.
Pleito 3: Art. 16: Caso o preço pleiteado seja decorrente de racional da empresa, será disposto em Instrução Normativa os critérios gerais adotados pela CMED para precificação por esta via.</t>
  </si>
  <si>
    <t>Justificativa pleito 1: Sugerimos a inclusão do texto para estabelecer o flat pricing somente quando solicitado pela empresa, com base nas discussões desta consulta pública onde a CMED informou que na experiência da CMED, não são eles que determinam o flat pricing, e sim as empresas que realizam o pedido. Além disso, sugerimos a exclusão do inciso I e II por questões de nacionalização, estímulo nacional da indústria.
Justificativa pleito 2: A proposta visa assegurar que a precificação reflita de forma mais precisa o valor terapêutico efetivamente entregue pelo medicamento, uma vez que, com a ampliação do uso do medicamento e a geração de dados em vida real (RWE), podem surgir novas evidências robustas que demonstrem ganhos terapêuticos e benefícios clínicos adicionais.
Justificativa pleito 3: Sugerimos que seja publicado em Instrução Normativa (além dos enunciados), um detalhamento do racional utilizado pela CMED para precificação de medicamentos que são decorrentes de apresentação de racional da empresa.
Tal solicitação garante uma maior clareza e previsibilidade as empresas.</t>
  </si>
  <si>
    <t>Pleito 1: Art. 16. O PF máximo permitido para o medicamento classificado na Categoria 2 será definido tendo como base o custo de tratamento com o medicamento comparador, com mesma indicação em bula aprovada no país, não podendo ser superior à média aritimética do preço praticado dentre os países de referência. 
Pleito 2: Exclusão do parágrafo único</t>
  </si>
  <si>
    <t>Justificativa pleito 1: Reforça a não utilização de comparadores off label durante o exercício do custo de tratamento e a utilização do preço médio entre os preços praticados nos países de referência internacional irá evitar distorções no mercado.
Justificativa pleito 2: Exclusão do trecho uma vez que propomos média aritmética.</t>
  </si>
  <si>
    <t>Art. 17. A CMED poderá estabelecer PF máximo para produtos classificados na categoria 1 e, quando houver ganho terapêutico, na categoria 2, com base em racional de preço sugerido pela empresa, a ser avaliado pela CMED, nas seguintes situações:
a) ausência de preço internacional nos países de referência;
b) manufatura básica do processo produtivo internalizada no País ou com compromisso de internalização;
c) atividade inovativa realizada no País</t>
  </si>
  <si>
    <t>A inclusão do complemento da frase no item b irá gerar incentivo ao desenvolvimento de parque fabril nacional de alta tecnologia. Quanto à inclusão de complemento da frase no item c, se faz necessária para que seja definido dentro da norma as atividades inovativas que são patrocinadas por empresas brasileiras também.</t>
  </si>
  <si>
    <t>Pleito 1: Art. 18 Para os medicamentos classificados na Categoria 3, a CMED publicará, sem alterações, o Preço Fábrica (PF) sugerido pela empresa
Pleito 2: Inclusão: § 1º Os medicamentos inovadores que tiverem o PF estabelecido nos termos do caput desse artigo deverão atender aos fatores de aplicação dos Preços Máximos ao consumidor regulados pela CMED e os índices de ajuste anual estabelecidos pela CMED.
Pleito 3: § 2º  A CMED utilizará o mecanismo de sandbox regulatório, nos termos da Lei Complementar nº 182, de 1º de junho de 2021, para avaliar o preço sugerido pela empresa solicitante nos casos enquadrados neste artigo, qual será reavaliado após 3 (três) anos em vigor.
Pleito 4: Exclusão do inciso I, § 1 e § 2º
Pleito 5: § 3º A empresa desenvolvedora poderá solicitar audiência ou encaminhar protocolo para discussão do racional de preço a ser sugerido em qualquer etapa do desenvolvimento do medicamento inovador, previamente à submissão do DIP.
Pleito 6: § 4º Os encaminhamentos definidos nas discussões prévias à submissão do DIP, ou nas respostas ao protocolo referente ao desenvolvimento do medicamento previstas no § 3º deste artigo, serão considerados na análise da CMED quando o DIP do medicamento for submetido, exceto quando houver alterações normativas.</t>
  </si>
  <si>
    <t>Justificativa pleitos 1 a 4: A proposta de permitir que medicamentos classificados na Categoria 3 tenham preço livre, com publicação direta pela CMED e sem análise prévia, representa um avanço regulatório alinhado aos princípios de estímulo à inovação, promoção da concorrência e segurança jurídica. 
O setor farmacêutico é impulsionado por inovações incrementais que, embora nem sempre resultem em superioridade clínica comprovada, agregam valor significativo ao produto final. Ao permitir a precificação livre, cria-se um ambiente mais atrativo para a entrada de novos players, promovendo a concorrência saudável e evitando distorções que favoreçam apenas grandes empresas com maior capacidade de absorver perdas de investimentos. Isso contribui para a sustentabilidade do mercado e para a ampliação do acesso da população a medicamentos cada vez mais modernos. Além disso, A utilização do sandbox regulatório, conforme previsto na Lei Complementar nº 182/2021, oferece um instrumento jurídico seguro e transparente para testar novas abordagens regulatórias. Ao permitir a precificação livre por um período de 3 anos, com reavaliação posterior, a CMED cria um ambiente de experimentação controlada, com regras claras e previsibilidade para os agentes econômicos. Esse mecanismo garante segurança jurídica tanto para o regulador quanto para as empresas, ao mesmo tempo em que permite a coleta de dados reais de mercado para embasar futuras decisões regulatórias.
O resultado a ser obtido é  uma maior igualdade competitiva e estímulo à inovação local; a autorregulação de preços com base em valor agregado real; e o acesso sustentável, com ampliação da oferta e continuidade do fornecimento.
Justificativa pleito 5: Entendemos ser importante que as empresas tenham oportunidade para discussão em qualquer etapa do desenvolvimento do medicamento inovador, e não somente à etapa prévia de submissão do DIP, considerando que o medicamento inovador possui grandes investimentos, e ao promover a oportunidade de diálogo com a CMED em qualquer etapa do desenvolvimento do produto, traz segurança de que a empresa conseguirá viabilizar a disponibilização do produto para a população, gerando benefício à população afetada e também trazendo inovação ao país.
Justificativa pleito 6: Sugerimos que seja esclarecido na norma que todas as discussões que a empresa tiver com a CMED, previamente ao protocolo do DIP, serão consideradas pela CMED na avaliação final do DIP.</t>
  </si>
  <si>
    <t>Remoção desse item.</t>
  </si>
  <si>
    <t>Todas as inovações incrementais devem ser precificadas com preço livre.</t>
  </si>
  <si>
    <t>Pleito 1: Art. 20 O PF permitido para o produto classificado na Categoria 4 deverá ser igual ao PF do medicamento referência utilizado como comparador.
Pleito 2: Exclusão dos incisos I, II, § 1 e § 2.</t>
  </si>
  <si>
    <t>Justificativa 1: Equiparação de preços 
A inovação radical, ou seja, novas moléculas sintéticos ou biológicos, já têm seus preços regulados pela CMED. Esses preços servirão como referência para todos os demais produtos derivados dessa inovação, funcionando como balizadores do mercado.
Nossa proposta é que para medicamentos similares (sintéticos e biossimilares) os preços devem ser equiparados aos de seus respectivos comparadores. A expectativa é que o próprio mercado promova a autorregulação, estimulando a concorrência e permitindo que os preços se ajustem de forma natural à realidade comercial. A justificativa completa segue abaixo:
Medicamentos biossimilares e similares são equivalentes a um medicamento de referência/comparador pois possuem o objetivo de replicar, com um alto grau de fidelidade, os efeitos terapêuticos de seus medicamentos originadores. Essa equivalência é demonstrada por meio de comprovação de equivalência farmacêutica e bioequivalência para os medicamentos similares; e estudos de comparabilidade que atestam alta similaridade em termos de qualidade, atividade biológica, segurança e eficácia para os medicamentos biossimilares. 
Dado esse alinhamento terapêutico e com base em fundamentos regulatórios, técnicos, econômicos e cenário internacional, propomos a adoção de preços equivalentes entre: 
·                 Similares e os respectivos medicamentos de referência; 
·                 Biossimilares e os respectivos biológicos novos. 
Essa equiparação é essencial para: 
1.               Garantir igualdade competitiva, evitando distorções que desincentivem a entrada de novos players e que comprometam a sustentabilidade da concorrência no longo prazo; 
2.               Estimular investimentos, assegurando retorno proporcional ao risco e ao capital investido, estimulando a produção local e o desenvolvimento tecnológico; 
3.               Promover uma concorrência saudável, pois permite que a autorregulação de preços ocorra de forma saudável, com base em diferenciais reais de valor agregado, e não por pressão artificial de preços; 
4.               Assegurar acesso sustentável, ao garantir viabilidade econômica para os fabricantes, promove a ampliação da oferta e a continuidade do fornecimento desses medicamentos essenciais. 
Impactos no setor público 
Destacamos que o mercado público não será onerado com a adoção dessa nova política de preços, especialmente considerando os mecanismos já existentes que garantem controle e eficiência nas compras governamentais. Entre eles: 
I.                Parcerias para o Desenvolvimento Produtivo (PDPs) - Essas parcerias promovem a produção nacional de medicamentos estratégicos para o SUS, reduzindo a dependência de importações e gerando economia significativa para os cofres públicos. 
1.              O Coeficiente de Adequação de Preços (CAP) - O CAP estabelece um desconto mínimo obrigatório sobre o Preço Fábrica (PF) nas vendas destinadas à administração pública, inclusive em compras por decisão judicial. Esse mecanismo assegura que o valor pago pelo governo esteja sempre abaixo do preço regulado, promovendo economicidade e acesso. 
1.              Licitações - A dinâmica competitiva dos processos licitatórios favorece a obtenção de preços mais vantajosos para o setor público. Mesmo com preços regulados mais altos, o valor final pago tende a ser menor devido à concorrência entre fornecedores. Além disso, uma política de precificação mais justa atrai mais participantes, reduz o risco de desabastecimento e amplia a previsibilidade orçamentária.</t>
  </si>
  <si>
    <t>Exclusão dos genéricos do cálculo.</t>
  </si>
  <si>
    <t>Pleito 1: I - para medicamento que comprove benefício clínico adicional e/ou inovação tecnológica, o PF permitido para o produto classificado na Categoria 7 não poderá ser inferior ao PF do respectivo medicamento biológico novo e deverá ser estabelecido a partir de racional de preço sugerido pela empresa e avaliado pela CMED, nas seguintes situações
- ausência de preço internacional nos países de referência; 
- preço internacional nos países de referência menor do que o PF do medicamento biológico novo; 
- atividade inovativa.
II - para medicamento que não comprove benefício clínico adicional e/ou inovação tecnológica, o PF permitido deverá ser igual ao PF do medicamento biológico novo utilizado como comparador.
Pleito 2: Exclusão do item III.</t>
  </si>
  <si>
    <t>Justificativa pleito 1: Os preços devem ser equiparados aos de seus respectivos comparadores. A expectativa é que o próprio mercado promova a autorregulação, estimulando a concorrência e permitindo que os preços se ajustem de forma natural à realidade comercial.
Equiparação de preços 
A inovação radical, ou seja, novas moléculas sintéticos ou biológicos, já têm seus preços regulados pela CMED. Esses preços servirão como referência para todos os demais produtos derivados dessa inovação, funcionando como balizadores do mercado.
Nossa proposta é que para medicamentos similares (sintéticos e biossimilares) os preços devem ser equiparados aos de seus respectivos comparadores. A expectativa é que o próprio mercado promova a autorregulação, estimulando a concorrência e permitindo que os preços se ajustem de forma natural à realidade comercial. A justificativa completa segue abaixo:
Medicamentos biossimilares e similares são equivalentes a um medicamento de referência/comparador pois possuem o objetivo de replicar, com um alto grau de fidelidade, os efeitos terapêuticos de seus medicamentos originadores. Essa equivalência é demonstrada por meio de comprovação de equivalência farmacêutica e bioequivalência para os medicamentos similares;  e estudos de comparabilidade que atestam alta similaridade em termos de qualidade, atividade biológica, segurança e eficácia para os medicamentos biossimilares. 
Dado esse alinhamento terapêutico e com base em fundamentos regulatórios, técnicos, econômicos e cenário internacional, propomos a adoção de preços equivalentes entre: 
•	Similares e os respectivos medicamentos de referência; 
•	Biossimilares e os respectivos biológicos novos. 
Essa equiparação é essencial para: 
1.	Garantir igualdade competitiva, evitando distorções que desincentivem a entrada de novos players e que comprometam a sustentabilidade da concorrência no longo prazo; 
2.	Estimular investimentos, assegurando retorno proporcional ao risco e ao capital investido, estimulando a produção local e o desenvolvimento tecnológico; 
3.	Promover uma concorrência saudável, pois permite que a autorregulação de preços ocorra de forma saudável, com base em diferenciais reais de valor agregado, e não por pressão artificial de preços; 
4.	Assegurar acesso sustentável, ao garantir viabilidade econômica para os fabricantes, promove a ampliação da oferta e a continuidade do fornecimento desses medicamentos essenciais. 
Além dos argumentos já apresentados, é importante destacar um aspecto mercadológico relevante: ao contrário dos medicamentos genéricos, biossimilares e similares podem realizar propaganda médica, o que reforça seu posicionamento como produtos com diferenciais competitivos e estratégias comerciais próprias.
Biossimilares: complexidade técnica e regulatória 
Os biossimilares, em especial, envolvem nível elevado de complexidade técnica, regulatória e econômica, o que justifica a equiparação de preços com os biológicos de referência, uma vez que: 
•	Exigem processos de fabricação altamente sofisticados (como o processo de upstream - cultivo células para produção do IFA, e de downstream – purificação); 
•	Demandam investimentos significativos em estudos de comparabilidade clínica, realizados internacionalmente e com alta incidência de impostos; 
•	Enfrentam barreiras logísticas específicas, como necessidade de cadeia de frio, dispositivos de administração diferenciados e requisitos especiais de armazenamento e transporte; 
No cenário internacional, em países como Espanha, Portugal, Reino Unido, França e Austrália, a política de preço favorece que o preço dos biossimilares seja igual ao similar. São utilizados critérios como avaliação do custo-efetividade, estudos internacionais e critérios da OMS para biossimilares, critérios do EMA promovendo a intercambialidade, políticas de incentivo aos biossimilares e substituições em farmácias e hospitais. 
Portanto, a manutenção de preços equiparados aos biológicos novos é uma medida estratégica que equilibra o estímulo à concorrência com a valorização da complexidade técnica dos biossimilares, promovendo um ambiente de mercado mais justo, previsível e sustentável. 
Impactos no setor público 
Destacamos que o mercado público não será onerado com a adoção dessa nova política de preços, especialmente considerando os mecanismos já existentes que garantem controle e eficiência nas compras governamentais. Entre eles: 
1.	Parcerias para o Desenvolvimento Produtivo (PDPs) - Essas parcerias promovem a produção nacional de medicamentos estratégicos para o SUS, reduzindo a dependência de importações e gerando economia significativa para os cofres públicos. 
2.	O Coeficiente de Adequação de Preços (CAP) - O CAP estabelece um desconto mínimo obrigatório sobre o Preço Fábrica (PF) nas vendas destinadas à administração pública, inclusive em compras por decisão judicial. Esse mecanismo assegura que o valor pago pelo governo esteja sempre abaixo do preço regulado, promovendo economicidade e acesso.  
3.	Licitações - A dinâmica competitiva dos processos licitatórios favorece a obtenção de preços mais vantajosos para o setor público. Mesmo com preços regulados mais altos, o valor final pago tende a ser menor devido à concorrência entre fornecedores. Além disso, uma política de precificação mais justa atrai mais participantes, reduz o risco de desabastecimento e amplia a previsibilidade orçamentária. 
Referências  
1.	A Cross-National Comparison of Biosimilars Pricing in Argentina, Australia, Brazil, and Italy – PubMed 
MARTINS, Beatriz et al. A cross-national comparison of biosimilars pricing in Argentina, Australia, Brazil, and Italy. PubMed, 2024. Disponível em: https://pubmed.ncbi.nlm.nih.gov/23899431/. Acesso em: 9 jul. 2025. 
2.	The Impact of Biosimilar Competition in Europe – White Paper 
IQVIA. The impact of biosimilar competition in Europe. 10. ed. Durham: IQVIA, 2024. Disponível em: https://www.iqvia.com/-/media/iqvia/pdfs/library/white-papers/the-impact-of-biosimilar-competition-in-europe-2024.pdf. Acesso em: 9 jul. 2025. 
3.	EUROPEAN COMMISSION. Choose Europe for life sciences: a strategy to position the EU as the world’s most attractive place for life sciences by 2030. Bruxelas, 2025. Disponível em: https://research-and-innovation.ec.europa.eu/document/download/411698e8-6062-41af-96e5-af54474d70f5_en. Acesso em: 9 jul. 2025. 
4.	Mayor, K et al. Empowering Access: Evaluating the Impact of Partnerships for Productive Development (PDP) on Access to Rituximab in Brazil. Value in Health, Volume 27, Issue 6, S125. Disponível em: https://www.valueinhealthjournal.com/article/S1098-3015(24)00778-2/fulltext. Acesso em: 9 jul. 2025.</t>
  </si>
  <si>
    <t>Pleito 1: II - caso a empresa sucessora já possua em seu portfólio apresentação de medicamento com mesmo IFA, concentração e forma farmacêutica agrupável, o PF permitido não poderá ser superior à média aritmética dos preços das respectivas apresentações dos medicamentos da atual detentora, não devendo ser considerados no cálculo os medicamentos genéricos, e nem ao PF da apresentação da antiga detentora do registro.
Pleito 2: Propomos maior detalhamento sobre ajuste retroativo de preço em guias ou Perguntas e Respostas.</t>
  </si>
  <si>
    <t>Justificativa pleito 1: Considerando que os genéricos possuem a própria regra de cálculo para a precificação, pleiteamos que eles não devem ser considerados no cálculo dos medicamentos da categoria 8.
justificativa pleito 2: Essa informação é nova na minuta, não existia na norma vigente. Na proposta não ficou claro como funcionará o pedido de ajuste de preço retroativo, por este motivo sugerimos maior detalhamento em guia ou Perguntas e Respostas.</t>
  </si>
  <si>
    <t>Parágrafo único: A empresa que comprovadamente publicar ou praticar preço superior ao definido pela CMED estará sujeita às sanções previstas na Lei nº 10.742, de 2003.
Exceto quando comercializado conforme parágrafo único § 2 e § 3 do Art. 27 onde fica autorizada a comercialização dos medicamentos enquadrados nas categorias 5, 6 e 8, a qual poderá ser iniciada mediante a protocolização do respectivo Documento Informativo</t>
  </si>
  <si>
    <t>Sugerimos a inclusão de texto para que a norma deixe claro que os medicamentos que são comercializados logo após o protocolo do DIP, autorizados conforme a norma, não estarão sujeitos às sanções previstas na Lei n° 10.742, de 2003, conforme sugerido no parágrafo único do Art. 27.</t>
  </si>
  <si>
    <t>Inclusão de parágrafo único: Parágrafo único: § 2 Fica autorizada a comercialização dos medicamentos enquadrados nas categorias 5, 6 e 8, a qual poderá ser iniciada mediante a protocolização do respectivo Documento Informativo, condicionada ao integral atendimento das normas de precificação dispostas neste ato normativo. 
§ 3 A comercialização dos medicamentos enquadrados no Grupo 2, nos termos da RE 02/2019, e submetidos ao rito do DIP simplificado, fica autorizada a partir da efetiva protocolização do Documento Informativo.</t>
  </si>
  <si>
    <t>O Art. 16 da norma vigente informa que os produtos das categorias III (novas apresentações) e IV (novos na lista da empresa), poderão ser comercializados tão logo seja feito o protocolo do DIP, desde que o preço esteja em conformidade com os artigos 7º e 12, respectivamente. Na minuta proposta, ao Art. 16 corresponde ao Art. 27, porém no Art. 27 informa que todas as categorias estão vinculadas a um prazo para o parecer. Não ficou claro se ainda haverá oportunidade de praticar o preço imediatamente após o protocolo do DIP para determinadas categorias.</t>
  </si>
  <si>
    <t>Art. 3º As empresas detentoras de registro de medicamentos que já tenham Preço Fábrica definido pela CMED, que optarem por se adequar aos procedimentos simplificados de que tratam a RDC 954/2024, deverão protocolar Documento Informativo de Preço (DIP) em modalidade simplificada, nos termos da regulamentação da CMED.</t>
  </si>
  <si>
    <t>Sugerimos a atualização na minuta do número da norma que trata sobre procedimento simplificado, uma vez que as RDCs 31/2014 e RDC 43/2014 foram revogadas pela RDC 954/24.</t>
  </si>
  <si>
    <t>I - a Resolução CMED nº 2, de 05 de março de 2004;
II - a Resolução CMED nº 4, de 15 de junho de 2005;
III - a Resolução CMED nº 4, de 18 de dezembro de 2006; e
IV - o art. 6º da Resolução CMED nº 3, de 23 de fevereiro de 2015.
Comunicado 08/2017</t>
  </si>
  <si>
    <t>Sugerimos a inclusão do comunicado 08/2017, pois entendemos que o mesmo deverá ser atualizado conforme a minuta proposta, com base no pleito do Art. 21.</t>
  </si>
  <si>
    <t>1.	A Cross-National Comparison of Biosimilars Pricing in Argentina, Australia, Brazil, and Italy – PubMed 
MARTINS, Beatriz et al. A cross-national comparison of biosimilars pricing in Argentina, Australia, Brazil, and Italy. PubMed, 2024. Disponível em: https://pubmed.ncbi.nlm.nih.gov/23899431/. Acesso em: 9 jul. 2025. 
2.	The Impact of Biosimilar Competition in Europe – White Paper 
IQVIA. The impact of biosimilar competition in Europe. 10. ed. Durham: IQVIA, 2024. Disponível em: https://www.iqvia.com/-/media/iqvia/pdfs/library/white-papers/the-impact-of-biosimilar-competition-in-europe-2024.pdf. Acesso em: 9 jul. 2025. 
3.	EUROPEAN COMMISSION. Choose Europe for life sciences: a strategy to position the EU as the world’s most attractive place for life sciences by 2030. Bruxelas, 2025. Disponível em: https://research-and-innovation.ec.europa.eu/document/download/411698e8-6062-41af-96e5-af54474d70f5_en. Acesso em: 9 jul. 2025. 
4.	Mayor, K et al. Empowering Access: Evaluating the Impact of Partnerships for Productive Development (PDP) on Access to Rituximab in Brazil. Value in Health, Volume 27, Issue 6, S125. Disponível em: https://www.valueinhealthjournal.com/article/S1098-3015(24)00778-2/fulltext. Acesso em: 9 jul. 2025.</t>
  </si>
  <si>
    <t>2025-07-10 11:09:53</t>
  </si>
  <si>
    <t>Paraná - PR</t>
  </si>
  <si>
    <t>INSTITUTO DE TECNOLOGIA DO PARANÁ</t>
  </si>
  <si>
    <t>77.964.393/0001-88</t>
  </si>
  <si>
    <t>Órgão ou entidade do poder público</t>
  </si>
  <si>
    <t>Estadual</t>
  </si>
  <si>
    <t>1. Reconhecimento e Incentivo à Inovação e Produção Local:
A minuta propõe uma definição mais clara de "atividade inovativa" e "inovação incremental", classificando os medicamentos com inovação incremental na Categoria 3, incluindo aqueles registrados pela Anvisa como "medicamento inovador". O Artigo 17 e 18 da minuta estabelecem a possibilidade de a CMED definir o Preço Fábrica (PF) máximo com base em um racional de preço sugerido pela empresa para produtos classificados na Categoria 1 (produto novo com patente e ganho terapêutico) e Categoria 2 (produto novo sem patente ou ganho terapêutico), e Categoria 3 (inovação incremental com benefício clínico adicional). Isso é particularmente relevante quando há manufatura básica do processo produtivo internalizada no País ou atividade inovativa realizada no País.
Sugerimos que essa prerrogativa seja claramente vinculada a esforços reais de Pesquisa e Desenvolvimento (P&amp;D) e manufatura no Brasil, garantindo que os incentivos de preço se traduzam em fortalecimento do Complexo Econômico-Industrial da Saúde (CEIS) nacional, incluindo os Laboratórios Públicos. A regulação atual, sem distinção para produtos inovadores desenvolvidos internamente, perde a oportunidade de estimular a inovação incremental por empresas brasileiras. 
2. Regulação dos Medicamentos Genéricos:
A minuta mantém o critério de que o PF do genérico não poderá ser superior a 65% do preço do medicamento de referência, similar à regra vigente que estabelece um markup negativo de 35%.
Observa-se que, na prática, o diferencial de preço entre genéricos e medicamentos de referência no Brasil é frequentemente maior que 35%. Existe maior diferença de preço na entrada do genérico e a redução incentivada dos preços dos genéricos subsequentes, que poderiam gerar resultados mais desejáveis em relação ao preço. Além disso, a concorrência por descontos na cadeia de distribuição no Brasil tem levado a preços menos transparentes e potencialmente mais altos do que a concorrência por preço direto.
Recomendamos a reavaliação do percentual de 65%, buscando um diferencial de preço de entrada mais alinhado com a realidade do mercado para genéricos. Deveria haver maior controle da agência reguladora sobre os descontos na cadeia de distribuição para garantir transparência e preços mais justos.
3. Critérios para o Preço de Referência Externa (PRE):
A minuta amplia a cesta de países de referência, incluindo Alemanha, Noruega, Japão, México, África do Sul e Reino Unido, e excluindo a Nova Zelândia. Além disso, o produto deverá ser comercializado em pelo menos 5 dos países de referência para apuração do PF permitido, em vez dos 3 atuais.
A seleção de países de referência no Brasil tem sido criticada por não considerar proximidade geográfica, semelhanças econômicas, sanitárias e de desembolso, o que pode levar a preços inadequados, especialmente para produtos inovadores nacionais. Embora a lista tenha sido ampliada, a questão da similaridade dos países permanece.
Consideramos fundamental que a seleção dos países de referência seja mais criteriosa, aceitando as particularidades de cada nação. O exemplo da Colômbia, que em 2010 já utilizava países com maior proximidade geográfica e semelhanças econômicas, deve ser considerado para aprimorar a regulação brasileira.
4. Revisão e Monitoramento de Preços:
A minuta é um avanço significativo ao prever a avaliação periódica desta Resolução pelo Comitê Técnico-Executivo (CTE/CMED), em periodicidade não superior a 5 anos.
Porém a regulação atual define apenas reajustes positivos, sem possibilidade de redução de preços, o que tem gerado um "descolamento" dos preços máximos em relação aos preços praticados no mercado. 
Embora a minuta preveja a revisão da própria resolução, é essencial que a legislação permita ajustes positivos e negativos para os preços dos medicamentos. O monitoramento efetivo dos preços praticados no varejo pela CMED é fundamental para garantir que os preços máximos regulados reflitam a realidade do mercado e para reduzir a assimetria de informação para os consumidores.
5. Transparência de Preços:
O Brasil promove a divulgação dos valores efetivamente pagos nas aquisições públicas através do Sistema Integrado de Administração de Serviços Gerais (Siasg) e do Banco de Preços em Saúde (BPS). Porém ainda existem limitações como a concentração de informações em aquisições federais e a existência de duas listas de preços (CMED e revistas especializadas) que confundem o consumidor.
Sugerimos aprimorar a qualidade e a unificação das informações sobre preços e aquisições de medicamentos, elevando a transparência para o público e para os negociadores.
6. Definição de Preço por Atividade Inovativa:
A minuta introduz a possibilidade de estabelecer preços fixos (flat pricing) para apresentações com diferentes concentrações, quando os preços internacionais forem fixos ou quando diferentes concentrações resultarem no mesmo efeito terapêutico. Além disso, a CMED poderá estabelecer preço fixo para apresentações desenvolvidas para grupos populacionais específicos.
A Resolução CMED nº 2, de 5 de março de 2004, já previa diferentes critérios de precificação para produtos novos, incluindo produtos novos com patente e ganho terapêutico (preço-fábrica não superior ao menor PF praticado nos países de referência) e produtos novos não enquadrados na definição anterior (baseado no custo de tratamento com os medicamentos utilizados para a mesma indicação terapêutica). A minuta revisa e detalha essas categorias e os critérios de preço.
Sugerimos que as novas regras sobre "flat pricing" e categorias de inovação incremental devam ser monitoradas para garantir que não desincentivem a produção de apresentações com concentrações otimizadas ou com benefícios clínicos específicos, e que de fato recompensem o esforço inovativo nacional, especialmente aquele oriundo de instituições como os Laboratórios Públicos.
Agradecemos a oportunidade de contribuir para este importante debate e nos colocamos à disposição para aprofundar as discussões sobre esses pontos, visando uma regulação que promova, de fato, o acesso equitativo a medicamentos de qualidade e o desenvolvimento sustentável da indústria farmacêutica nacional.</t>
  </si>
  <si>
    <t>MIRANDA, Caroline; PARANHOS, Julia; HASENCLEVER, Lia. Experiências de regulação de preços de medicamentos em países selecionados: lições para o Brasil. Vigilância Sanitária em Debate, [S. l.], v. 92, n. 32, p. 14-222, 20212. DOI: https://doi.org/10.7440/res64.2018.03
ZUCOLOTO, Graciane; HASENCLEVER, Lia; DE NEGRI, Fernanda; MIRANDA, Juliana. Política de preços e acesso a medicamentos: o Brasil ante as recomendações da Organização Mundial da Saúde. Brasília: Ipea, 2024.</t>
  </si>
  <si>
    <t>Estímulo à Inovação e Produção Local:
A contribuição do Tecpar é vital ao sugerir que essa prerrogativa seja claramente vinculada a esforços reais de Pesquisa e Desenvolvimento (P&amp;D) e manufatura no Brasil. Isso garante que os incentivos de preço fortaleçam o Complexo Econômico-Industrial da Saúde (CEIS) nacional, incluindo os Laboratórios Públicos, e corrige a falha da regulação atual que perde a oportunidade de estimular a inovação incremental por empresas brasileiras. 
Busca por Preços Mais Justos e Transparentes para Genéricos:
A recomendação do Tecpar para a reavaliação do percentual de 65%, buscando um diferencial de preço de entrada mais alinhado com a realidade do mercado, e a sugestão de maior controle da agência reguladora sobre os descontos na cadeia de distribuição são cruciais para garantir transparência e preços mais justos.
Seleção Mais Criteriosa de Países de Referência:
A contribuição é fundamental ao propor que a seleção dos países de referência seja mais criteriosa, aceitando as particularidades de cada nação, citando a Colômbia como exemplo de aprimoramento. Isso pode levar a preços mais adequados, especialmente para produtos inovadores nacionais.
Revisão e Monitoramento de Preços para Adequação ao Mercado:
A contribuição é a sugestão de que a legislação permita ajustes tanto positivos quanto negativos para os preços dos medicamentos, garantindo que os preços máximos regulados reflitam a realidade do mercado. O monitoramento efetivo dos preços praticados no varejo pela CMED também é fundamental para reduzir a assimetria de informação para os consumidores.
Aumento da Transparência de Preços para o Público:
A sugestão do Tecpar de aprimorar a qualidade e a unificação das informações sobre preços e aquisições de medicamentos eleva a transparência para o público e para os negociadores, contribuindo para uma melhor compreensão e acesso à informação.
Monitoramento da Definição de Preço por Atividade Inovativa:
O Tecpar sugere que as novas regras sobre "flat pricing" e categorias de inovação incremental sejam monitoradas. O impacto positivo esperado desse monitoramento é garantir que essas regras não desincentivem a produção de apresentações com concentrações otimizadas ou com benefícios clínicos específicos, e que, de fato, recompensem o esforço inovativo nacional, especialmente aquele oriundo de instituições como os Laboratórios Públicos.</t>
  </si>
  <si>
    <t>2025-07-10 16:15:13</t>
  </si>
  <si>
    <t>Goiás - GO</t>
  </si>
  <si>
    <t>SINDICATO DAS INDUSTRIAS FARMACEUTICAS NO ESTADO DE GOIAS</t>
  </si>
  <si>
    <t>06.276.082/0001-88</t>
  </si>
  <si>
    <t>Alterar o termo "produto" para "medicamento"</t>
  </si>
  <si>
    <t>Alteração de "produto" para "medicamento" em toda a resolução, dado que a CMED é a Câmara que regula o mercado de medicamentos.</t>
  </si>
  <si>
    <t>Exclusão</t>
  </si>
  <si>
    <t>Exclusão do inciso I, uma vez que temos a definição de formas farmacêuticas agrupáveis no Art2, item IX</t>
  </si>
  <si>
    <t>II.Alternativa terapêutica: medicamento(s) utilizado(s) para a mesma indicação conforme bula autorizada no país pela ANVISA;</t>
  </si>
  <si>
    <t>Manter somente a indicação em bula para não abrir possibilidade de uso off label. Isto traz mais segurança e previsibilidade na análise do pleito.</t>
  </si>
  <si>
    <t>III. Atividade inovativa: atividade representativa dos esforços da empresa voltados para o desenvolvimento e/ou a implantação de medicamentos inovadores conforme RDC 753/22;</t>
  </si>
  <si>
    <t>Trazer alinhamento de conceitos com a ANVISA. A ANVISA já é o órgão que faz a classificação de inovação do medicamento.</t>
  </si>
  <si>
    <t>IV. Benefício clínico adicional: 
. compreende aumento de eficácia ou efetividade, 
. ação mais rápida ou prolongada, 
. redução da incidência ou da gravidade de eventos adversos, 
. comodidade posológica, 
. adesão terapêutica, 
. efeito aditivo ou sinérgico de associações, 
. redução da resistência antimicrobiana, 
. abrangência de populações específicas, incluindo pediátrica e idosos, 
. redução do custo global de tratamento, 
. facilitação ou viabilização da administração ambulatorial ou pelo paciente, 
. menor concentração do princípio ativo com manutenção ou ganho de benefício clínico, 
. nova indicação terapêutica, 
.  aumento da estabilidade de uso, 
.  inclusão de dispositivo com tecnologia diferenciada de administração, 
. dentre outros ganhos terapêuticos em comparação à(s) alternativa(s) terapêutica(s) registrada(s) em bula no Brasil;</t>
  </si>
  <si>
    <t>Incluído alguns itens para trazer mais previsibilidade do entendimento de benefício clínico adicional e excluído o trecho "excluídos desta definição a redução de custos e resíduos, assim como melhorias no processo ou na cadeia produtiva do medicamento", uma vez que não se tratam de benefícios clínicos por definição geral.</t>
  </si>
  <si>
    <t>VIII. Evidências científicas: 
. artigos científicos publicados em revistas indexadas referentes a estudos clínicos com comparações diretas, 
. revisões sistemáticas com metanálise e, 
. na falta dessas ou complementarmente, comparações indiretas ou estudos observacionais, 
. relatórios de pesquisa clínica e 
. outros documentos emitidos por agências internacionais de referência, que serão valoradas conforme sua robustez
. Bioequivalência
. Literatura científica
. Pesquisas com pacientes e profissionais de saúde
. Parecer de sociedades médicas
. Estudos de biodisponibilidade relativa 
. Dados do mundo real
. Estudos clínicos;</t>
  </si>
  <si>
    <t>Inclusão de tipos de evidências: Isto traz mais segurança e previsibilidade da documentação que será utilizada na análise do pleito.</t>
  </si>
  <si>
    <t>IX.Forma farmacêutica agrupável: formas farmacêuticas que apresentam as mesmas vias  de administração e formas de liberação do insumo farmacêutico ativo agrupadas  segundo a similaridade da forma física do medicamento no momento da administração ao paciente no momento da administração ao paciente (estado sólido, líquido, semissólido ou gasoso); conforme estabelecido em ato normativo específico;</t>
  </si>
  <si>
    <t>Atrelar a definição ao comunicado oficial já existente da CMED.</t>
  </si>
  <si>
    <t>XI.Inovação incremental: alteração em relação a medicamento originador decorrente de atividade inovativa, exceto nos casos abaixo:
1. mudanças puramente estéticas do produto;  
2. mudanças rotineiras ou insignificantes nas funções ou características do produto, que 
não envolvam um grau suficiente de novidade ou de esforço tecnológico, e que não 
acrescentem nada significativo ao seu desempenho;  
3. mudanças no nome do produto ou no tamanho ou volume da embalagem;  ou 
4. customização para um cliente que não inclua diferenças significativas de atributos comparados aos produtos registrados por outras empresas no país;</t>
  </si>
  <si>
    <t>Retirado  o item "4." uma vez que a inovação pode ocorrer inicialmente através de parcerias com fornecedores externos, justamente para testar o mercado e garantir que a inovação é bem aceita no Brasil. Se o primeiro produto inovador for de parceria, e esta não for considerada como inovação para a precificação, todos os novos entrantes do mercado passarão a ser similares e não terão o benefício de precificação de inovação. Além disso, o produto deve ser considerado como inovação incremental independente de sua origem, conforme estabelecido na norma de registro e de forma a assegurar o acesso da população a alternativas terapêuticas.</t>
  </si>
  <si>
    <t>Exclusão do inciso. Definição já contemplada dentro do item VIII.</t>
  </si>
  <si>
    <t>XVII.Medicamento comparador: alternativa terapêutica definida com base na análise regulatória da ANVISA;</t>
  </si>
  <si>
    <t>Trazer mais previsibilidade da análise e tirar a subjetividade de análise de comparador da CMED</t>
  </si>
  <si>
    <t>XXV. Nova via de administração: medicamento com uma nova via de administração no País que possua mesma forma farmacêutica, mesma concentração e mesma indicação terapêutica em relação a um medicamento originador;</t>
  </si>
  <si>
    <t>Excluído o termo " de inovação incremental", uma vez que nem toda nova via de administração será considerada como inovação incremental (vide item "XI. Inovação incremental")</t>
  </si>
  <si>
    <t>XXVI. Nova concentração: medicamento com uma nova concentração no País que possua mesma forma farmacêutica em relação a um medicamento originador;</t>
  </si>
  <si>
    <t>XXVII. Nova forma farmacêutica: medicamento com uma nova forma farmacêutica no País em relação a um medicamento originador;</t>
  </si>
  <si>
    <t>XXVIII. Novo acondicionamento: medicamento com novo acondicionamento no País que possua mesma forma farmacêutica, mesma concentração e mesma indicação terapêutica em relação a um medicamento originador;</t>
  </si>
  <si>
    <t>XXIX. Inovação incremental diversa: medicamento com inovações incrementais diversas das dispostas nos incisos XXIII a XXVIII deste artigo em relação a um medicamento originador já registrado na ANVISA;</t>
  </si>
  <si>
    <t>Padronizar citando a Anvisa como órgão regulador no Brasil.</t>
  </si>
  <si>
    <t>Art. 3º Os produtos novos deverão ser classificados nas seguintes Categorias:
I - Categoria 1: Medicamento novo que 
a)	possua molécula que seja única no país para indicação terapêutica conforme bula autorizada pela ANVISA; e/ou
b)	apresente ganho terapêutico em relação à(s) alternativa(s) terapêutica(s).
II - Categoria 2: medicamento novo que não se enquadre na categoria anterior por não atender, as previsões dispostas nas alíneas “a” e “b” do inciso I deste artigo.
Exclusão §1º</t>
  </si>
  <si>
    <t>I - Retirado o termo "cumulativamente" e inserido "e/ou" com a finalidade de ampliar a cassificação da categoria 1, considerando medicamentos únicos para determinada indicação conforme bula aprovada pela ANVISA, mesmo que sem patente e valorizando o ganho terapêutico e o uso exclusivo no país.
II - Retirado o termo "concomitantemente" para manter a coerência com a mudança prevista no inciso I do Art3 e garantindo o alinhamento lógico entre as categorias 1 e 2.
Exclusão do § 1 , uma vez que não há a necessidade de patente para ser considerado ao classificar um medicamento.</t>
  </si>
  <si>
    <t>Art. 4º As novas apresentações de medicamentos deverão ser classificadas como:   
I - Categoria 3: medicamento com inovação incremental, conforme os seguintes tipos: 
a) nova associação; 
b) nova monodroga; 
c) nova via de administração; 
d) nova concentração; 
e) nova forma farmacêutica; 
f) novo acondicionamento;  
g) inovação incremental diversa; ou
h) nova indicação terapêutica.</t>
  </si>
  <si>
    <t>Incluído um item para trazer mais previsibilidade do entendimento dos tipos de medicamentos com inovação incremental.</t>
  </si>
  <si>
    <t>III - Categoria 5: nova apresentação de medicamento já comercializado pela própria empresa, em forma farmacêutica agrupável;</t>
  </si>
  <si>
    <t>Excluído o trecho "e pelas empresas do mesmo grupo econômico". A proposta ignora eventuais particularidades mercadológicas, operacionais ou regulatórias entre empresas do mesmo grupo, além de impor uma penalização automática a novos produtos por conta do histórico interno de precificação. Mesmo que as empresas se organizem de forma societária por meio de grupos econômicos, cada uma possui personalidade jurídica distinta e, embora possa haver coordenação, cada empresa possui autonomia em suas operações diárias e tomadas de decisão. Empresas do mesmo grupo econômico possuem estratégias e investimentos diferenciados para uma mesma molécula (por exemplo similar x genérico). 
Dessa forma, a norma reduz a margem para reposicionamentos estratégicos, dificulta o lançamento de produtos com vantagens operacionais ou logísticas, e até inviabiliza práticas comerciais diferenciadas entre marcas do mesmo grupo. A proposta desincentiva a inovação e a diferenciação, criando um cenário de competição prejudicial, com potenciais impactos negativos no acesso a medicamentos. Além disso, a proposta pode desestimular as empresas a produzir e lançar linhas de medicamentos genéricos, pois estas linhas distorceriam o preço das demais para baixo. 
Manter a precificação individual por CNPJ é a abordagem mais consolidada, segura e alinhada com a realidade do setor farmacêutico.</t>
  </si>
  <si>
    <t>IV - Categoria 6: medicamento classificado como genérico, de acordo com a redação dada pela Lei nº 9.787 de 10 de fevereiro de 1999, ao inciso XXI do artigo 3º , da Lei nº 6.360, de 23 de setembro de 1976.</t>
  </si>
  <si>
    <t>Incluindo a lei que estabelece a classificação de medicamentos genéricos, para garantir coerência com a classificação regulatória vigente e assegurar o correto enquadramento dos produtos conforme ANVISA.</t>
  </si>
  <si>
    <t>§4º Quando o medicamento enquadrado como Categoria 3 apresentar mais de um tipo de inovação incremental, a CMED deverá considerar a classificação da Anvisa conforme RDC Nº 753, de 28 de setembro de 2022, Art. 3º, inciso XXXIX.
§ 5º Os medicamentos registrados pela Anvisa como “medicamento inovador” serão classificados na Categoria 3,</t>
  </si>
  <si>
    <t>§4º - Trazer mais previsibilidade de qual é considerado o critério preponderante. Seguir conforme o que é definido no registro ANVISA.
§5º Excluído o trecho “desde que atendam à definição de inovação incremental prevista nesta Resolução”, pois o enquadramento como “medicamento inovador” pela Anvisa já pressupõe a caracterização da inovação incremental.</t>
  </si>
  <si>
    <t>Art. 6º As empresas detentoras de registro de produtos enquadrados pela Anvisa na categoria prioritária, conforme Resolução RDC nº 204, de 27 de dezembro de 2017, e suas atualizações, devem, no prazo de 60 (sessenta) dias a contar da publicação de sua aprovação, protocolizar DIP junto à Secretaria-Executiva da CMED, por meio de sistema eletrônico.
§ 4º O interessado poderá solicitar reunião de pré-submissão no momento do desenvolvimento do medicamento anteriormente à apresentação do DIP.</t>
  </si>
  <si>
    <t>Limitada a obrigatoriedade de envio de DIP para medicamentos enquadrados como prioritários, para evitar o acúmulo de informações imprecisas e garantir que os dados enviados estejam mais alinhados à realidade das apresentações que estarão efetivamente sendo disponibilizadas e comercializadas no mercado.
§4º Incluído o trecho "no momento do desenvolvimento do medicamento anteriormente a" com a finalidade de discutir previamente sobre a precificação do medicamento.</t>
  </si>
  <si>
    <t>VIII - preço pelo qual a empresa pretende comercializar cada apresentação, com a discriminação dos impostos incidentes, acompanhado de justificativa técnica quanto ao preço pleiteado;   
XIV - excluir
XVII - documentos que comprovem a atividade inovativa empreendida no Brasil pela empresa  para o desenvolvimento, comercialização ou fabricação do medicamento pleiteado, como, por exemplo: existência de instalações dedicadas à pesquisa, histórico de registro de patentes ou outros registros de propriedade intelectual, existência de profissionais especializados em pesquisa e desenvolvimento, atividades relacionadas à pesquisa e desenvolvimento (P&amp;D, aquisição de bens, serviços e conhecimentos externos),atividades de incentivo à trazer invoações para o Brasil entre outros.</t>
  </si>
  <si>
    <t>VIII - Excluído o trecho "e das margens de comercialização", uma vez que este tema já foi amplamente discutido em GTs para os fatores CMED. Não há a necessidade de se manter esta informação na legislação, dado que para o DIP só informamos os PFs e PMCs nas alíquotas vigentes apenas.
XIV - Exclusão, dado que excluímos a patente como um critério de categorização do medicamento (art 3). 
XVII - Produtos de parceria, que possam trazer inovações para atendimento do mercado  brasileiro, também devem ser incentivados. Alinhar com proposta de alteração do art. 2º Item XI.</t>
  </si>
  <si>
    <t>§ 3º Caso a opção de classificação tenha sido a Categoria 3, o DIP deverá conter as informações: 
I - previstas nos incisos I a XII e XV a XVII do caput deste artigo, se a empresa tiver intenção de demonstrar benefício clínico adicional, nos termos do art. 18; 
§ 4º  Tratando-se de medicamento de Categoria 3 que contenha a combinação de dois ou mais IFAs, além das informações referidas no § 3º, se a empresa tiver intenção de demonstrar benefício clínico adicional, nos termos do art. 18, devem ser apresentadas: 
I - evidência da relevância clínica da função de cada um dos IFAs na indicação terapêutica da associação; 
II - justificativa técnica com o racional clínico e farmacológico da associação que demonstre, ao menos um dos benefícios listados abaixo: 
a) aumento na segurança ou eficácia do(s) IFA(s) da associação, devido à atividade farmacológica aditiva ou sinérgica ou por redução de resistência; 
b) minimização do potencial de abuso; 
c) melhora da biodisponibilidade do IFA principal;  
d) simplificação do regime terapêutico; ou 
e) redução de efeitos colaterais sem perda de eficácia;
f) comodidade posológica;
g) nova indicação;
h) facilitação de uso ou indicação para população específica;</t>
  </si>
  <si>
    <t>§3º - Excluídos os incisos XIII e XIV para o DIP de categoria 3, uma vez que não há necessiade de patente para uma inovação incremental. 
§4º - Inclusão do trecho "ao menos um dos benenefícios listados abaixo: " no item II, pois evita-se o entendimento que o medicamento deverá ter todos os benefícios listados. Outro ponto, incluímos alguns dos benefícios que deverão ser considerados na avaliação.</t>
  </si>
  <si>
    <t>§ 4º As informações descritas no inciso IX do caput do art. 7º, quando em linguagem diferente do português, inglês ou espanhol, deverão ser apresentadas por meio de tradução juramentada referente à identificação do preço</t>
  </si>
  <si>
    <t>Excluído o trecho "ou à ausência de preço nos países de referência." por se tratar de uma exigência desnecessária. A ausência de preço pode ser presumida pela não apresentação da informação, sem a necessidade de tradução juramentada para comprová-la.</t>
  </si>
  <si>
    <t>Art. 9º A CMED poderá definir preços de produtos novos e novas apresentações, em caráter definitivo ou provisório, seguindo os critérios dispostos nesta Resolução, independentemente da submissão de DIP pela empresa responsável, nas situações em que: 
I - a partir da vigência desta Resolução, a empresa detentora de registro de medicamentos previstos no artigo 6º que não tenha submetido DIP em até 60 (sessenta) dias após a publicação do registro. 
Exclusão dos incisos 1º, 2º e 3º</t>
  </si>
  <si>
    <t>Harmonização com a proposta do art. 6º, que prevê obrigatoriedade de DIP somente para medicamentos da categoria prioritária.</t>
  </si>
  <si>
    <t>§ 1º São países de referência Austrália, Canadá, Espanha, Estados Unidos da América, França, Grécia, Itália, Nova Zelândia, e Portugal, Austrália, Canadá, Espanha, Estados Unidos da América, França, Grécia, Itália, Nova Zelândia e Portugal e além do país de origem do produto, conforme o caso.
§ 2º  Para que seja apurado o PF permitido, o medicamento deverá estar sendo comercializado em pelo menos 3 (três) dos países de referência.
§ 4º Enquanto não estiver disponível para consulta em fontes de 3 (três) países, o PF será considerado provisório.
INCLUSÃO
§ 6º Passados 2 (dois) anos de provisoriedade de preço, este deverá ser deferido em caráter definitivo.
§ 7º Poderão ser excluídos dos países de referência, mediante solicitação da empresa, os países que apresentam incentivos fiscais, preços subsidiados pelo governo ou outras situações que levem a distoções no preço.</t>
  </si>
  <si>
    <t>§1º - A manutenção da lista traz segurança e previsibilidade, paridade com o sistema estatal de controle, excluindo Japão e México e paridade com preço lista e não ao preço de reembolso, como Alemanha e Noruega. Além disso, apesar de terem sido apresentadas pela CMED informações sobre o estudo realizado para definição da nova cesta de países, não foram apresentados os resultados da matriz e critérios para escolha dos países, somente os critérios para exclusão.
§2º - Dado que houve a manutenção da cesta de países, retornar ao número mínimo da Resolução anterior.
§4º - Retornando ao número mínimo da Resolução anterior, dado que há o pleito de manutenção da cesta de países.
§6º - Segurança e previsibilidade para inovações trazidas ao mercado nacional
§7º - Prever a excluão de países que possam causar distorções no cálculo do preço, por exemplo, países com incentivos fiscais ou subsídios.</t>
  </si>
  <si>
    <t>Art. 12. Para cálculo do custo de tratamento, quando houver mais de uma alternativa terapêutica, poderão ser utilizados como critérios de desempate para definição do medicamento comparador, observada a seguinte ordem, desde que tecnicamente justificados:  
I - indicação terapêutica aprovada em bula no país; 
II - população indicada na bula do medicamento; 
III - linha de tratamento;  
IV - classe terapêutica; 
V -  mecanismo de ação;  
VI - forma farmacêutica;  
VII - via de administração.
§ 1º O cálculo do custo de tratamento será realizado considerando a quantidade de IFA em cada apresentação de medicamento, a posologia de cada um e o tempo de tratamento previsto em bula ou em diretrizes do Ministério da Saúde.
§2º § 2º Para os cálculos de custo de tratamento, deverá ser considerado, o medicamento registrado como novo para o IFA comparador. Nos casos em que o medicamento novo não esteja disponível no mercado, deverá ser considerado medicamento de referência estabelecido pela Anvisa.</t>
  </si>
  <si>
    <t>Ordenação de fatores de desempate, do contrário o rol perde seu objetivo, efetuando esta classificação de acordo com o que normalmente se traz de inovação.
§1º - Vincular à legislação vigente para trazer segurança jurídica com relação aos cálculos e parâmetros a utilizar.
§2º - Segurança e previsibilidade de norma.</t>
  </si>
  <si>
    <t>Exclusão do artigo e seu parágrafo.</t>
  </si>
  <si>
    <t>Não há o estabelecimento de causalidade de impacto regulatório versus impacto em precificação. Caso haja a inativação de registro por parte da ANVISA, automaticamente o preço será inativado, conforme comunicado já expedido pela CMED.</t>
  </si>
  <si>
    <t>Art. 14. Poderão ser estabelecidos preços fixos (flat pricing) para apresentações com diferentes concentrações, desde que solicitado pelo fabricante do produto, quando:
INCLUSÃO:
III - apresentações de medicamentos desenvolvidas exclusivamente para grupos populacionais específicos.
§ 2º No caso do inciso I, o menor preço internacional localizado, comparando-se os países que possuem preço fixo e mantendo-se a unidade independente da concentração, será utilizado para formação dos preços fixos.</t>
  </si>
  <si>
    <t>Considerando que o estabelecimento de preço fixo, pode impactar no lançamento do produto, visto que muitas vezes os valores estabelecidos podem não custear nem a embalagem do produto, como é o exemplo de alguns produtos infantis. 
III - Assegurar que mudanças de concentração visando a públicos sensíveis à medicação, pediátricos e geriátricos não sofra alteração de preços por simples álgebra, e sim levando em consideração a eficácia do medicamento.
§2º - Prover isonomia na comparação, excluindo do cálculo países que não possuam preço fixo na análise e corrigindo o cálculo, evitando que o preço seja erroneamente levado para a menor unidade farmacotécnica, o que seria desproporcional neste caso.</t>
  </si>
  <si>
    <t>Art. 15. O PF máximo permitido para o medicamento classificado na Categoria 1 corresponderá média aritmética dos preços internacionais do medicamento em análise, encontrado dentre os países de referência, agregando-se os impostos incidentes, conforme legislação vigente.
EXCLUSÃO §1º e §2º</t>
  </si>
  <si>
    <t>Alteração de forma de cálculo para trazer maior segurança no preço final, uma vez que a minuta para a nova Resolução não menciona a retirada de país por questões de preço descolado ou situação econômica. Trazendo a média ao invés de menor preço tende-se a reduzir o efeito de outliers. A adição do termo legislação vigente visa a se complementar com os impostos da normativa atual e abre hipótese para inclusão a depender dos eventos da Reforma Tributária.
EXCLUSÃO §1º - Exclusão de itens vinculados à patente, seguindo racional da contribuição na própria definição da Categoria I
EXCLUSÃO §2º - Este parágrafo perde seu objetivo a partir da exclusão do parágrafo anterior.</t>
  </si>
  <si>
    <t>Art. 16. O PF máximo permitido para o medicamento classificado na Categoria 2 será definido tendo como base o custo de tratamento com o medicamento comparador, com mesma indiciação em bula aprovada no país,  não podendo ser superior à média aritmética preço praticado dentre os países de referência.
EXCLUSÃO do Parágrafo único.</t>
  </si>
  <si>
    <t>Alteração trazendo maior segurança jurídica ao inserir mesma indicação em bula e referenciando à forma de cálculo pleiteada em artigo anterior.
EXCLUSÃO do Parágrafo único pois é repetição do texto do caput.</t>
  </si>
  <si>
    <t>Parágrafo único. Na análise de que trata este artigo, a CMED deverá considerar o benefício clínico adicional aportado</t>
  </si>
  <si>
    <t>Alteração traz maior objetividade o vincular ao  benefício clínico (já expresso nesta normativa) e excluindo os termos  grau e esforço inovativo por não estarem definido seus parâmentros e gradações, tornando-o subjetivo.</t>
  </si>
  <si>
    <t>Art. 18. O PF permitido para o medicamento classificado na Categoria 3 que demonstrar, com evidências científicas e ou racional técnico da empresa, benefício clínico adicional, deverá observar os seguintes critérios:</t>
  </si>
  <si>
    <t>Exclusão de dados de literatura científica pois já foram definidos inicialmente como parte de evidências científicas.</t>
  </si>
  <si>
    <t>Exclusão do §1º</t>
  </si>
  <si>
    <t>Dado que não há normativa que elenque o grau de esforço inovativo, a exclusão deste item torna esta Resolução mais objetiva</t>
  </si>
  <si>
    <t>Exclusão do inciso I
INCLUSÃO
III - Devem ser excluídos do cálculo os medicamentos genéricos e os medicamentos com embalagem hospitalar</t>
  </si>
  <si>
    <t>Exclusão do inciso I , pois traz a mesma ideia apontada no caput.
Inclusão de item por questão de isonomia, uma vez que genéricos possuem uma categoria própria de precificação e não devem influenciar o cálculo de outras categorias. A retirada do hospitalar deve-se à jurisprudência tomada hoje, por seu preço ser diferenciado com relação à embalagem comercial.</t>
  </si>
  <si>
    <t>Art. 21. O PF máximo permitido para o medicamento classificado na Categoria 5 será definido com base na média aritmética da unidade farmacotécnica das apresentações do mesmo medicamento, com igual concentração e forma farmacêutica agrupável, já comercializadas pela própria empresa
EXCLUSÃO §1º 
INCLUSÃO 
§5º Quando a alteração de concentração do princípio ativo representar um ganho para a terapia, será considerado o critério do custo de tratamento com o medicamento definido como comparador.</t>
  </si>
  <si>
    <t>A proposta ignora eventuais particularidades mercadológicas, operacionais ou regulatórias entre empresas do mesmo grupo, além de impor uma penalização automática a novos produtos por conta do histórico interno de precificação. Mesmo que as empresas se organizem de forma societária por meio de grupos econômicos, cada uma possui personalidade jurídica distinta e, embora possa haver coordenação, cada empresa possui autonomia em suas operações diárias e tomadas de decisão. Empresas do mesmo grupo econômico possuem estratégias e investimentos diferenciados para uma mesma molécula (por exemplo similar x genérico). 
Dessa forma, a norma reduz a margem para reposicionamentos estratégicos, dificulta o lançamento de produtos com vantagens operacionais ou logísticas, e até inviabiliza práticas comerciais diferenciadas entre marcas do mesmo grupo. A proposta desincentiva a inovação e a diferenciação, criando um cenário de competição prejudicial, com potenciais impactos negativos no acesso a medicamentos. Além disso, a proposta pode desestimular as empresas a produzir e lançar linhas de medicamentos genéricos, pois estas linhas distorceriam o preço das demais para baixo. 
Manter a precificação individual por CNPJ é a abordagem mais consolidada, segura e alinhada com a realidade do setor farmacêutico. 
Devido a disparidade de apresentações no mercado, foi  proposta a inclusão do termo unidade farmacotécnica.
EXCLUSÃO § 1º - O cálculo já é dado no caput, entendendo-se que é definitivo, não necessitando repetição em parágrafo.
INCLUSÃO - Incluindo texto já publicado na Resolução original, a fim de não se perder previsibilidade na norma</t>
  </si>
  <si>
    <t>§ 1º Quando houver nova apresentação de medicamento genérico já comercializado pela empresa, o PF permitido para o produto classificado na Categoria 6 não poderá ser superior à média aritmética dos preços das outras apresentações do medicamento genérico da própria empresa, com igual concentração e mesma forma farmacêutica e considerando a unidade farmacotécnica.</t>
  </si>
  <si>
    <t>A proposta ignora eventuais particularidades mercadológicas, operacionais ou regulatórias entre empresas do mesmo grupo, além de impor uma penalização automática a novos produtos por conta do histórico interno de precificação. Mesmo que as empresas se organizem de forma societária por meio de grupos econômicos, cada uma possui personalidade jurídica distinta e, embora possa haver coordenação, cada empresa possui autonomia em suas operações diárias e tomadas de decisão. Empresas do mesmo grupo econômico possuem estratégias e investimentos diferenciados para uma mesma molécula (por exemplo similar x genérico). 
Dessa forma, a norma reduz a margem para reposicionamentos estratégicos, dificulta o lançamento de produtos com vantagens operacionais ou logísticas, e até inviabiliza práticas comerciais diferenciadas entre marcas do mesmo grupo. A proposta desincentiva a inovação e a diferenciação, criando um cenário de competição prejudicial, com potenciais impactos negativos no acesso a medicamentos. Além disso, a proposta pode desestimular as empresas a produzir e lançar linhas de medicamentos genéricos, pois estas linhas distorceriam o preço das demais para baixo. 
Manter a precificação individual por CNPJ é a abordagem mais consolidada, segura e alinhada com a realidade do setor farmacêutico. Devido a disparidade de apresentações no mercado, foi  proposta a inclusão do termo unidade farmacotécnica.</t>
  </si>
  <si>
    <t>Item II
b) caso a empresa já possua produto com molécula similar em sua lista de medicamentos comercializados, o PF não poderá ser superior à média do custo de tratamento com os medicamentos com molécula similar já comercializados pela própria empresa</t>
  </si>
  <si>
    <t>A proposta ignora eventuais particularidades mercadológicas, operacionais ou regulatórias entre empresas do mesmo grupo, além de impor uma penalização automática a novos produtos por conta do histórico interno de precificação. Mesmo que as empresas se organizem de forma societária por meio de grupos econômicos, cada uma possui personalidade jurídica distinta e, embora possa haver coordenação, cada empresa possui autonomia em suas operações diárias e tomadas de decisão. Empresas do mesmo grupo econômico possuem estratégias e investimentos diferenciados para uma mesma molécula (por exemplo similar x genérico). 
Dessa forma, a norma reduz a margem para reposicionamentos estratégicos, dificulta o lançamento de produtos com vantagens operacionais ou logísticas, e até inviabiliza práticas comerciais diferenciadas entre marcas do mesmo grupo. A proposta desincentiva a inovação e a diferenciação, criando um cenário de competição prejudicial, com potenciais impactos negativos no acesso a medicamentos. Além disso, a proposta pode desestimular as empresas a produzir e lançar linhas de medicamentos genéricos, pois estas linhas distorceriam o preço das demais para baixo. 
Manter a precificação individual por CNPJ é a abordagem mais consolidada, segura e alinhada com a realidade do setor farmacêutico.</t>
  </si>
  <si>
    <t>Art. 24. O PF máximo permitido para o produto classificado na Categoria 8 será definido de acordo com os seguintes os critérios:   
I - caso a empresa sucessora não possua em seu portfólio apresentação de medicamento com mesmo IFA, concentração e forma farmacêutica agrupável, o preço da apresentação do medicamento que tenha a titularidade de registro transferida não poderá ser superior ao PF da apresentação da antiga detentora do registro;   
II - caso a empresa sucessora já possua em seu portfólio apresentação de medicamento com mesmo IFA, concentração e forma farmacêutica agrupável, o PF permitido não poderá ser superior à média aritmética dos preços das respectivas apresentações dos medicamentos da atual detentora, devendo ser desconsiderados no cálculo os medicamentos genéricos. e o PF da apresentação da antiga detentora do registro.</t>
  </si>
  <si>
    <t>Genéricos e o medicamento objeto da transferência não devem ser considerados no cálculo da média, pois podem distorcer o resultado, por se tratar de categoria distinta com regramento de preço específico.</t>
  </si>
  <si>
    <t>INCLUSÃO 
§1º Os produtos classificados nas Categorias 5, 6  ou 8 poderão ser comercializados tão logo seja feito o protocolo do Documento Informativo de Preços, desde que o preço esteja em conformidade com os artigos 21 , 22 e 24, respectivamente.
§2º A empresa que comprovadamente publicar ou praticar preço superior ao definido pela CMED estará sujeita às sanções previstas na Lei nº 10.742, de 2003.</t>
  </si>
  <si>
    <t>1º - Inserindo texto da normativa anterior e incluindo a nova Categoria 8, uma vez que categorias de cálculo simplificado não demandariam tempo de análise da CMED, tampouco estariam sujeitas a dúvidas e/ou discussões por parte da empresa, mantendo a celeridade do mercado ao não aguardar regulamentar de 60 dias inicialmente proposto por esta minuta.
§2º - Movendo a hierarquia deste item dada a inclusão de um parágrafo anterior.</t>
  </si>
  <si>
    <t>Art. 27. Compete à Secretaria-Executiva da CMED decidir em primeira instância sobre os pedidos de preços de produtos novos e de novas apresentações submetidos em conformidade com esta Resolução, devendo observar os seguintes prazos, contados da entrega da totalidade da documentação exigida nesta Resolução: 
I - até 60 (sessenta) dias para os produtos classificados nas Categorias 4,7; e  
II - até 90 (noventa) dias para os produtos classificados nas Categorias 1, 2 e 3 , ou como caso omisso.
EXCLUIR §1º
RENUMERAÇÃO DE PARÁGRAFOS E AJUSTE DA REDAÇÃO
§ 1º Os prazos de que tratam o caput e o § 1º deste artigo ficarão suspensos durante o período em que estiverem pendentes esclarecimentos ou documentos imprescindíveis à análise do processo, solicitados por meio do sistema SAMMED ou qualquer outro sistema que venha substituir o mesmo posteriormente.
§ 2º Caso a Secretaria-Executiva não se pronuncie sobre o preço inicial pretendido pela empresa, nos prazos referidos caput, a contar da entrega da integralidade das informações requeridas, nos termos desta Resolução, o medicamento objeto do DIP poderá ser comercializado pelo preço pretendido, ressalvadas as situações previstas nos § 2º e 3º do art. 35.</t>
  </si>
  <si>
    <t>Manter a ausência de prazo nos casos simples de categoria de extensão de linha e genéricos (antigas categorias III e VI) e reduzir o prazo de análise da categoria 7 pela similaridade de tratativa com a categoria 4.
EXCLUSÃO §1º - Subejtividade no termo de complexidade e volume de documentos apresentados traz insegurança jurídica para o tempo de análise do processo.
RENUMERAÇÃO DE PARÁGRAFOS E AJUSTE DA REDAÇÃO
Atrelar a formalização de solicitação de documento ao sistema SAMMED que já é o meio oficial de protocolo do DIP.
Ajustar conforme texto da resolução atual, sem trazer a possibilidade de ajuste posterior de preço após divulgação da CMED. Manter da forma proposta na Consulta Pública abre brecha para não atendimento dos prazos pela CMED, uma vez que ela pode tomar decisão posterior ao prazo estabelecido na resolução.</t>
  </si>
  <si>
    <t>Dúvida: esclarecer sobre fluxos de recurso e reconsideração.</t>
  </si>
  <si>
    <t>Não está claro como será o fluxo de recurso e reconsideração de decisões.</t>
  </si>
  <si>
    <t>Art. 34.  A CMED poderá rever suas decisões adotadas com base nesta Resolução, quando identificar, em até 30 dias após o deferimento do preço:
I - erro ou imprecisão em informação apresentada pela empresa detentora de registro de medicamento, sem prejuízo das eventuais sanções aplicáveis; ou 
II - erro na avaliação da documentação, em qualquer de suas instâncias decisórias, por meio de autotutela.
Parágrafo único: a revisão de decisão da CMED não poderá ocorrer em casos em que a empresa solicite reconsideração ou recurso do processo:</t>
  </si>
  <si>
    <t>Retirada do termo "a qualquer tempo", pois traz insegurança jurídica para a empresa. Inclusão de parágrafo único para evitar a revisão nos casos em que a decisão ainda estiver em fase recursal.</t>
  </si>
  <si>
    <t>Art. 40. Os processos que se encontrarem na Secretaria Executiva da CMED para análise de DIP na data de entrada em vigor desta Resolução seguirão os ritos processuais previstos na Resolução anterior.
Parágrafo único: Esta Resolução somente será aplicada aos novos DIPs protocolados após início vigência desta norma</t>
  </si>
  <si>
    <t>Nova resolução deve ser válida somente para novos DIPs. Os processos já em andamento devem ter a previsibilidade de aplicação da norma anterior.</t>
  </si>
  <si>
    <t>Art. 43. A Resolução CMED nº 3, de 23 de fevereiro de 2015, passa a vigorar com as seguintes alterações:   
“Art. 3º As empresas detentoras de registro de medicamentos que já tenham Preço Fábrica definido pela CMED, que optarem por se adequar aos  procedimentos simplificados de que tratam a Resolução RDC nº 954 de 2024, deverão protocolar Documento Informativo de Preço (DIP) em modalidade simplificada, nos termos da regulamentação da CMED.</t>
  </si>
  <si>
    <t>Atualização das normas citadas, pois as RDC 31 e RDC 43 foram revogadas e substituídas pela RDC 945</t>
  </si>
  <si>
    <t>Art. 44. A Resolução CMED nº 2, de 26 de março de 2019, passa a vigorar com as seguintes alterações:  
“Art. 7º ............................................................
§ 1º O Documento Informativo de Preço na modalidade simplificada de que trata o caput, para os medicamentos do Grupo 2 que se encontram em comercialização, deverá ser 
apresentado no prazo máximo de 180 (cento e oitenta) dias, contados da publicação da regulamentação da CMED, e será analisado pela Secretaria-
Executiva da CMED no prazo máximo de 60 (sessenta) dias.
§ 2º A comercialização de novos medicamentos do Grupo 2 poderá ser iniciada na data do protocolo do Documento Informativo de Preço em modalidade simplificada, de que trata o caput deste artigo.” (NR)</t>
  </si>
  <si>
    <t>Manter o DIP em modalidade simplificada para medicamentos do Grupo 2.</t>
  </si>
  <si>
    <t>Depois de 2 décadas a norma está sendo revisada. É um fator positivo.</t>
  </si>
  <si>
    <t>É uma norma de política e de estratégica para indústria farmacêutica no Brasil e que, portanto, precisa que as indústrias farmacêuticas sejam ouvidas.</t>
  </si>
  <si>
    <t>2025-07-10 17:17:41</t>
  </si>
  <si>
    <t>Distrito Federal - DF</t>
  </si>
  <si>
    <t>ALANAC - Associação dos Laboratórios Farmacêuticos Nacionais</t>
  </si>
  <si>
    <t>53.100.095/0001-81</t>
  </si>
  <si>
    <t>A minuta da nova resolução da Câmara de Regulação do Mercado de Medicamentos (CMED), submetida à consulta pública em 2025, revela um significativo desalinhamento em relação às diretrizes estratégicas traçadas pelo Decreto nº 11.715/2023, que institui a Estratégia Nacional para o Desenvolvimento do Complexo Econômico-Industrial da Saúde (CEIS), e pela Nova Indústria Brasil (NIB), lançada como política pública de Estado.
Ambas as agendas reconhecem a regulação como ferramenta central na indução ao desenvolvimento produtivo, tecnológico e sanitário do país. A NIB, inclusive, trata expressamente a regulação como um dos cinco instrumentos estruturantes da política industrial, ao lado de crédito, propriedade intelectual, compras públicas e apoio à inovação.
A proposta da CMED, no entanto, subverte esse papel ao transformar a precificação em um fator de bloqueio e incerteza, gerando risco regulatório elevado e desincentivando a produção local de medicamentos inovadores.
Além disso, a proposta da CMED, ao propor critérios de precificação excessivamente restritivos, subjetivos e instáveis, age no sentido oposto: ela fragmenta a lógica de articulação interinstitucional, reduz a atratividade do ambiente regulatório nacional e afasta os investimentos de maior valor agregado, especialmente nos estágios iniciais de pesquisa e desenvolvimento.
Ou seja, a política de preços proposta, salvo melhor juízo, ameaça a coerência da NIB como um todo. Caso não seja adequadamente redesenhada, a precificação se tornará o elo frágil que compromete a efetividade dos demais instrumentos industriais. Financiamento, subvenções econômicas, encomendas públicas, apoio à pesquisa e crédito direcionado — todos esses mecanismos dependem de um ambiente regulatório que permita retorno econômico razoável, planejamento de longo prazo e valorização do risco tecnológico assumido. Sem um modelo de precificação condizente com essa ambição, os projetos de inovação local se tornam economicamente inviáveis.
Na prática, esse quadro já está em curso: o setor farmacêutico brasileiro opera aquém de sua capacidade inovadora, em grande parte em razão das limitações impostas pela atual política de preços, que desestimula o desenvolvimento local e prioriza produtos registrados no exterior. Além disso, desestimula investimentos internacionais importantes no Brasil, reduzindo a oferta desses produtos e acesso à população de novas alternativas terapêuticas.
Análise dos principais pontos de desacordo com o Decreto nº 11.715/2023 e com a NIB
O aperfeiçoamento das regras de preço de medicamentos é pilar indispensável para que a política industrial supere os desafios e alcance os resultados pretendidos para o setor farmacêutico nacional.
Incentivo à inovação, previsibilidade e segurança jurídica são condições mínimas para destravar o fluxo de capital voltado a pesquisa, desenvolvimento e produção — sobretudo nas plataformas tecnológicas estratégicas do Complexo Econômico-Industrial da Saúde (CEIS) (em seus aspectos público e privado).
A análise da minuta permitiu revelar diversos aspectos que merecem atenção, aprimoramento e debate mais aprofundado. Embora existam múltiplos pontos técnicos a serem considerados, gostaríamos de destacar cinco eixos centrais que, a nosso ver, sintetizam os principais desalinhamentos da proposta em relação ao Decreto nº 11.715/2023 e à Nova Indústria Brasil: o tratamento regulatório dado à inovação radical, às moléculas novas sem patente, às inovações incrementais com patente e aos medicamentos biossimilares e temas transversais.
1. Inovação Radical (Categoria 1)
A inovação radical — definida na minuta como medicamentos com moléculas novas e ganho terapêutico comprovado e com patente— representa o estágio mais avançado da cadeia de valor farmacêutica. É nesse campo que se concentram os maiores riscos tecnológicos e os maiores potenciais de retorno clínico e industrial. No entanto, a proposta da CMED cria uma barreira regulatória crítica justamente para os casos em que o Brasil seria o primeiro país de registro: nesses casos, o preço não será definido com base na cesta internacional (como é tradicional na CMED), mas por um "racional sugerido pela empresa", a ser avaliado subjetivamente pela autoridade reguladora, sem parâmetros definidos ou fórmulas estabelecidas.
Esse modelo é extremamente nocivo, por três razões centrais:
a) Falta de segurança jurídica: não há qualquer garantia quanto aos critérios de avaliação nem ao teto mínimo ou máximo de remuneração.
b) Ausência de previsibilidade: a empresa não consegue projetar o retorno sobre o investimento, o que inibe decisões de PCD nacional.
c) Subjetividade regulatória: a decisão fica à mercê da interpretação individual do técnico responsável, sem amparo técnico-vinculante.
O resultado é que a inovação brasileira será, sistematicamente, exportada. Empresas que operam no Brasil serão forçadas a registrar seus produtos inicialmente no exterior, para que possam, posteriormente, acessar as regras tradicionais de precificação da CMED (baseadas em cestas internacionais). Isso significa abdicar de valor agregado, empregos qualificados, propriedade intelectual nacional e capacidade de internalização da ciência. Trata-se de um contrassenso que fere não apenas os objetivos do Decreto nº 11.715/2023, mas a racionalidade da política industrial brasileira.
Além disso, a proposta prevê que estes terão preços provisórios enquanto o INPI não conceder, de forma definitiva, a patente. Trazer essa provisoriedade, pautada na demora do INPI em analisar um pedido de patente, que pode durar vários anos, vai contra tudo o que o que o setor farmacêutico precisa para lançar seus produtos para o Brasil, qual seja, segurança e previsibilidade.
2. Moléculas Novas sem Patente ou sem Ganho Terapêutico (Categoria 2)
Essa categoria compreende medicamentos com moléculas novas no Brasil, mas que não possuem patente local ou não demonstram ganho terapêutico adicional em relação às opções disponíveis. Em muitos países, esse é um campo estratégico para o fortalecimento da indústria nacional, pois permite avanços tecnológicos, reposicionamento terapêutico e substituição de importações. No entanto, a proposta da CMED impõe uma regra que vincula o preço desses medicamentos a comparadores já disponíveis no mercado brasileiro — geralmente produtos antigos, com preços depreciados.
Na prática, o resultado é:
a) Produtos com potencial de uso clínico local não serão lançados no país, por falta de viabilidade econômica;
b) Empresas nacionais não investirão em desenvolvimento, pois não haverá retorno suficiente para cobrir os custos de registro, testes e produção;
c) O mercado de genéricos será prejudicado, pois muitas dessas moléculas sequer entrarão no mercado, impossibilitando sua replicação futura por concorrentes.
É paradoxal que, justamente por não estarem protegidos por patente — e, portanto, abertos à concorrência em curto prazo — esses produtos sejam tratados com maior rigor e punição econômica. A concorrência futura já promoveria naturalmente a modulação de preços. Ao impedir sua entrada, a proposta da CMED sacrifica o desenvolvimento tecnológico e limita a ampliação do acesso.
3. Inovação Incremental (Categoria 3)
A inovação incremental compreende melhorias relevantes em medicamentos já existentes, como alterações na via de administração, novas associações de princípios ativos, reformulações galênicas ou apresentações que aumentam a adesão do paciente ao tratamento. Trata-se de um campo altamente estratégico para países em desenvolvimento, pois permite agregar valor à produção nacional com riscos tecnológicos moderados e retorno mais rápido — além de representar frequentemente a fronteira de inovação possível para pequenas e médias empresas brasileiras.
A minuta, embora traga uma definição tecnicamente adequada de “benefício clínico adicional”, impõe critérios de precificação incoerentes e conflituosos. De um lado, estabelece que o preço não poderá ser inferior ao do medicamento de referência ou originador (piso); de outro, fixa como teto o menor preço internacional da cesta de países. Quando essas referências entram em conflito, a norma não esclarece qual deve prevalecer, gerando insegurança jurídica e operando, muitas vezes, como um teto arbitrário que desvaloriza a inovação local.
Além disso, mesmo a regra do piso apresenta aplicabilidade bastante restrita: estima-se que apenas 20% a 30% das inovações incrementais tecnicamente viáveis consigam se beneficiar dela. Para os casos em que há ganho terapêutico, a minuta prevê que o preço será definido com base no racional proposto pela empresa, avaliado pela CMED. Sem metodologia clara, parâmetros objetivos ou fórmulas definidas, essa análise fica sujeita à interpretação pessoal do técnico responsável, gerando alto grau de subjetividade, insegurança e imprevisibilidade para empresas que considerem investir em desenvolvimento local.
Soma-se a isso o critério previsto para casos em que não há preço internacional disponível: como será para os medicamentos desenvolvidos no Brasil, a referência passa a ser o preço de outro medicamento com o mesmo IFA e forma farmacêutica agrupável, registrado em qualquer país da cesta. Essa abordagem desconsidera diferenças fundamentais entre os produtos — como formulação, grau de inovação, complexidade tecnológica e perfil terapêutico — e pode levar à aplicação de preços baseados em medicamentos que não guardam correspondência com o produto nacional. O resultado é a impossibilidade de prever o preço final, o que inibe o investimento em P&amp;D e compromete a atratividade do mercado brasileiro.
Ou seja, embora haja previsão de realização de reunião de pré-submissão do DIP com a CMED, não elimina a subjetividade e não dá previsibilidade de um norteador concreto de qual será o preço, no momento do início do desenvolvimento e não no da submissão do DIP, que ocorrerá, no mínimo, 5 anos após o desenvolvimento.
Na prática, o modelo desestimula investimentos em melhorias tecnológicas feitas no país, mesmo quando essas melhorias têm impacto direto na adesão ao tratamento, na logística de distribuição e na segurança do paciente. Isso é incompatível com os objetivos da NIB, que prevê a valorização da inovação incremental como parte essencial da reindustrialização do CEIS e do fortalecimento da produção nacional.
4. Biossimilares e Biológicos Não Novos (Categoria 7)
Os biossimilares representam uma das principais oportunidades para o desenvolvimento tecnológico e produtivo do CEIS nas próximas décadas. O segmento de medicamentos biológicos é hoje o que mais cresce no mundo em termos de valor e inovação clínica. Nesse contexto, o domínio da produção local de biossimilares é vital para reduzir a dependência de importações, ampliar o acesso e fortalecer a soberania sanitária do país.
Entretanto, a proposta da CMED trata de forma inadequada essa categoria. Nos casos em que o biossimilar nacional apresenta vantagens comprovadas — como melhor perfil de segurança, novas vias de administração ou melhorias no processo de fabricação —, seu preço será referenciado ao produto registrado na cesta internacional.
Mais grave ainda: quando não há produto de referência na cesta, como será o caso do produto desenvolvido no Brasil, a minuta autoriza o uso de qualquer produto de outro fabricante com o mesmo IFA em outro país. Essa prática desconsidera o esforço nacional de desenvolvimento e ignora completamente os custos de validação clínica, escalonamento produtivo e infraestrutura de biofabricação — que são significativamente maiores do que os custos para medicamentos sintéticos.
O resultado é um sistema que inviabiliza economicamente o lançamento de biossimilares nacionais com inovação incremental ou diferencial tecnológico, favorecendo empresas estrangeiras já consolidadas. Além disso, compromete a sustentabilidade das Parcerias para o Desenvolvimento Produtivo (PDPs), principal instrumento utilizado pelo Estado brasileiro para internalizar a produção de biológicos estratégicos ao SUS.
5. Aspectos Sistêmicos e Transversais com Impacto no Ambiente de Inovação
Além dos quatro eixos centrais analisados há ainda dispositivos transversais na minuta que produzem efeitos adicionais relevantes, contribuindo para o agravamento do cenário de desestímulo à inovação no Brasil. Esses pontos não se enquadram diretamente em uma única categoria de produto, mas impactam o modelo como um todo e precisam ser revistos para garantir a coerência e efetividade da política regulatória.
O primeiro deles refere-se à lógica econômica da precificação adotada. A proposta parece operar com base exclusiva na obtenção do menor preço possível, utilizando majoritariamente referências internacionais descontextualizadas, sem considerar os custos locais, a estrutura produtiva brasileira ou os riscos tecnológicos assumidos pelas empresas. Essa abordagem não apenas compromete a atratividade do mercado nacional, mas também contraria os princípios da regulação econômica responsiva e baseada em evidências, conforme previsto nos Decretos nº 10.139/2019 e nº 10.411/2020, bem como na própria Lei nº 10.742/2003, que define a regulação de preços como instrumento para garantir acesso sustentável, promover a concorrência e estimular a inovação.
Em segundo lugar, preocupa a manutenção de dispositivos normativos com elevado grau de subjetividade, rigidez e centralização, especialmente aqueles que conferem à CMED a prerrogativa de definição de preços sem solicitação ou manifestação prévia dos agentes regulados. Tais dispositivos extrapolam, em nossa leitura, os limites legais e institucionais da atuação da Câmara, gerando insegurança jurídica, desincentivando a colaboração público-privada e minando a confiança dos investidores no ambiente regulatório brasileiro.
Esses elementos, quando somados às quatro categorias anteriores, compõem um quadro estruturalmente adverso ao desenvolvimento de soluções terapêuticas locais e ao fortalecimento do CEIS. A urgência de sua revisão é estratégica para garantir não apenas coerência regulatória, mas também um ecossistema de inovação farmacêutica sólido, competitivo e alinhado aos objetivos da política industrial do Estado brasileiro.
Portanto, conforme demonstrado, as deficiências estruturais da minuta, ao desconsiderarem o papel estratégico da regulação na política industrial da saúde, produzem efeitos sistêmicos nocivos. Podemos destacar ao menos seis consequências principais:
a) Inibição do investimento privado: a ausência de previsibilidade e objetividade na precificação afasta investidores, principalmente em projetos de risco elevado, como biotecnologia e terapias avançadas.
b) Desarticulação da política industrial: os demais instrumentos da NIB tornam-se inócuos, pois não conseguem compensar um ambiente regulatório hostil à inovação.
c) Fuga de inovação: produtos com potencial de liderança global são desenvolvidos e registrados fora do Brasil, gerando perda de valor agregado, royalties e empregos qualificados.
d) Desestímulo à P&amp;D nacional: empresas brasileiras deixam de investir em projetos próprios e se tornam apenas reprodutoras de tecnologias externas.
e) Restrição ao acesso: ao bloquear a entrada de inovações incrementais ou produtos intermediários, a população brasileira é privada de terapias mais modernas, seguras e acessíveis e reduz o potencial do mercado de genéricos.
A minuta da CMED, ao não reconhecer a regulação de preços como parte integrante e estratégica da política industrial nacional, compromete seriamente a efetividade da NIB e do Decreto nº 11.715/2023. Em vez de induzir o desenvolvimento tecnológico e fortalecer a capacidade produtiva local, a proposta atua como uma barreira estrutural à inovação e à reindustrialização da saúde no Brasil.
As categorias analisadas — inovação radical, moléculas novas sem patente, inovação incremental e biossimilares — são exemplos concretos de como o modelo atual desvaloriza a produção nacional, favorece produtos estrangeiros já consolidados e dificulta o acesso da população a terapias modernas. Em um país com elevado déficit tecnológico no setor farmacêutico, essa escolha regulatória representa um grave equívoco estratégico.
É urgente que a proposta seja reformulada com base em critérios técnicos claros, juridicamente seguros e alinhados à estratégia nacional de desenvolvimento. A regulação de preços deve valorizar o risco, reconhecer o investimento produtivo local e articular-se de forma coerente com os instrumentos da política industrial. Somente assim o Brasil poderá construir um CEIS forte, soberano, inovador e capaz de ampliar o acesso à saúde com qualidade, equidade e sustentabilidade.
Diante do exposto, reafirmamos nosso compromisso com o avanço científico, tecnológico e econômico da indústria farmacêutica no Brasil, e nesse sentido, apresentamos propostas de melhorias necessárias no texto apresentado, reforçando a relevância técnica e estratégica da medida para a expansão dos projetos de inovação farmacêutica e fortalecimento do Complexo Econômico e de Inovação em Saúde no Brasil.</t>
  </si>
  <si>
    <t>Art. 1º ...
§ 1º Consideram-se produtos novos, para efeito do disposto no art. 7º da Lei nº 10.742, de 2003, os medicamentos com insumo farmacêutico ativo (IFA) novo no País e insumos farmacêuticos análogos.
...</t>
  </si>
  <si>
    <t>Inclusão dos IFAs análogos, em conformidade com a RDC nº 948/2024, que dispõe sobre os requisitos sanitários para a regularização de medicamentos de uso humano, e considera os IFAs análogos como novas moléculas.</t>
  </si>
  <si>
    <t>Exclusão do inciso.</t>
  </si>
  <si>
    <t>Exclusão do inciso I, uma vez que temos a definição de formas farmacêuticas agrupáveis no, inciso IX do Art. 2º.</t>
  </si>
  <si>
    <t>II. Alternativa terapêutica: medicamento(s) utilizado(s) para a mesma indicação conforme bula autorizada no país pela ANVISA.</t>
  </si>
  <si>
    <t>III. Atividade inovativa: atividade representativa dos esforços da empresa voltados para o desenvolvimento e/ou a implantação de medicamentos inovadores conforme RDC 753/22.</t>
  </si>
  <si>
    <t>Trazer alinhamento de conceitos com a área de registro de medicamentos da ANVISA. A GGMED, durante avaliação do pedido de registro, avalia a classificação de inovação do medicamento.</t>
  </si>
  <si>
    <t>IV. Benefício clínico adicional compreende: 
a. aumento de eficácia ou efetividade, 
b. ação mais rápida ou prolongada, 
c. redução da incidência ou da gravidade de eventos adversos, 
d. comodidade posológica, 
e. adesão terapêutica, 
f. efeito aditivo ou sinérgico de associações, 
g. redução da resistência antimicrobiana, 
h. abrangência de populações específicas, incluindo pediátrica e idosos, 
i. redução do custo global de tratamento, 
j. facilitação ou viabilização da administração ambulatorial ou pelo paciente, 
k. menor concentração do princípio ativo com manutenção ou ganho de benefício clínico, 
l. nova indicação terapêutica, 
m.  aumento da estabilidade de uso, 
n.  inclusão de dispositivo com tecnologia diferenciada de administração, 
o. dentre outros ganhos terapêuticos em comparação à(s) alternativa(s) terapêutica(s) registrada(s) em bula no Brasil.</t>
  </si>
  <si>
    <t>É importante destacar, ao longo da norma ou em documento complementar, quais casos estão sujeitos à apresentação de DIP em modalidade simplificada.</t>
  </si>
  <si>
    <t>VIII. Evidências científicas: artigos científicos publicados em revistas indexadas referentes a estudos clínicos com comparações diretas; revisões sistemáticas com metanálise e, na falta dessas ou complementarmente, comparações indiretas ou estudos observacionais; relatórios de pesquisa clínica; outros documentos emitidos por Autoridade Reguladora Estrangeira Equivalente - AREE; estudos de bioequivalência; literatura científica; pesquisas com pacientes e profissionais de saúde; pareceres de sociedades médicas; estudos de biodisponibilidade relativa; dados de mundo real; e estudos clínicos, que serão valoradas conforme sua robustez.</t>
  </si>
  <si>
    <t>Inclusão de tipos de evidências: Isto traz mais segurança e previsibilidade da documentação que será utilizada na análise do pleito e incluir outros tipos de evidências que podem ser consideradas durante a análise do DIP.
Trazer o conceito de AREE para a normativa, dando maior clareza sobre quais dados podem ser utilizados para fins de referenciamento.</t>
  </si>
  <si>
    <t>IX. Forma farmacêutica agrupável: formas farmacêuticas que apresentam as mesmas vias de administração e formas de liberação do insumo farmacêutico ativo agrupadas segundo a similaridade da forma física do medicamento em que é comercializado;</t>
  </si>
  <si>
    <t>Importante considerar que as formas farmacêuticas agrupáveis muitas vezes impedem a precificação adequada do produto em questão.
A definição atual de formas farmacêuticas agrupáveis — aquelas que compartilham vias de administração e formas de liberação, agrupadas pela similaridade da forma física no momento da administração — precisa ser revista sob a ótica da inovação farmacêutica e da agregação de valor clínico.
Embora o agrupamento tenha como objetivo racionalizar a precificação de medicamentos, a prática de incluir no mesmo grupo formas farmacêuticas com tecnologias distintas, mas com aspecto físico semelhante no momento da administração, pode comprometer a viabilidade econômica de inovações importantes.
Essa classificação desconsidera as diferenças tecnológicas, regulatórias e clínicas entre as formas farmacêuticas, e vai na contramão do objetivo central da revisão normativa em curso, que é justamente o de estimular a inovação e ampliar o acesso a medicamentos mais eficazes, seguros e convenientes para os pacientes.
A avaliação da precificação deve considerar não apenas a via de administração ou o estado físico final do medicamento, mas o ganho efetivo para o paciente, a complexidade de desenvolvimento e a inovação tecnológica incorporada na formulação.</t>
  </si>
  <si>
    <t>X. Ganho terapêutico: comprovação de maior eficácia ou diminuição significativa dos efeitos adversos em relação à(s) alternativa(s) terapêutica(s), incluindo-se desfechos secundários de Estudos Clínicos realizados com o medicamento;</t>
  </si>
  <si>
    <t>Os desfechos secundários de Estudos Clínicos podem trazer ganhos importantes para o paciente, e devem ser considerados no momento de avaliar o enquadramento, possibilitando que ganhos terapêuticos identificados em desfechos secundários permitam o enquadramento na Categoria I</t>
  </si>
  <si>
    <t>Exclusão do ITEM 4.</t>
  </si>
  <si>
    <t>A definição de inovação incremental deve se referir às características do produto, independentemente do local de fabricação ou comercialização.O fato de o produto ser fabricado por outra empresa não deve ser considerado um impeditivo para seu reconhecimento como inovação incremental. É importante considerar que, em casos de produtos licenciados, mesmo que produzidos por terceiros, a classificação como inovação incremental deve estar atrelada ao caráter inovador da tecnologia ou da formulação, e não exclusivamente à titularidade ou à origem da fabricação.
Restringir o enquadramento com base apenas no local de produção pode desviar o foco da proposta da norma, que é justamente incentivar o desenvolvimento da inovação e da indústria nacional, independentemente de parcerias produtivas ou acordos de licenciamento.</t>
  </si>
  <si>
    <t>Definição já contemplada dentro do item VIII.</t>
  </si>
  <si>
    <t>XVII. Medicamento comparador: alternativa terapêutica definida com base em Parecer Técnico da CMED, podendo ser subsidiado por informações apresentadas pela empresa;</t>
  </si>
  <si>
    <t>A escolha do medicamento comparador pode ser definida entre a empresa e a CMED, em que ambas as partes poderão apresentar subsídios para a tomada de decisão.</t>
  </si>
  <si>
    <t>XXII. Medicamento com inovação incremental: medicamento que demonstre atividade inovativa em relação a um medicamento originador já registrado no País, consistindo em nova associação, nova monodroga, nova via de administração, nova concentração, nova forma farmacêutica, novo acondicionamento, novo dispositivo que traga benefício ao paciente ou ao medicamento, ou inovação incremental diversa;</t>
  </si>
  <si>
    <t>É fundamental que dispositivos que beneficiem o usuário ou o produto em questão, como ajuste preciso de dose, facilidade na aplicação, favoreça o armazenamento ou estabilidade, dentre outras características, sejam devidamente considerados como inovação incremental e precificados adequadamente.</t>
  </si>
  <si>
    <t>A inclusão do país de origem como referência obrigatória é metodologicamente inconsistente, desalinhada das boas práticas internacionais e desnecessária para a regulação de preços.
1. Incompatibilidade com Boas Práticas e Critérios de Seleção da Anvisa:
A obrigatoriedade de referenciar o país de origem viola os próprios princípios de seleção criteriosa adotados pela Anvisa.
Critério de Similaridade: O estudo da Anvisa estabelece que uma "boa prática" é a "seleção adequada de países da cesta (similaridades econômicas e quanto a objetivo dos sistemas de saúde)". O local de fabricação de um fármaco não garante qualquer similaridade econômica ou regulatória com o Brasil, sendo um critério arbitrário.
Diretrizes Internacionais: A Organização Mundial da Saúde (OMS) recomenda a seleção de países de referência com base em critérios como tamanho de mercado, renda nacional e poder de compra, e não o local de fabricação.
Prática Internacional: Nenhum dos países que compõem a cesta de referência proposta pela Anvisa  adota o "País de Origem" como um critério mandatório em suas políticas de precificação. Manter essa exigência isola o Brasil e gera insegurança jurídica.
2. Falta de transparência e comparabilidade:
O país de origem frequentemente não serve como uma referência de preço válida e transparente, pelos seguintes motivos:
Distorções por Políticas Locais: Os preços podem ser influenciados por políticas de subsídio, como reconhecido pela própria Anvisa ao excluir a China de sua análise, pois sua "política de preço ... também passar por subsídios".
Falta de Preços Públicos: Os valores praticados podem ser sigilosos. O estudo da Anvisa destaca que "preços disponíveis publicamente ... não são os mesmos praticados nos países de referência, devido a processos de negociação direta ... com preços protegidos por cláusulas de confidencialidade".
Inconsistência da Referência: O local de fabricação pode variar entre lotes e não possui relação direta com a política de preços de um território, tornando a referência instável e de difícil verificação.
3. Desnecessidade Normativa e Segurança Jurídica
A definição de país de origem no texto normativo é desnecessária e contraproducente.
Redundância: A regulação já estabelece uma cesta robusta de países de referência, tornando a inclusão adicional do país de origem redundante para a metodologia de precificação.
Segurança Jurídica: A exclusão do inciso elimina a ambiguidade e a margem para interpretações que levem a preços de referência inadequados. Isso reforça a previsibilidade e a eficiência do processo regulatório, alinhando a norma aos princípios da Lei nº 10.742/2003.
Foco no Acesso à Inovação: Remover uma referência comprovadamente falha e muitas vezes distorcida, como a do país de origem, contribui para mitigar um dos "maiores riscos com a reorganização da REP", que é o tempo para o lançamento de novas tecnologias em saúde no país.</t>
  </si>
  <si>
    <t>XXXI. Países de referência: países utilizados para o referenciamento externo de preço;</t>
  </si>
  <si>
    <t>Art. 3º ...
I - ...
a) possua molécula que seja única no país para indicação terapêutica conforme bula autorizada peça ANVISA; ou
...
Exclusão do § 1º.</t>
  </si>
  <si>
    <t>Alteração da alínea a) do inciso I do caput: Retirado o termo "cumulativamente" e inserido "e/ou" com a finalidade de ampliar a classificação da categoria 1, considerando medicamentos únicos para determinada indicação conforme bula aprovada pela ANVISA, mesmo que sem patente e valorizando o ganho terapêutico e o uso exclusivo no país.
Alteração do Inciso II do caput: Retirado o termo "concomitantemente" para manter a coerência com a mudança prevista no inciso I do Art. 3º e garantindo o alinhamento lógico entre as categorias 1 e 2.
Exclusão do § 1º: Exclusão do § 1º, uma vez que não há a necessidade de patente para classificar um medicamento na Categoria 1.</t>
  </si>
  <si>
    <t>Art. 4º As novas apresentações de medicamentos deverão ser classificadas como:
I - Categoria 3: medicamento com inovação incremental, conforme os seguintes tipos:
a) nova associação;
b) nova monodroga;
c) nova via de administração;
d) nova concentração;
e) nova forma farmacêutica;
f) novo acondicionamento;
g) novo dispositivo que traga benefício ao paciente ou ao medicamento;
h) nova indicação terapêutica; ou
i) inovação incremental diversa.</t>
  </si>
  <si>
    <t>Inclusão de alínea g) no Inciso I do caput: É fundamental que dispositivos que beneficiem o usuário ou o produto em questão, como ajuste preciso de dose, facilidade na aplicação, favoreça o armazenamento ou estabilidade, dentre outras características, sejam devidamente considerados como inovação incremental e precificados adequadamente.
Inclusão de alínea h) no Inciso I do caput: No caso da identificação de novas indicações terapêuticas para molécula já registrada no país, permitir o enquadramento na Categoria 3, incentivando, inclusive, a realização de estudos clínicos no país.
Renumeração da antiga alínea g) como alínea i).</t>
  </si>
  <si>
    <t>III  - Categoria 5: nova apresentação de medicamento já comercializado pela própria empresa, na mesma forma farmacêutica.</t>
  </si>
  <si>
    <t>Empresas do mesmo grupo econômico possuem estratégias e posicionamento de mercado diferente, igualar o preço de todas geraria impactos importantes para tais empresas
A inclusão de formas farmacêuticas agrupáveis na categoria 5, que abrange novas apresentações de medicamento já comercializadas pela própria empresa ou pelo grupo econômico, apresenta desvantagens no cenário em que a mesma forma farmacêutica já existe no portfólio. Mesmo que a empresa tenha investido em melhorias, ao manter o preço igual ao da forma farmacêutica já comercializada, inviabiliza-se a competição com concorrentes.
Essa abordagem desestimula a inovação, pois limita ou inviabiliza a entrada de melhorias incrementais no mercado, especialmente quando a forma farmacêutica é aprimorada. 
Sugere-se que, independentemente de a empresa já possuir o princípio ativo em seu portfólio, inovações incrementais, como uma nova forma farmacêutica, sejam enquadradas na categoria 3, possibilitando a distinção de preço e o reconhecimento do investimento realizado.</t>
  </si>
  <si>
    <t>Inclusão da lei que estabelece a classificação de medicamentos genéricos, para garantir coerência com a classificação regulatória vigente e assegurar o correto enquadramento dos produtos conforme ANVISA.</t>
  </si>
  <si>
    <t>§ 3º Excepcionalmente, quando houver evidência científica ou racional técnico que justifique a diferenciação da forma farmacêutica, o agrupamento poderá não ser considerado, devendo o Parecer Técnico fundamentar as razões para utilização de critério diverso.
§ 4º Quando o medicamento enquadrado como Categoria 3 apresentar mais de um tipo de inovação incremental, a CMED deverá considerar a atividade inovativa completa para aplicar os critérios de precificação estabelecidos para o respectivo tipo.
§ 5º Os medicamentos registrados pela Anvisa como “medicamento inovador” serão classificados na Categoria 3.
§ 6º Caso a CMED entenda que o medicamento registrado na categoria inovador não seja classificado como inovação incremental, deverá disponibilizar Parecer Técnico fundamentando as razões para enquadramento diverso.</t>
  </si>
  <si>
    <t>Alteração do § 3º: Permitir que a empresa apresente, alternativamente a evidências científicas, racional técnico que justifique que o agrupamento de forma farmacêutica não seja considerado.
Alteração do § 4º: Ao limitar a precificação à inovação preponderante, há desestímulo à realização de inovações complexas em um produto, pois apenas uma será considerada. Além disso, a definição de qual é a inovação preponderante é um desafio complexo, amplamente sujeito à subjetividade da análise, prejudicando a busca por critérios mais objetivos.
Alteração do § 5º: O enquadramento como “medicamento inovador” pela Anvisa já pressupõe a caracterização da inovação incremental.
Inclusão do § 6º: Uma vez que as áreas de registro da ANVISA registram um medicamento como inovador, deve ser dada maior segurança à empresa de que este medicamento será considerado também inovador pela CMED, exceto em casos que deverão ser justificados por meio de Parecer Técnico.</t>
  </si>
  <si>
    <t>Art. 6º As empresas detentoras de registro de produtos enquadrados pela Anvisa na categoria prioritária, conforme Resolução RDC nº 204, de 27 de dezembro de 2017, e suas atualizações, devem, no prazo de 60 (sessenta) dias a contar da publicação de sua aprovação, protocolizar DIP junto à Secretaria-Executiva da CMED, por meio de sistema eletrônico.
...
§ 4º O interessado poderá solicitar reunião de pré-submissão no momento do desenvolvimento do medicamento anteriormente à apresentação do DIP.</t>
  </si>
  <si>
    <t>Alteração do caput: Limitada a obrigatoriedade de envio de DIP para medicamentos enquadrados como prioritários, para evitar o acúmulo de informações imprecisas e garantir que os dados enviados estejam mais alinhados à realidade das apresentações que estarão efetivamente sendo disponibilizadas e comercializadas no mercado.
Alteração do § 4º: Incluído o trecho "no momento do desenvolvimento do medicamento anteriormente a" com a finalidade de discutir previamente sobre a precificação do medicamento.</t>
  </si>
  <si>
    <t>Art. 7º ...
...
II - nome de marca do medicamento no Brasil e nos países de referência, quando aplicável;
...
VIII - preço pelo qual a empresa pretende comercializar cada apresentação, com a discriminação dos impostos incidentes, acompanhado de justificativa técnica quanto ao preço pleiteado;
...
XI - nome do fabricante e local de fabricação do medicamento acabado e dados e informações sobre a produção no território nacional e sobre a(s) etapa(s) do processo produtivo internalizada(s) no Brasil;
...
Exclusão do Inciso XIII
Exclusão do Inciso XIV
...
XVII - documentos que comprovem a atividade inovativa empreendida no Brasil pela empresa  para o desenvolvimento, comercialização ou fabricação do medicamento pleiteado, como, por exemplo: existência de instalações dedicadas à pesquisa, histórico de registro de patentes ou outros registros de propriedade intelectual, existência de profissionais especializados em pesquisa e desenvolvimento, atividades relacionadas à pesquisa e desenvolvimento (P&amp;D, aquisição de bens, serviços e conhecimentos externos) ,atividades de incentivo à trazer inovações para o Brasil entre outros.</t>
  </si>
  <si>
    <t>Alteração do Inciso II do caput: Há casos em que não se justifica o nome nos países de referência, por exemplo, genéricos e similares.
Alteração do Inciso VIII do caput: Excluído o trecho "e das margens de comercialização", uma vez que este tema já foi amplamente discutido em GTs para os fatores CMED. Não há a necessidade de se manter esta informação na legislação, dado que para o DIP só informamos os PFs e PMCs nas alíquotas vigentes apenas.
Alteração do Inciso XI do caput: As informações relacionadas à fabricação do IFA não impactam nos critérios para definição da precificação.
Exclusão do Inciso XIII do caput: Até o momento, não há uma metodologia definida e parâmetros claros de avaliação dos estudos fármaco-econômicos. Deste modo, este documento não deve ser listado como obrigatório para fins de submissão do DIP.
Exclusão do Inciso XIV do caput: Conforme proposta apresentada no Art. 3º, de exclusão da patente como critério de categorização do medicamento, é necessário excluir este inciso.
Alteração do Inciso XVII do caput: A classificação como um medicamento com inovação incremental, deve se referir às características do produto, independentemente do local de fabricação ou comercialização. O fato de o produto ser fabricado por outra empresa não deve ser considerado um impeditivo para seu reconhecimento como inovação incremental. É importante considerar que, em casos de produtos licenciados, mesmo que produzidos por terceiros, a classificação como inovação incremental deve estar atrelada ao caráter inovador da tecnologia ou da formulação, e não exclusivamente à titularidade ou à origem da fabricação.
Restringir o enquadramento com base apenas no local de produção pode desviar o foco da proposta da norma, que é justamente incentivar o desenvolvimento da inovação e da indústria nacional, independentemente de parcerias produtivas ou acordos de licenciamento.</t>
  </si>
  <si>
    <t>Art. 3º ...
I - previstas nos incisos I a XII e XV a XVII do caput deste artigo, se a empresa tiver intenção de demonstrar benefício clínico adicional, nos termos do art. 18; 
...
Art. 4º ...
...
II - justificativa técnica com o racional clínico e farmacológico da associação que demonstre ao menos um dos benefícios listados abaixo: 
...
f) comodidade posológica;
g) nova indicação terapêutica; ou
h) facilitação de uso ou indicação para a população específica.</t>
  </si>
  <si>
    <t>Alteração do Inciso I do § 3º: Excluídos os incisos XIII e XIV para o DIP de categoria 3, conforme justificativas apresentadas para exclusão dos referidos incisos (estudos farmacoeconômicos e pedido de patente)
Alteração do Inciso II do § 4º: Inclusão do trecho "ao menos um dos benefícios listados abaixo: " no item II, pois evita-se o entendimento que o medicamento deverá ter todos os benefícios listados.
Inclusão da alínea f) no inciso II do § 4º: A inclusão de comodidade posológica se justifica pois tem a capacidade de melhorar a adesão do paciente ao tratamento, pela redução de unidades a serem administradas ao paciente em seu tratamento, facilitando o seguimento da terapia.
Inclusão da alínea g) no inciso II do § 4º: É possível que, ao associar dois ou mais IFAs, haja uma nova indicação terapêutica para o novo medicamento.
Inclusão da alínea h) no inciso II do § 4º: A associação pode trazer o benefício de facilitar a administração do medicamento, ou até mesmo passar a ser indicado para uma população específica.</t>
  </si>
  <si>
    <t>Art. 8º ...
...
§ 4º As informações descritas no inciso IX do caput do art. 7º, quando em linguagem diferente do português, inglês ou espanhol, deverão ser apresentadas por meio de tradução juramentada referente à identificação do preço.
...</t>
  </si>
  <si>
    <t>Exclusão completa do artigo.</t>
  </si>
  <si>
    <t>A definição de preços à revelia da empresa traz grave insegurança jurídica.
Em termos de estratégias comerciais, o lançamento de apresentações de medicamentos é feito conforme condições de mercado, sazonalidade, nível concorrencial, dentre outras, de modo que a definição de preço unilateral pela CMED pode prejudicar esta estratégia. Inclusive, por esta razão, o prazo de 60 dias para submissão do DIP deve existir apenas para medicamentos com análise priorizada pela ANVISA.
Além disso, a definição do preço de forma unilateral pode fazer com que, em casos de judicialização, a empresa seja obrigada a fornecer medicamentos que sequer foram lançados.</t>
  </si>
  <si>
    <t>Art. 10. O PF proposto pela empresa não poderá ser superior a média dos preços praticados para o mesmo produto nos países de referência, agregando-se os impostos incidentes, conforme o caso.
§ 1º São países de referência Austrália, Canadá, Espanha, Estados Unidos da América, França, Grécia, Itália, Nova Zelândia e Portugal.
§ 2º Para que seja apurado o PF permitido, o produto deverá estar sendo comercializado em pelo menos 3 (três) dos países de referência.
...
§ 4º Enquanto não estiver disponível para consulta em fontes de 3 (três) países, o PF será considerado provisório.
...
§ 6º A condição de provisoriedade não se aplica aos produtos novos desenvolvidos e fabricados no Brasil, nem aos medicamentos com inovações incrementais.
§ 7º Após 2 (dois) anos de provisoriedade de preço, este deverá ser deferido em caráter definitivo.
§ 8º Poderá ser solicitada a exclusão de país(es) da cesta, mediante justificativa.</t>
  </si>
  <si>
    <t>Alteração do caput: A média aritmética é uma métrica tecnicamente superior, alinhada às boas práticas internacionais e mais adequada para garantir previsibilidade e o acesso à inovação.
Superioridade Técnica e Estatística: A regra do "menor preço" é frágil por se basear em um único ponto de dados, que pode ser um outlier não representativo. A média aritmética é uma medida de tendência central mais estável, pois incorpora a informação de todos os países da cesta, oferecendo uma referência mais equilibrada.
Alinhamento com o Estudo da Anvisa: O próprio estudo técnico da Agência reconhece a "utilização de preços médios como referência" como uma boa prática internacional, considerando-a "mais razoável" em cestas com perfis socioeconômicos similares.
Barreira à Inovação: A utilização do menor preço tem se mostrado uma barreira à introdução de inovações no Brasil, desestimulando o lançamento de produtos de alto valor terapêutico. O risco de atraso no lançamento de novas tecnologias é um dos maiores a serem considerados na reorganização da REP.
Incomparabilidade dos Sistemas de Saúde: A adoção do menor preço ignora as diferenças estruturais dos países de referência, que frequentemente utilizam mecanismos como acordos confidenciais. A própria Anvisa reconhece que, devido a essas negociações, os preços de tabela publicamente disponíveis podem não ser os mesmos praticados.
Previsibilidade e Sustentabilidade: A média promove maior previsibilidade regulatória e sustentabilidade, favorecendo a atração de novos medicamentos ao mercado brasileiro, ampliando o acesso e incentivando a concorrência.
Alteração do § 1º:A manutenção da lista traz segurança e previsibilidade, paridade com o sistema estatal de controle, excluindo Japão e México e paridade com preço lista e não ao preço de reembolso, como Alemanha e Noruega.
A inclusão do país de origem como referência obrigatória é metodologicamente inconsistente, desalinhada das boas práticas internacionais e desnecessária para a regulação de preços.
1. Incompatibilidade com Boas Práticas e Critérios de Seleção da Anvisa:
A obrigatoriedade de referenciar o país de origem viola os próprios princípios de seleção criteriosa adotados pela Anvisa.
Critério de Similaridade: O estudo da Anvisa estabelece que uma "boa prática" é a "seleção adequada de países da cesta (similaridades econômicas e quanto a objetivo dos sistemas de saúde)". O local de fabricação de um fármaco não garante qualquer similaridade econômica ou regulatória com o Brasil, sendo um critério arbitrário.
Diretrizes Internacionais: A Organização Mundial da Saúde (OMS) recomenda a seleção de países de referência com base em critérios como tamanho de mercado, renda nacional e poder de compra, e não o local de fabricação.
Prática Internacional: Nenhum dos países que compõem a cesta de referência proposta pela Anvisa  adota o "País de Origem" como um critério mandatório em suas políticas de precificação. Manter essa exigência isola o Brasil e gera insegurança jurídica.
2. Falta de transparência e comparabilidade:
O país de origem frequentemente não serve como uma referência de preço válida e transparente, pelos seguintes motivos:
Distorções por Políticas Locais: Os preços podem ser influenciados por políticas de subsídio, como reconhecido pela própria Anvisa ao excluir a China de sua análise, pois sua "política de preço ... também passar por subsídios".
Falta de Preços Públicos: Os valores praticados podem ser sigilosos. O estudo da Anvisa destaca que "preços disponíveis publicamente ... não são os mesmos praticados nos países de referência, devido a processos de negociação direta ... com preços protegidos por cláusulas de confidencialidade".
Inconsistência da Referência: O local de fabricação pode variar entre lotes e não possui relação direta com a política de preços de um território, tornando a referência instável e de difícil verificação.
3. Desnecessidade Normativa e Segurança Jurídica
A definição de país de origem no texto normativo é desnecessária e contraproducente.
Redundância: A regulação já estabelece uma cesta robusta de países de referência, tornando a inclusão adicional do país de origem redundante para a metodologia de precificação.
Segurança Jurídica: A exclusão do inciso elimina a ambiguidade e a margem para interpretações que levem a preços de referência inadequados. Isso reforça a previsibilidade e a eficiência do processo regulatório, alinhando a norma aos princípios da Lei nº 10.742/2003.
Foco no Acesso à Inovação: Remover uma referência comprovadamente falha e muitas vezes distorcida, como a do país de origem, contribui para mitigar um dos "maiores riscos com a reorganização da REP", que é o tempo para o lançamento de novas tecnologias em saúde no país.
Alteração do § 2º: Considerando que há uma importante movimentação para que novos produtos sejam disponibilizados de forma ágil, aguardar a publicação de preços de mais 2 países poderia impactar nesse trâmite, desta forma a recomendação de mudança se faz necessária.
Alteração do § 4º: Retornando ao número mínimo da Resolução anterior, dado que há o pleito de manutenção da cesta de países.
Alteração do § 6º: A determinação de teto de preço com base na cesta internacional e no valor de outro produto com o mesmo IFA (quando o novo produto do fabricante não está na cesta) é excessivamente restritiva. Isso compromete a previsibilidade regulatória e desestimula o desenvolvimento de inovações no país, especialmente aquelas com perfil pioneiro.
Inclusão do § 7º: Segurança e previsibilidade para inovações trazidas ao mercado nacional.
Inclusão do § 8º: Princípio da Integridade dos Dados: A cesta proposta inclui países com realidades distintas, cujos preços podem ser artificialmente reduzidos por subsídios ou políticas de austeridade, "contaminando" o resultado e gerando um valor de referência desalinhado da realidade dos mercados.
Precedente da Própria Anvisa: A análise técnica da Agência já validou e aplicou este princípio ao excluir a China da avaliação, justificando que sua política de preços "passar por subsídios", e ao excluir a Argentina por instabilidade econômica.
Alinhamento com Boas Práticas: A proposta está em conformidade com as "Boas Práticas REP" listadas no estudo, que recomendam a "consideração de implicações internacionais para a REP (como situações de recessões e regulações fora do usual em países de referência)".
Fortalecimento da Regulação: A exclusão justificada de outliers não enfraquece, mas fortalece a regulação. Garante que o preço de referência seja formado por um conjunto de dados íntegro, aumentando a razoabilidade, a proporcionalidade e a segurança jurídica da política de preços.</t>
  </si>
  <si>
    <t>Art. 12. Para cálculo do custo de tratamento, quando houver mais de uma alternativa terapêutica, poderão ser utilizados como critérios de desempate para definição do medicamento comparador, observada a seguinte ordem, desde que tecnicamente justificados:
I - indicação terapêutica aprovada em bula no país;
II - população indicada na bula do produto;
III - linha de tratamento;
IV - classe terapêutica;
V - mecanismo de ação;
VI -  forma farmacêutica; 
VII - via de administração.
§ 1º O cálculo do custo de tratamento será realizado considerando a quantidade de IFA em cada apresentação de medicamento, a posologia de cada um e o tempo de tratamento previsto em bula ou em diretrizes do Ministério da Saúde.
§ 2º Para os cálculos de custo de tratamento, deverá ser considerado, o medicamento registrado como novo para o IFA comparador. Nos casos em que o medicamento novo não esteja disponível no mercado, deverá ser considerado medicamento de referência estabelecido pela Anvisa.
...</t>
  </si>
  <si>
    <t>Alteração do Caput e ordem dos incisos: Ordenação de fatores de desempate, do contrário o rol perde seu objetivo, efetuando esta classificação de acordo com o que normalmente se traz de inovação.
Alteração do § 1º: Vincular à legislação vigente para trazer segurança jurídica com relação aos cálculos e parâmetros a utilizar.
Alteração do § 2º: Segurança e previsibilidade da norma.</t>
  </si>
  <si>
    <t>Art. 14. Poderão ser estabelecidos preços fixos (flat pricing) para apresentações com diferentes concentrações, desde que solicitado pelo fabricante do produto, quando:
...
III - apresentações de medicamentos desenvolvidas exclusivamente para grupos populacionais específicos.
...
§ 2º No caso do inciso I, o menor preço internacional localizado, comparando-se os países que possuem preço fixo e mantendo-se a unidade independente da concentração, será utilizado para formação dos preços fixos.
...</t>
  </si>
  <si>
    <t>Alteração do caput: Considerando que o estabelecimento de preço fixo, pode impactar no lançamento do produto visto que muitas vezes os valores estabelecidos podem não custear nem a embalagem do produto, como é o exemplo de alguns produtos infantis. 
Inclusão do inciso III no caput: Assegurar que mudanças de concentração visando a públicos sensíveis à medicação, pediátricos e geriátricos não sofram alteração de preços por simples álgebra, e sim levando em consideração a eficácia do medicamento.
Alteração do § 2º: Prover isonomia na comparação, excluindo do cálculo países que não possuam preço fixo na análise e corrigindo o cálculo, evitando que o preço seja erroneamente levado para a menor unidade farmacotécnica, o que seria desproporcional neste caso.</t>
  </si>
  <si>
    <t>Art. 15. O PF máximo permitido para o medicamento classificado na Categoria 1 corresponderá à média aritmética dos preços internacionais do medicamento em análise, encontrado dentre os países de referência, agregando-se os impostos incidentes, conforme legislação vigente.
Exclusão do § 1º.
Exclusão do § 2º.</t>
  </si>
  <si>
    <t>Alteração do caput: A média aritmética é uma métrica tecnicamente superior, alinhada às boas práticas internacionais e mais adequada para garantir previsibilidade e o acesso à inovação.
Superioridade Técnica e Estatística: A regra do "menor preço" é frágil por se basear em um único ponto de dados, que pode ser um outlier não representativo. A média aritmética é uma medida de tendência central mais estável, pois incorpora a informação de todos os países da cesta, oferecendo uma referência mais equilibrada.
Alinhamento com o Estudo da Anvisa: O próprio estudo técnico da Agência reconhece a "utilização de preços médios como referência" como uma boa prática internacional, considerando-a "mais razoável" em cestas com perfis socioeconômicos similares.
Barreira à Inovação: A utilização do menor preço tem se mostrado uma barreira à introdução de inovações no Brasil, desestimulando o lançamento de produtos de alto valor terapêutico. O risco de atraso no lançamento de novas tecnologias é um dos maiores a serem considerados na reorganização da REP.
Incomparabilidade dos Sistemas de Saúde: A adoção do menor preço ignora as diferenças estruturais dos países de referência, que frequentemente utilizam mecanismos como acordos confidenciais. A própria Anvisa reconhece que, devido a essas negociações, os preços de tabela publicamente disponíveis podem não ser os mesmos praticados.
Previsibilidade e Sustentabilidade: A média promove maior previsibilidade regulatória e sustentabilidade, favorecendo a atração de novos medicamentos ao mercado brasileiro, ampliando o acesso e incentivando a concorrência.
Exclusão do § 1º: Exclusão de itens vinculados à patente, seguindo racional da contribuição na própria definição da Categoria I.
Exclusão do § 2º: Este parágrafo perde seu objetivo a partir da exclusão do parágrafo anterior.</t>
  </si>
  <si>
    <t>Art. 16. O PF máximo permitido para o medicamento classificado na Categoria 2 será definido tendo como base o custo de tratamento com o medicamento comparador, com mesma indicação em bula aprovada no país,  não podendo ser superior à média aritmética do preço praticado dentre os países de referência.
Exclusão do parágrafo único.</t>
  </si>
  <si>
    <t>Alteração do caput: Alteração trazendo maior segurança jurídica ao inserir mesma indicação em bula e referenciando à forma de cálculo pleiteada em artigo anterior.
Exclusão do parágrafo único: Repetição do texto do artigo.</t>
  </si>
  <si>
    <t>Art. 17 ...
...
Parágrafo único. Na análise de que trata este artigo, a CMED deverá considerar o benefício clínico adicional aportado pelo medicamento.</t>
  </si>
  <si>
    <t>Alteração traz maior objetividade o vincular ao  benefício clínico (já expresso nesta normativa) e excluindo os termos  grau e esforço inovativo por não estarem definido seus parâmetros e gradações, tornando-o subjetivo.</t>
  </si>
  <si>
    <t>Art. 18. O PF permitido para o produto classificado na Categoria 3 que demonstrar, com evidências científicas e ou dados de literatura científica e ou racional técnico da empresa, benefício clínico adicional ou atividade inovativa, conforme o caso, será estabelecido a partir de racional de preço sugerido pela empresa e avaliado pela CMED.
Exclusão do Inciso I e II do caput, excluindo também as alíneas a) até d) do Inciso II do caput.
...
§ 3º Quando necessário, poderá ser solicitada audiência ou encaminhado protocolo para discussão do racional de preço a ser sugerido pela empresa previamente à submissão do DIP, ou durante o desenvolvimento do medicamento.
§ 4º Os encaminhamentos definidos nas discussões prévias à submissão do DIP previstas no §3º deste artigo serão vinculativas em relação ao racional a ser adotado para análise final do preço.
§ 5º Os encaminhamentos definidos nas discussões prévias à submissão do DIP previstas no § 3º deste artigo não garantem o preço proposto para o medicamento, que somente será autorizado mediante a análise dos requisitos técnicos e legais exigidos pela legislação específica vigente.</t>
  </si>
  <si>
    <t>Alteração do caput e exclusão de seus incisos: Se faz necessária a inclusão do termo atividade inovativa, visto que fica excluída do termo beneficio clinico adicional. Há casos em que a empresa que desenvolveu produto que poderá ter uma melhoria do processo ou ainda na cadeia, e que seu preço poderá ser avaliado de forma a considerar o racional apresentado pela empresa complementado por estudos que comprovem os benefícios dessa atividade inovativa (ex: solução injetável x solução injetável pronta para uso).
Ainda, para fins de viabilizar e estimular o desenvolvimento de inovações no país, é preciso eliminar o critério de preço teto baseado em avaliação da cesta de países. A avaliação das inovações deve ser feita caso a caso, considerando o racional apresentado pela empresa e o possível impacto da inovação para o cenário brasileiro.
Conforme sua própria definição, a inovação incremental pressupõe a existência de um medicamento originador, que poderá continuar a atender seu público, fazendo com que a inovação incremental seja uma opção para o tratamento, e não sua única opção, podendo, deste modo, ter seu preço estabelecido a partir do racional apresentado pela empresa.
Alteração do § 3º: É fundamental que a discussão sobre o racional de preço a ser adotado possa ser discutido com a CMED ainda durante a etapa de desenvolvimento do medicamento, pois a avaliação deste racional é o que dará segurança jurídica e financeira para que a empresa siga com os investimentos na inovação.
Inclusão do § 4º: Embora nas reuniões prévias não seja possível, conforme disposto no próximo parágrafo, garantir o preço proposto, é essencial que seja vinculante em relação ao racional que será utilizado para fins da análise quando da efetiva submissão do DIP.
Alteração do § 5º: Renumeração do antigo § 4º, pela inclusão de novo parágrafo.</t>
  </si>
  <si>
    <t>Art. 19. No caso de produto classificado na Categoria 3 que não se enquadre na hipótese prevista no art. 18, o PF permitido não poderá ser superior ao PF do medicamento originador de inovação incremental, em termos de custo de tratamento.
...
§ 2º Nas situações em que o medicamento originador de inovação incremental seja um medicamento genérico ou similar, dever-se-á considerar o PF do respectivo medicamento de referência, aplicando-se os ajustes anuais definidos pela CMED.</t>
  </si>
  <si>
    <t>Alteração do caput: Ao longo da proposta ora em discussão, a comparação de preços acontece em relação ao custo de tratamento, entretanto, no referido artigo o preço está sendo comparado ao PF do medicamento originador.
Alteração do § 2º: Um medicamento similar pode ser considerado como medicamento originador da inovação. Como a base de definição de preços de medicamentos similares também é menor do que a do medicamento de referência, faz-se necessária a inclusão desta categoria.</t>
  </si>
  <si>
    <t>Art. 20. O PF máximo permitido para o produto classificado na Categoria 4 será definido com base no preço médio das apresentações dos medicamentos com o mesmo IFA e mesma concentração disponíveis no mercado, em forma farmacêutica agrupável, ponderado pelo faturamento de cada apresentação, com base no seguinte:
Exclusão do Inciso I.
...
III - Devem ser excluídos do cálculo os medicamentos genéricos e os medicamentos com embalagem hospitalar.
...
§ 2º Na ausência de comercialização das apresentações disponíveis no mercado, será utilizada a média aritmética do preço das apresentações dos medicamentos com o mesmo IFA e mesma concentração disponíveis no mercado, em mesma forma farmacêutica e caso não tenha considerar uma forma farmacêutica agrupável.</t>
  </si>
  <si>
    <t>Alteração do caput: Manter ponderação por faturamento conforme resolução atual, pois a utilização de quantidade comercializada pode levar a distorções nos preços.
Exclusão do Inciso I do caput: A alteração proposta no caput elimina a necessidade deste inciso.
Inclusão do Inciso III no caput: Inclusão de item por questão de isonomia, uma vez que genéricos possuem uma categoria própria de precificação e não devem influenciar o cálculo de outras categorias. A retirada do hospitalar deve-se à jurisprudência tomada hoje, por seu preço ser diferenciado com relação à embalagem comercial.
Alteração do § 2º: Priorizar a comparação com medicamentos na mesma forma farmacêutica, e utilizar o agrupamento apenas quando não houver a mesma forma farmacêutica.</t>
  </si>
  <si>
    <t>Art. 21. O PF máximo permitido para o produto classificado na Categoria 5 será definido com base na média aritmética dos preços das apresentações do mesmo medicamento, com igual concentração e em mesma forma farmacêutica e caso não tenha considerar uma forma farmacêutica agrupável, já comercializadas pela própria empresa, devendo ser considerados no cálculo as categorias regulatórias equivalentes.
...
§ 2º Não existindo apresentações com igual concentração, a média deverá ser calculada com base em todas as apresentações do medicamento,  em mesma forma farmacêutica e caso não tenha considerar uma forma farmacêutica agrupável, seguindo o critério da proporcionalidade direta da concentração de IFA.
...
§ 5º Quando a alteração de concentração do princípio ativo representar um ganho para a terapia, será considerado o critério do custo de tratamento com o medicamento definido como comparador.</t>
  </si>
  <si>
    <t>Alteração do caput: Priorizar a comparação com medicamentos na mesma forma farmacêutica, e utilizar o agrupamento apenas quando não houver a mesma forma farmacêutica.
Em relação aos genéricos, como possuem preços mais baixos por força de lei, a sua inclusão na metodologia de cálculo pode levar a distorções que podem tornar o preço do produto inviável, reduzindo as alternativas terapêuticas e a competitividade.
Alteração do § 2º: Priorizar a comparação com medicamentos na mesma forma farmacêutica, e utilizar o agrupamento apenas quando não houver a mesma forma farmacêutica.
Inclusão do § 5º: Incluindo texto já publicado na Resolução original, a fim de não se perder previsibilidade na norma.</t>
  </si>
  <si>
    <t>Art. 22 ...
§ 1º Quando houver nova apresentação de medicamento genérico já comercializado pela empresa, o PF permitido para o produto classificado na Categoria 6 não poderá ser superior à média aritmética dos preços das outras apresentações do medicamento genérico da própria empresa, com igual concentração e mesma forma farmacêutica.
...
§ 3º Quando o medicamento de referência definido pela Anvisa for um medicamento genérico ou similar, o PF permitido não poderá ser superior ao preço deste medicamento genérico ou similar de referência, respeitando-se a proporção de unidades farmacotécnicas.</t>
  </si>
  <si>
    <t>Alteração do § 1º: Priorizar a comparação com medicamentos na mesma forma farmacêutica, e utilizar o agrupamento apenas quando não houver a mesma forma farmacêutica.
Em relação aos genéricos, como possuem preços mais baixos por força de lei, a sua inclusão na metodologia de cálculo pode levar a distorções que podem tornar o preço do produto inviável, reduzindo as alternativas terapêuticas e a competitividade.
Alteração do § 3º: No cenário em que o medicamento de referência definido pela Anvisa seja descontinuado e um medicamento genérico seja eleito como novo comparador, entende-se que este não deve ser utilizado como parâmetro único de precificação. Considerando que o genérico pode apresentar o menor preço entre os demais disponíveis no mercado, utilizá-lo isoladamente como referência impactaria negativamente na definição de preços para novos produtos, desestimulando lançamento de novos produtos no mercado.
Dessa forma, sugere-se que o preço do novo comparador (genérico) seja incorporado ao cálculo da média aritmética simples dos preços dos demais medicamentos disponíveis com o mesmo princípio ativo, respeitando-se a proporção de unidades farmacotécnicas. Ressalta-se que não deve ser aplicada a regra de 65% sobre o preço do medicamento de referência, uma vez que o genérico não é um medicamento inovador com preço teto previamente autorizado.</t>
  </si>
  <si>
    <t>Art. 23 ...
I - para medicamento que comprove ganho terapêutico, o PF máximo permitido para o medicamento classificado na Categoria 7 corresponderá à média aritmética dos preços internacionais do medicamento em análise, encontrado dentre os países de referência, agregando-se os impostos incidentes, conforme legislação vigente.
II ...
a) caso seja produto novo na lista dos medicamentos comercializados pela empresa, o PF não poderá ser superior à média do custo de tratamento com medicamentos com molécula similar, ponderada pelo faturamento de cada apresentação, agregando-se os impostos incidentes, conforme o caso;
b) caso a empresa já possua produto com molécula similar em sua lista de medicamentos comercializados, o PF não poderá ser superior à média do custo de tratamento com os medicamentos com molécula similar já comercializados pela própria empresa;</t>
  </si>
  <si>
    <t>Alteração do Inciso I: A média aritmética é uma métrica tecnicamente superior, alinhada às boas práticas internacionais e mais adequada para garantir previsibilidade e o acesso à inovação.
Superioridade Técnica e Estatística: A regra do ""menor preço"" é frágil por se basear em um único ponto de dados, que pode ser um outlier não representativo. A média aritmética é uma medida de tendência central mais estável, pois incorpora a informação de todos os países da cesta, oferecendo uma referência mais equilibrada.
Alinhamento com o Estudo da Anvisa: O próprio estudo técnico da Agência reconhece a ""utilização de preços médios como referência"" como uma boa prática internacional, considerando-a ""mais razoável"" em cestas com perfis socioeconômicos similares.
Barreira à Inovação: A utilização do menor preço tem se mostrado uma barreira à introdução de inovações no Brasil, desestimulando o lançamento de produtos de alto valor terapêutico. O risco de atraso no lançamento de novas tecnologias é um dos maiores a serem considerados na reorganização da REP.
Incomparabilidade dos Sistemas de Saúde: A adoção do menor preço ignora as diferenças estruturais dos países de referência, que frequentemente utilizam mecanismos como acordos confidenciais. A própria Anvisa reconhece que, devido a essas negociações, os preços de tabela publicamente disponíveis podem não ser os mesmos praticados.
Previsibilidade e Sustentabilidade: A média promove maior previsibilidade regulatória e sustentabilidade, favorecendo a atração de novos medicamentos ao mercado brasileiro, ampliando o acesso e incentivando a concorrência.
Alteração da alínea a) do Inciso II: Manter ponderação por faturamento conforme resolução atual, pois a utilização de quantidade comercializada pode levar a distorções nos preços.
Alteração da alínea b) do Inciso II: A exclusão de parte do artigo deve-se à minuta equiparar como grupo econômico, empresas que, societariamente, possuem estratégias e investimentos diferenciados entre si.</t>
  </si>
  <si>
    <t>Art. 24 ...
...
II - caso a empresa sucessora já possua em seu portfólio apresentação de medicamento com mesmo IFA, concentração e forma farmacêutica agrupável, o PF permitido não poderá ser superior à média aritmética dos preços das respectivas apresentações dos medicamentos da atual detentora, devendo ser desconsiderados no cálculo os medicamentos genéricos. e o PF da apresentação da antiga detentora do registro.
...</t>
  </si>
  <si>
    <t>Genéricos e o medicamento objeto da transferência não devem ser considerados no cálculo da média.</t>
  </si>
  <si>
    <t>Art. 25. Os medicamentos objeto de DIP poderão ser comercializados pelo PF definido pela CMED em primeira instância, tão logo seja comunicada sua decisão, exceto aquelas previstas para implementação imediata.
§ 1º Os medicamentos das categorias 5, 6 e 8 poderão ser comercializados tão logo seja feito o protocolo do Documento Informativo, desde que o preço esteja em conformidade com as regras estabelecidas por esta Resolução.
§ 2º Os medicamentos pertencentes ao Grupo 2, estabelecido pela RE 02/2019, objetos de DIP simplificado, podem ser comercializados tão logo seja feito o protocolo do Documento Informativo.
§ 3º A empresa que comprovadamente publicar ou praticar preço superior ao definido pela CMED estará sujeita às sanções previstas na Lei nº 10.742, de 2003.</t>
  </si>
  <si>
    <t>Alteração do caput: Sugestão de manter conforme RE 02/04 para implementação imediata de preços de novas apresentações e de medicamentos genéricos.
Inclusão do § 1º: Inserindo texto da normativa anterior e incluindo a nova Categoria 8, uma vez que categorias de cálculo simplificado não demandariam tempo de análise da CMED, tampouco estariam sujeitas a dúvidas e/ou discussões por parte da empresa, mantendo a celeridade do mercado ao não aguardar regulamentar de 60 dias inicialmente proposto por esta minuta.
Inclusão do § 2º: Estabelecer a possibilidade de comercialização imediata após o protocolo do DIP Simplificado.
Alteração do §3º: Renumeração do antigo parágrafo primeiro.</t>
  </si>
  <si>
    <t>Art. 27 ...
I - até 60 (sessenta) dias para os produtos classificados nas Categorias 4 e 7; e
II - até 90 (noventa) dias para os produtos classificados nas Categorias 1, 2 e 3, ou como caso omisso.
Exclusão do § 1º.
§ 2º Os prazos de que tratam o caput e o § 1º deste artigo ficarão suspensos durante o período em que estiverem pendentes esclarecimentos ou documentos imprescindíveis à análise do processo, solicitados por meio do sistema SAMMED ou qualquer outro sistema que venha substituir o mesmo posteriormente.
§ 3º Caso a CMED não se pronuncie sobre o preço inicial pretendido pela empresa, nos prazos referidos caput, a contar da entrega da integralidade das informações requeridas, nos termos desta Resolução, o medicamento objeto do DIP poderá ser comercializado pelo preço pretendido, ressalvadas as situações previstas nos § 2º e 3º do art. 35.</t>
  </si>
  <si>
    <t>Alteração do Inciso I: Manter a ausência de prazo nos casos simples de categoria de extensão de linha e genéricos (antigas categorias III e VI) e reduzir o prazo de análise da categoria 7 pela similaridade de tratativa com a categoria 4.
Alteração do Inciso II: Manter a ausência de prazo nos casos simples de categoria de extensão de linha e genéricos (antigas categorias III e VI) e reduzir o prazo de análise da categoria 7 pela similaridade de tratativa com a categoria 4.
Exclusão do § 1º: Subjetividade no termo de complexidade e volume de documentos apresentados traz insegurança jurídica para o tempo de análise do processo.
Alteração do § 2º: Atrelar a formalização de solicitação de documento ao sistema SAMMED que já é o meio oficial de protocolo do DIP.
Alteração do § 3º: Ajustar conforme texto da resolução atual, sem trazer a possibilidade de ajuste posterior de preço após divulgação da CMED. Manter da forma proposta na Consulta Pública abre brecha para não atendimento dos prazos pela CMED, uma vez que ela pode tomar decisão posterior ao prazo estabelecido na resolução.</t>
  </si>
  <si>
    <t>Art. 28. A Secretaria Executiva da CMED deverá priorizar a análise de DIPs sempre que houver solicitação formal do Ministério da Saúde, devidamente motivada, ou enquadramento de priorização de análise pela ANVISA.
...</t>
  </si>
  <si>
    <t>A priorização de análise regulatória pela ANVISA é motivada pela importância do medicamento. Além disso, a revisão da norma, que está em andamento, prevê prazos obrigatórios para a comercialização dos medicamentos após a concessão do registro, de modo que é importante que seus DIPs sejam priorizados.</t>
  </si>
  <si>
    <t>Art. 29. Da decisão da Secretaria-Executiva da CMED caberá recurso ao CTE/CMED, no prazo de 30 (trinta dias), contados da ciência efetiva.
...</t>
  </si>
  <si>
    <t>Considerando que o SAMED possui caixa postal própria, pode ser considerado o prazo a partir do momento de abertura da decisão, tal qual acontece com as exigências exaradas pela ANVISA.</t>
  </si>
  <si>
    <t>Art. 30. Estarão sujeitas ao reexame necessário pelo CTE/CMED, desde que solicitadas pela empresa, quando não houver interposição de recurso pela empresa, as decisões proferidas pela Secretaria-Executiva da CMED:
...</t>
  </si>
  <si>
    <t>O reexame necessário deve ser motivado apenas por solicitação da empresa, para conferir maior segurança jurídica ao processo.</t>
  </si>
  <si>
    <t>Art. 34.  A CMED poderá rever suas decisões adotadas com base nesta Resolução, quando identificar, em até 30 dias após o deferimento do preço:
...
Parágrafo único: a revisão de decisão da CMED não poderá ocorrer em casos em que a empresa solicite reconsideração ou recurso do processo.</t>
  </si>
  <si>
    <t>Alteração do caput: Retirada do termo "a qualquer tempo", pois traz insegurança jurídica para a empresa.
Inclusão de parágrafo único: Evitar a revisão nos casos em que a decisão ainda estiver em fase recursal. A reconsideração ou recurso já pressupõe nova análise do pedido, não cabendo, neste caso, revisão das decisões.</t>
  </si>
  <si>
    <t>Art. 40. As petições para análise de DIP protocoladas antes da data de vigência desta Resolução, ou que já se encontram em análise pela Secretaria Executiva da CMED, serão analisadas conforme as Resoluções vigentes à época do protocolo.
Parágrafo único. Mediante solicitação da empresa, os processos a que se refere o caput poderão ser analisados de acordo com os ritos processuais previstos nesta norma.</t>
  </si>
  <si>
    <t>Alteração do caput: Nova resolução deve ser válida somente para novos DIPs. Os processos já em andamento devem ter a previsibilidade de aplicação da norma anterior.
Inclusão do parágrafo único: Excepcionalmente, caso a empresa entenda que a análise por meio desta norma seja vantajosa, pode fazer tal solicitação à CMED.</t>
  </si>
  <si>
    <t>“Art. 3º As empresas detentoras de registro de medicamentos que já tenham Preço Fábrica definido pela CMED, que optarem por se adequar aos procedimentos simplificados de que tratam a RDC Anvisa nº 954 e suas atualizações, deverão protocolar Documento Informativo de Preço (DIP) em modalidade simplificada, nos termos da regulamentação da CMED.
...</t>
  </si>
  <si>
    <t>Atualização das normas citadas, pois as RDC 31 e RDC 43 foram revogadas e substituídas pela RDC 954.</t>
  </si>
  <si>
    <t>§ 1º O Documento Informativo de Preço na modalidade simplificada de que trata o caput, para os medicamentos do Grupo 2 que se encontram em comercialização, deverá ser apresentado no prazo máximo de 180 (cento e oitenta) dias, contados da publicação da regulamentação da CMED, e será analisado pela Secretaria-Executiva da CMED no prazo máximo de 60 (sessenta) dias.
...</t>
  </si>
  <si>
    <t>A necessidade de revisão da Resolução nº 02/2004 é pleito da ALANAC há bastante tempo, uma vez que os critérios por ela estabelecidos, além de desatualizados com a situação atual do setor, tornam inviáveis grande parte das inovações, especialmente as inovações incrementais no país. A norma proposta busca melhorar esse cenário, porém, carece de diversos ajustes, conforme apontado nas contribuições.</t>
  </si>
  <si>
    <t>A manutenção da utilização do menor preço internacional como referência, inclusive com a adição de novos países à cesta de referenciamento, se mostra como um entrave ao desenvolvimento da inovação. A limitação proposta de benefício clínico adicional também deixa de fora diversas possíveis inovações, que continuarão fora do alcance da população brasileira.</t>
  </si>
  <si>
    <t>2025-07-10 15:51:25</t>
  </si>
  <si>
    <t>Gilead Sciences Farmacêutica do Brasil Ltda</t>
  </si>
  <si>
    <t>15.670.288/0001-89</t>
  </si>
  <si>
    <t>Padronizar o termo medicamento ao longo desta resolução.</t>
  </si>
  <si>
    <t>I	Alternativa terapêutica: medicamento(s) utilizado(s) para a mesma indicação conforme bula autorizada no País e plataforma tecnológica, vedo o uso de off-label.</t>
  </si>
  <si>
    <t>Entendemos que a inclusão de Protocolos Clínicos e Diretrizes Terapêuticas (PCDT) do Ministério da Saúde, bem como de guias clínicos nacionais ou internacionais, como referência para definição de alternativas terapêuticas, não é adequada no contexto regulatório proposto.
Essa abordagem abre margem para interpretações que podem resultar na adoção de usos off-label, o que é extremamente preocupante do ponto de vista regulatório, ético e de segurança do paciente. Tais documentos, embora relevantes para a prática clínica, não possuem o mesmo rigor técnico-jurídico que a bula aprovada pela Anvisa, e frequentemente refletem práticas clínicas específicas de determinado momento, podendo estar desatualizados ou desalinhados com as evidências mais recentes.
Além disso, ao contrário da Resolução da CMED, que possui um processo normativo estruturado e estável, os PCDTs e guias clínicos são documentos com ciclos de atualização dinâmicos e, por vezes, imprevisíveis, o que compromete a previsibilidade regulatória e pode gerar insegurança jurídica para os agentes do setor.
Adicionalmente, para garantir uma comparação justa e tecnicamente adequada na definição de preços, é fundamental que o comparador utilizado pertença à mesma plataforma tecnológica do medicamento avaliado. As diferentes plataformas tecnológicas apresentam níveis distintos de maturidade, investimentos em pesquisa e desenvolvimento, custos operacionais e modelos de negócio. Ignorar essas variáveis pode levar a distorções significativas na análise de precificação, prejudicando tanto a inovação quanto a competitividade. Portanto, a comparação entre soluções deve considerar tecnologias equivalentes, assegurando que os parâmetros de custo reflitam com precisão a realidade de cada plataforma.
Recomendamos, portanto, que a definição de alternativas terapêuticas permaneça restrita àquelas previstas em bula aprovada no país e, plataforma tecnológica garantindo alinhamento com os marcos regulatórios vigentes e maior segurança para todos os envolvidos.</t>
  </si>
  <si>
    <t>A inclusão do conceito de “atividade inovativa” na proposta carece de critérios objetivos e mensuráveis. Não está claro como essa atividade será avaliada, quais parâmetros serão utilizados para sua comprovação e qual será seu impacto na definição de preços. A ausência de diretrizes técnicas pode gerar insegurança regulatória e subjetividade na análise, comprometendo a previsibilidade e a isonomia do processo de precificação.
Além disso, a redação atual sugere que o esforço da empresa no desenvolvimento de produtos ou apresentações poderia ser utilizado como justificativa para precificação diferenciada, o que se aproxima de uma lógica de precificação baseada em custo de investimento — abordagem que não é adotada pela CMED e que contraria os princípios da regulação econômica do setor farmacêutico no Brasil.
Considerando que a inovação incremental já está contemplada de forma mais clara e objetiva nas categorias propostas (como a nova Categoria 3), recomenda-se a exclusão do item “atividade inovativa” para evitar sobreposição conceitual, subjetividade e insegurança jurídica.
O termo "significativamente" é subjetivo e pode impor desafios para a classificação de uma atividade como inovativa. Não tem nexo causal com formação de preço. O foco da regulação é o benefício para o paciente.
O conceito proposto também pode se confundir com os já consagrados conceitos de inovação e atividade inventiva previsto em tratados internacionais e na legislação nacional sobre propriedade intelectual para definição do que é inovação e, portanto, patenteável. Corre a CMED o risco de se afastar de conceitos de avaliação de tecnologia em saúde centrados em evidência científica, para adentrar competência técnica do Instituto Nacional de Propriedade Intelectual e com este gerar contradições que aumentariam a insegurança jurídica do processo de precificação no país.</t>
  </si>
  <si>
    <t>Excluir: dentre outros ganhos terapêuticos.</t>
  </si>
  <si>
    <t>O termo gera incertezas quanto sua avaliação. Seria necessário haver critérios claros do que seriam outros ganhas terapêuticos.</t>
  </si>
  <si>
    <t>Evidências científicas: artigos científicos publicados em revistas indexadas ou não referentes a estudos clínicos com comparações diretas, revisões sistemáticas com ou sem metanálise e, na falta dessas ou complementarmente, comparações indiretas ou estudos observacionais, relatórios de pesquisa clínica, evidências de mundo real, estudos de biodisponibilidade relativa, estudos clínicos em fase iniciais (Ib e II) para doenças de baixa prevalência, estudos de bioequivalência e outros documentos emitidos por agências internacionais de referência.</t>
  </si>
  <si>
    <t>Consideramos fundamental que a CMED reconheça e aceite, sem viés de análise, a utilização de novos tipos de evidências científicas, conforme previsto na minuta em discussão. A inclusão de estudos observacionais, comparações indiretas, relatórios de pesquisa clínica e documentos emitidos por agências internacionais de referência representa um avanço importante no processo regulatório.
Essa abordagem está alinhada com a evolução tecnológica e científica que tem ampliado significativamente a disponibilidade e a qualidade das evidências geradas fora do escopo tradicional dos ensaios clínicos randomizados. A valorização dessas fontes complementares de informação contribui para uma avaliação mais abrangente, realista e atualizada da efetividade e do valor terapêutico dos medicamentos.
Além disso, a aceitação de múltiplas formas de evidência reforça os princípios de justiça, transparência e previsibilidade regulatória, essenciais para a credibilidade do processo de precificação e para a atração de inovações ao mercado brasileiro.
Reforçamos, portanto, nosso apoio à proposta de ampliação do escopo de evidências científicas aceitas, desde que aceitas de forma integral, sem possíveis interpretações individuais, garantindo a robustez e a integridade do processo decisório da CMED.</t>
  </si>
  <si>
    <t>Ganho terapêutico: comprovação de benefício clínico adicional de maior eficácia, efetividade ou redução de efeitos adversos, em relação à(s) alternativa (s) terapêutica (s) registrada (s) no Brasil para a mesma indicação terapêutica aprovada em bula pela ANVISA</t>
  </si>
  <si>
    <t>O termo significativa é subjetivo.</t>
  </si>
  <si>
    <t>Definição já contemplada pelas evidências cientíticas.</t>
  </si>
  <si>
    <t>Não se aplica ao processo de precificação.</t>
  </si>
  <si>
    <t>XVII. Medicamento comparador: alternativa terapêutica utilizada para a mesma indicação conforme bula autorizada pela ANVISA, se houver, e mesma plataforma tecnológica.</t>
  </si>
  <si>
    <t>País de origem: país de fabricação do medicamento acabado</t>
  </si>
  <si>
    <t>Os preços internacionais referem-se ao produto acabado, mesmo que parte da inovação seja desenvolvida em diversos países.</t>
  </si>
  <si>
    <t>Medicamento de Terapias Avançadas (MTA): medicamento biológico obtido ou elaborado a partir de células que foram submetidas a manipulação extensa e/ou que desempenham função distinta da original, ou que consiste em gene humano recombinante ou contém gene humano recombinante, incluindo terapia celular avançada, engenharia tecidual ou terapia gênica;</t>
  </si>
  <si>
    <t>Alinhar com a defi nição descrita na RDC nº 948/2024 Art. 3º - CAPÍTULO II (26687) Art. 3</t>
  </si>
  <si>
    <t>É importante destacar que a concessão de uma patente não deve ser interpretada, de forma automática ou exclusiva, como sinônimo de inovação terapêutica no contexto da regulação de preços de medicamentos ou de avaliação de tecnologia em saúde. A patente é um instrumento jurídico que garante exclusividade comercial com base em critérios formais de novidade, atividade inventiva e aplicação industrial, mas não necessariamente reflete um avanço clínico significativo ou um benefício terapêutico comprovado. Ademais, inovações no campo das ciências da saúde, biologia e farmacêutica podem ser tuteladas como patenteáveis para muito além de moléculas, sendo certo que relevantes inovações são protegidas por patentes de indicação, formulação, método, entre outras; isso sem mencionar inovações que não sejam patenteáveis, mas que constituem legalmente segredo industrial, cujo impacto no estado da arte pode ser superior ao de uma tecnologia patenteável. 
Utilizar a existência de patente como critério determinante para classificar um medicamento como inovador introduz um viés conceitual que pode distorcer a análise regulatória e comprometer a coerência do processo de precificação. Essa abordagem desconsidera a complexidade da avaliação de valor terapêutico, que deve ser baseada em evidências clínicas robustas, comparações com alternativas disponíveis e impacto real na saúde da população.
Além disso, tal prática pode gerar desequilíbrios no mercado, ao atribuir vantagens regulatórias a produtos que, embora patenteados, não necessariamente representam avanços clínicos relevantes. Isso pode afetar a sustentabilidade do sistema de saúde e comprometer o acesso a medicamentos com melhor relação custo-benefício.
Recomendamos, portanto, que a análise de inovação para fins de precificação seja fundamentada em critérios técnicos e clínicos objetivos, desvinculados da mera existência de proteção patentária, garantindo maior justiça, transparência e alinhamento com o interesse público.</t>
  </si>
  <si>
    <t>Terapias avançadas são enquadradas como medicamentos novos nesta Resolução e não como caso omisso.</t>
  </si>
  <si>
    <t>Há inúmeras razões pelas quais as empresas podem necessitar de prazos mais amplos para lançar um medicamento no mercado. Além do planejamento estratégico necessário para alinhar produção e comercialização, a imposição de prazos rígidos interfere diretamente na livre iniciativa e na autonomia empresarial.
Além disso, sanções automáticas desconsideram motivos legítimos para atraso e podem ser desproporcionais. Diante disso, entende-se que não deve haver a obrigatoriedade de protocolar o Documento Informativo de Preço (DIP) dentro de um prazo fixado. A decisão sobre o momento adequado para solicitar a definição de preço deve caber exclusivamente à empresa detentora do registro, respeitando sua estratégia de mercado e capacidade operacional.</t>
  </si>
  <si>
    <t>Art. 7º O DIP deverá conter as seguintes informações, de acordo com a categoria de precificação do medicamento:
I	- categoria pretendida, acompanhada da justificativa técnica do pleito;
II	- nome de marca do medicamento no Brasil e nos países de referência;
III	- número do registro do medicamento publicado no Diário Oficial da União (DOU), bem como o Código do European Article Number (EAN), ou referência equivalente que venha a ser definida posteriormente;
IV	- Nomenclatura Comum do Mercosul (NCM) do medicamento;
V	- IFA(s) e substâncias a partir das quais o medicamento é formulado;
VI	- última versão autorizada pela Anvisa da bula do medicamento para profissionais de saúde;
VII	- apresentação em que o medicamento será comercializado;
VIII	- Preço Fábrica pelo qual a empresa pretende comercializar cada apresentação, acompanhado de justificativa técnica quanto ao preço pleiteado;
IX	- Preço Fábrica (PF), acompanhado da devida comprovação da fonte, praticado nos países de referência, excluídos os impostos incidentes;
X	- Excluir;   
XI	- nome do fabricante e local de fabricação do IFA e do medicamento acabado e dados e informações sobre a produção no território nacional e sobre a(s) etapa(s) do processo produtivo internalizada(s) no Brasil;
XII	- número potencial de pacientes a ser tratado com o medicamento no Brasil, com a indicação do período correspondente;
XIII	 - Excluir;
XIV	- Excluir; 
XV	- evidências científicas disponíveis, que sejam relevantes para a comparação entre o medicamento objeto do pleito e a(s) alternativa(s) terapêutica(s);
XVI	- novas indicações terapêuticas para o medicamento objeto do pleito, em curso de aprovação ou aprovadas em outros países, se houver; e
XVII	- documentos que comprovem a atividade inovativa empreendida no Brasil pela empresa para o desenvolvimento e fabricação do medicamento pleiteado.</t>
  </si>
  <si>
    <t>X - Os acordos de compartilhamento de risco firmados entre empresas farmacêuticas e governos de outros países geralmente estão protegidos por cláusulas contratuais de confidencialidade mútuas, com respaldo legal nos ordenamentos jurídicos locais (por exemplo, Freedom of Information Acts com exceções para trade secrets nos EUA, proteções comerciais no GDPR na Europa, etc.). Exigir que a afiliada brasileira da empresa revele essas informações, ainda que sob sigilo, pode: Configurar violação contratual por parte do grupo econômico; Expor a empresa a sanções civis e comerciais no país de origem do acordo; Contrariar princípios de boa-fé contratual e soberania jurídica internacional. 
XI - Dados de produção no território nacional não é relevante para a precificação.  
XIV - Patente não deve ser um requerimento para a precificação de produto novo, uma vez que existem lançamentos de novos medicamentos inovadores que não são objeto de patente, porém devem ser precificados como inovação caso apresentem ganho terapêutico em relação às alternativas terapêuticas disponíveis no Brasil para a mesma indicação terapêutica.
XV - Assegurar que seja conforme bula.</t>
  </si>
  <si>
    <t>Art. 8º Os documentos mencionados no art. 7º desta Resolução devem ser apresentados em língua portuguesa. 
§ 1º Os documentos apresentados nos idiomas inglês e espanhol estão dispensados da exigência do caput.
§ 2º Excluir.
§ 3º Quando necessária a tradução, na ausência de norma específica que exija tradução na versão juramentada, poderá ser aceita tradução livre.
§ 4º As informações descritas no inciso IX do caput do art. 7º, quando em linguagem diferente do português, inglês ou espanhol, deverão ser apresentadas por meio de tradução simples referente à identificação do preço ou à ausência de preço nos países de referência.
§ 5º A critério da Secretaria-Executiva da CMED, poderá ser exigida tradução juramentada de documentos previstos no art. 7º.</t>
  </si>
  <si>
    <t>Art. 10. Para as categorias em que há referenciamento externo de preço, o preço sem imposto aprovado não poderá ser superior a média dos PF praticados para o mesmo produto nos países de referência, agregando-se os impostos incidentes, conforme o caso.
§ 1º São países de referência Austrália, Canadá, Espanha, Estados Unidos da América, França, Grécia, Itália, Nova Zelândia, Portugal, além do país de origem do produto, conforme o caso.
§ 2º Para que seja apurado o PF permitido, o produto deverá estar sendo comercializado em pelo menos 3 (três) dos países de referência.
§ 3º Caso a condição do parágrafo anterior não seja cumprida, a CMED estabelecerá preço provisório ao produto pleiteado, devendo a empresa apresentar à Secretaria-Executiva da CMED, com periodicidade de 6 (seis) meses, documento que comprove o lançamento do produto, com respectivo preço, nos países de referência, até o cumprimento do disposto no § 2º deste artigo ou por um período de 3 anos, prevalecendo o que ocorrer primeiro.
§ 4º A CMED não deverá realizar a atualização da conversão do preço expresso em moeda estrangeira para a moeda corrente nacional dos preços já deferidos no parecer técnico da CMED
§ 5º Enquanto não estiver disponível para consulta em fontes de 3 (três) países, o PF será considerado provisório.
§ 6º Deverão ser utilizadas as fontes a serem divulgadas pela CMED ou as fontes comprovadas pela empresa demandante.
§ 7° Da relação de preços observados na cesta de países deverão ser desconsiderados:(i) os preços discrepantes (outliers);(ii) preços de listas internacionais de reembolso no mercado público;(iii) preços subsidiados;(iv) preços de produtos sem comercialização;(v) preços de medicamento fabricado em mais de uma unidade fabril e com preços distintos (consumo interno e exportação);(vi) outras situações a serem consideradas pela CMED.</t>
  </si>
  <si>
    <t>A proposta de ampliação da cesta, traz preocupações relevantes, uma vez que esses países operam sob modelos de financiamento, gestão pública e critérios de precificação profundamente distintos dos adotados no Brasil. Muitos deles contam com sistemas universais altamente financiados pelo Estado, mecanismos de negociação confidencial de preços, modelos de reembolso pós-comercialização e estratégias de acesso diferenciadas, o que torna seus preços de lista pouco representativos da realidade de mercado brasileiro.
A adoção de uma cesta excessivamente ampla e heterogênea pode desestimular a submissão de novos medicamentos ao mercado brasileiro, atrasar o acesso da população a inovações e comprometer a sustentabilidade do ecossistema de saúde.
Citamos abaixo um exemplo que poderia trazer viés para comparação de preço: Japão
População
A população do Japão (125.356.768¹ pessoas) é aproximadamente metade da população do Brasil (220.000.000² pessoas).
Incidência de câncer
Os perfis epidemiológicos do Brasil e do Japão diferem significativamente. O Japão possui uma população mais envelhecida, o que resulta em taxas mais elevadas de determinados tipos de câncer. Isso influencia a demanda por tratamentos, os protocolos clínicos e os modelos de precificação, que podem não ser compatíveis com a realidade brasileira. Por exemplo, o Japão apresenta uma incidência anual de câncer de 1.019.000³⁻⁴ casos, número consideravelmente superior ao do Brasil, com 704.000⁵ casos—apesar de ter quase 50% menos habitantes.
Demografia
O Japão tem uma das populações mais idosas do mundo, com uma grande proporção de cidadãos idosos. Em contraste, o Brasil ainda possui uma população relativamente jovem. Assim, as prioridades de saúde pública, os padrões de consumo de medicamentos e o planejamento orçamentário variam substancialmente entre os dois países.
Sistemas de saúde 
As estruturas de financiamento e os modelos de prestação de serviços no Brasil e no Japão não são comparáveis, o que impacta diretamente os preços dos medicamentos e o acesso a eles. No Japão, o sistema de saúde é financiado publicamente por meio de um modelo de pagador único. O Brasil adota um modelo misto, que combina um sistema público com um setor privado grande, porém fragmentado. Dessa forma, as lógicas de precificação e os mecanismos de negociação são distintos. Por exemplo, o reembolso da terapia com células T receptoras de antígeno quimérico (CAR T) no Japão ocorre de forma centralizada, sob um sistema nacional de pagador único. Já no Brasil, o reembolso é fragmentado—disponível apenas para pacientes com seguro de saúde privado ou pago diretamente em um número limitado de centros especializados.
Precificação de medicamentos
A forma como o Japão estabelece os preços de medicamentos é bastante específica e adaptada à sua realidade local, tornando difícil a transposição para outros mercados.
-Para medicamentos inovadores ("first-in-class"):
Utiliza-se o método de “cálculo de custo” (conhecido como “cost-plus”), no qual se calcula o custo de produção do medicamento ou dispositivo médico e adiciona-se a margem de lucro do fabricante para definir o preço final. No entanto, em alguns casos, essa apuração pode ser desafiadora. Avaliar corretamente os custos é uma questão central a ser resolvida.
Órgãos reguladores
A agência reguladora japonesa (PMDA) opera com diretrizes distintas da ANVISA e da CMED, tanto em objetivos regulatórios quanto em metodologias de análise de preços. Por isso, comparações diretas entre decisões regulatórias podem gerar distorções, dadas as diferenças institucionais e procedimentais.
Adicionalmente, outros países encontram-se na mesma situação, onde a extrapolação e/ou comparação de preço pode gerar vieses importantes, devido a diferenças fundamentais em seus sistemas de saúde, como a Alemanha e África do Sul.  
Apesar de a CMED ter apresentado, no último dia 04/07, o racional técnico para a escolha dos novos países de referência, a análise final que fundamenta essa decisão não foi divulgada de forma transparente. A ausência dos resultados detalhados impossibilita a replicação do racional apresentado, o que compromete a clareza e a previsibilidade do processo. Essa falta de transparência gera incertezas quanto aos critérios efetivamente utilizados e à escolha final dos países, dificultando o alinhamento do setor. É fundamental que o processo seja conduzido de maneira aberta e acessível, permitindo que todos os agentes envolvidos compreendam e acompanhem as decisões tomadas  
Recomendamos, assim, a manutenção da cesta atual, com países que compartilham maior grau de similaridade regulatória, econômica e institucional com o Brasil, garantindo maior previsibilidade, justiça e alinhamento com os objetivos de acesso e inovação.</t>
  </si>
  <si>
    <t>É imprescindível afastar o uso de medicamentos off-label para medicamentos comparadores. O comparador deve ser o referência</t>
  </si>
  <si>
    <t>A proposta de vinculação do preço provisório ao período em que o medicamento possui registro condicional na Anvisa levanta preocupações relevantes sob diversos aspectos regulatórios e de mercado.
Em primeiro lugar, tal medida desalinha os papéis institucionais entre a Anvisa e a CMED, uma vez que a concessão do registro condicional pela Anvisa é baseada em critérios técnicos e científicos robustos, com respaldo em evidências clínicas suficientes para garantir a eficácia e segurança do produto. Portanto, o registro condicional não deve ser interpretado como provisório - até porque não há no ordenamento jurídico brasileiro a figura de registro sanitário provisório - mas sim como um registro pleno, ainda que sujeito a monitoramento e complementação de dados, assim como, de um modo ou outro, todos os medicamentos são sujeitos a acompanhamento permanente de farmacovigilância.
Além disso, a vinculação de um preço provisório a esse tipo de registro cria um ambiente de incerteza regulatória, o que pode comprometer a previsibilidade necessária para decisões estratégicas das empresas do setor. Essa instabilidade reduz a atratividade do mercado brasileiro, podendo desincentivar a submissão de novos produtos inovadores e, consequentemente, impactar negativamente o acesso da população a terapias de ponta. Essa incerteza se traduz concretamente nos efeitos que a provisoriedade tem sobre atos jurídicos perfeitos, como contratos e licitações, mas também na efetiva sustentabilidade e viabilidade econômica de negócios no Brasil, dado que não estão equacionadas na fórmula da provisoriedade variações cambiais – que podem ser bruscas num cenário de política internacional altamente volátil - nem tampouco as especificidades do país em termos tributários, logísticos e regulatórios. Recomendamos, portanto, que a CMED revise essa abordagem, reconhecendo o caráter legítimo e técnico do registro condicional da Anvisa, e assegure um modelo de precificação que promova segurança jurídica, previsibilidade e estímulo à inovação.</t>
  </si>
  <si>
    <t>Excluir item II e § 1º, § 2º, § 3º e § 4º</t>
  </si>
  <si>
    <t>O PF máximo permitido para o medicamento classificado na Categoria 1 corresponderá a média aritimética do preço internacional do medicamento em análise, encontrado dentre os países de referência, agregando-se os impostos incidentes, conforme a legislação vigente.
§ 1º Excluir.
§ 2º Excluir.</t>
  </si>
  <si>
    <t>Excluir item II, III e parágrafo único - não devem impactar a definição de preço local.</t>
  </si>
  <si>
    <t>I - não poderá ser superior a média do PF praticado para o mesmo produto nos países de referência, agregando-se os impostos incidentes; 
Excluir: item V e VI
Excluir: inciso § 2º</t>
  </si>
  <si>
    <t>Excluir § 1º e 2º</t>
  </si>
  <si>
    <t>É necessário haver critérios claros e transparentes sobre a análise de conformidade da CMED.</t>
  </si>
  <si>
    <t>Definir qual o critério para definição da complexidade ou do volume de documentos.</t>
  </si>
  <si>
    <t>É necessário buscar maior clareza sobre qual será o critério de priorização e quais justificativas serão aceitas para o MS</t>
  </si>
  <si>
    <t>§ 2º Caso, em sede de reconsideração, a Secretaria-Executiva mantenha sua decisão, caberá recurso ao Comitê Técnico-Executivo, no prazo de 30 dias a contar da comunicação à empresa da referida decisão. O Comitê Técnico-Executivo terá prazo de 90 dias para comunicar a decisão sobre o recurso. Caso o Comitê Tecnico Executivo não comunique a decisão sobre o preço pretendido pela empresa, no prazo de 90 dias, a contar da data do protocolo, nos termos desta Resolução, os medicamentos poderão ser comercializados pelo preço pretendido em caráter definitivo.
§ 3º excluir</t>
  </si>
  <si>
    <t>É fundamental que a empresa tenha acesso ao processo de recurso antes de seu encaminhamento ao CTE. Essa etapa é essencial para garantir que a empresa tenha ciência plena dos argumentos apresentados pela CMED, permitindo:
1. Transparência no processo regulatório – A antecipação do conteúdo possibilita que a empresa compreenda integralmente os fundamentos técnicos e jurídicos utilizados pela CMED.
2. Direito ao contraditório e à ampla defesa – O conhecimento prévio dos argumentos permite que a empresa se posicione de forma adequada e fundamentada, contribuindo para um processo mais justo e equilibrado.
3. Melhoria na qualidade da deliberação do CTE – Com a manifestação da empresa baseada em informações completas, o CTE poderá tomar decisões mais embasadas e alinhadas com os princípios da regulação eficiente.
Portanto, o acesso prévio ao processo de recurso não apenas fortalece a legitimidade do processo decisório, como também promove maior segurança jurídica e previsibilidade regulatória.</t>
  </si>
  <si>
    <t>Insegurança jurídica. Esse artigo aumenta a imprevisibilidade e insegurança jurídica quanto ao processo de precificação.</t>
  </si>
  <si>
    <t>A Gilead aproveita a oportunidade para reconhecer os recentes esforços da CMED em avançar com a política de precificação de medicamentos no Brasil, refletindo um papel estratégico e essencial na promoção do equilíbrio entre o acesso da população a medicamentos e a sustentabilidade do setor farmacêutico no Brasil. Sua atuação regulatória é fundamental para garantir que os preços praticados no mercado estejam alinhados com critérios de razoabilidade, transparência e previsibilidade. 
Entendemos que a CMED deve continuar fortalecendo sua função como agente regulador técnico, com base em evidências e diálogo com os diversos atores do setor. É fundamental que sua atuação promova: 
•	Previsibilidade regulatória, assegurando um ambiente estável para investimentos e inovação;
•	Transparência nos critérios de precificação, com metodologias claras e atualizadas;
•	Promoção do acesso, garantindo que os medicamentos cheguem à população com preços justos e sustentáveis;
•	Diálogo institucional, com escuta ativa e participação social qualificada nos processos decisórios.
Reforçamos a importância de que a CMED atue de forma integrada com os demais atores do setor, de modo a evitar entraves regulatórios que possam comprometer a introdução de inovações terapêuticas no país. A previsibilidade e a coerência regulatória são fundamentais para estimular o desenvolvimento tecnológico, atrair investimentos e garantir que a população brasileira tenha acesso tempestivo a novas opções de tratamento. 
Anexo 1
I. Inovação - Geral
Entendemos que qualquer alteração em legislações vigentes deve representar um avanço positivo, alinhado com a evolução científica e médica, promovendo um ambiente regulatório que favoreça a inovação e o acesso da população a terapias modernas e eficazes. Qualquer movimento em sentido contrário representa um retrocesso frente aos avanços conquistados nos últimos anos, tanto em termos de desenvolvimento tecnológico quanto de políticas públicas de saúde.
Manifestamos nossa preocupação com a proposta de nova resolução, que apresenta pontos críticos de incerteza e pode gerar instabilidade jurídica no setor. A ausência de clareza em determinados dispositivos e a possibilidade de interpretações divergentes comprometem a previsibilidade regulatória, elemento essencial para a atração de investimentos e para a sustentabilidade do ecossistema de inovação em saúde. Em última instância, tais incertezas podem impactar negativamente o acesso da população a novos tratamentos, atrasando a entrada de novos medicamentos que poderiam trazer benefícios significativos ao paciente.</t>
  </si>
  <si>
    <t>2025-07-10 18:38:57</t>
  </si>
  <si>
    <t>Janssen-Cilag Farmacêutica Ltda</t>
  </si>
  <si>
    <t>51.780.468/0001-87</t>
  </si>
  <si>
    <t>Johnson &amp; Johnson, presente no Brasil há 90 anos, reitera seu compromisso com a inovação, sustentado por um portfólio focado em terapias inovadoras que mudam o curso de doenças oferecendo novas perspectivas de tratamento. Por ser uma empresa de inovação, a Johnson &amp; Johnson entende que deve ser reconhecido que a inovação radical é imprescindível para fomentar o ciclo virtuoso da inovação.  
No entendimento da Johnson &amp; Johnson, a nova minuta, para além de gerar imprevisibilidade e insegurança jurídica, impõe um ônus adicional a inovação radical versus outras categorias. Reforça-se que a inovação radical é imprescindível para a eficiência alocativa do setor farmacêutico, pois é ela que possibilita o surgimento de todos os demais produtos, além do benefício que trazem para a saúde e qualidade de vida da população.  
À vista disso, posiciona-se a importância de: 
(i) Reconhecer que a inovação radical é imprescindível para fomentar o ciclo virtuoso da inovação; 
(ii) Vincular a precificação de medicamentos à inovação e ao seu ganho terapêutico; 
(iii) Restringir as hipóteses de estabelecimento de preço provisório;   
(iv) Definir precificação de medicamento biossimilar em categoria específica com critério objetivo aplicando percentual de desconto mandatório;  
(v) Afastar a possibilidade de comparações off-label para definição de comparadores; 
(vi) Na ausência de comparador, enquadrar o medicamento novo como Categoria I; 
(viii) Aplicar para Terapias Avançadas os mesmos critérios de precificação, afastando potenciais distorções de mercado quando comparadas aos seus produtos substitutos. 
(ix) Definir todos os prazos procedimentais até o estabelecimento final do preço, inclusive na etapa recursal, e estabelecer prazo máximo total para a tramitação do procedimento. 
Nesse sentido, contribui-se com: 
(i) Sugestão de fluxogramas para transparência e confiança interpretativa da resolução 
(ii) Sugestão Ritos, Prazos Processuais e Procedimentos 
(iii) Informações que ratificam a importância da definição de critérios específicos para biossimilares com aplicação de desconto mandatório, à luz da forma de precificação dos medicamentos genéricos no país que já se comprovou eficiente para fins de equilíbrio do mercado de medicamentos. 
Informações mais detalhadas sobre os impactos avaliados na minuta, bem como o posicionamento da Johnson &amp; Johnson, podem ser consultadas no ofício anexado ao final desta contribuição.</t>
  </si>
  <si>
    <t>A Anvisa define o que é medicamento como produto farmacêutico. Produto também pode ser interpretado como marca. Portanto, para seguir o conceito da Anvisa, sugere-se que a Resolução trabalhe com a definição de medicamento. Adicionalmente, como está, produto novo (Art. 1 § 1º) e medicamento novo (Art. 2 inciso XIX) dizem a mesma coisa.</t>
  </si>
  <si>
    <t>Art. 1º A presente Resolução dispõe sobre os critérios para definição de preços de medicamentos novos e novas apresentações de medicamentos, de que trata o art. 7º da Lei nº 10.742, de 6 de outubro de 2003, e sobre o procedimento para a apresentação de Documento Informativo de Preço (DIP).
§ 1º Consideram-se medicamentos novos, para efeito do disposto no art. 7º da Lei nº 10.742, de 2003, os medicamentos com insumo farmacêutico ativo (IFA) novo no País.
§ 2º Consideram-se novas apresentações, para efeito do disposto no art. 7º da Lei nº 10.742, de 2003, todos os medicamentos que não se enquadrem na definição disposta no parágrafo anterior.</t>
  </si>
  <si>
    <t>A Anvisa define o que é medicamento como produto farmacêutico. Produto também pode ser interpretado como marca. Portanto, para seguir o conceito da Anvisa, sugere-se que a Resolução trabalhe com a definição de medicamento. Adicionalmente, como está, produto novo (Art. 1 § 1º) e medicamento novo (Art. 2 inciso XIX) dizem a mesma coisa. 
Por fim, este conceito engloba todos os medicamentos, inclusive terapias avançadas, portanto a resolução também deverá ser aplicável a estes medicamentos.</t>
  </si>
  <si>
    <t>Suprimir</t>
  </si>
  <si>
    <t>Sugere-se suprimir porque esta definição não está clara e poderá ser agregado na definição do Art. 2º - Inciso IX
Adicionalmente, a CMED deve assegurar que todas as definições estejam de acordo com leis e RDCs onde já existem as definições descritas, além de assegurar que as definições estejam alinhadas a restante da minuta.</t>
  </si>
  <si>
    <t>A escolha do medicamento comparador para produtos novos deverá considerar somente medicamento com mesma indicação terapêutica em bula aprovada pela Anvisa, observadas as especificidades de seu uso na linha de cuidado e perfil do paciente estabelecidos em bula. Na existência de mais de um possível medicamento comparador, deverá ser considerado o conjunto sistemático de evidências científicas existentes, assim como outros argumentos cientificamente embasados, para a escolha de um único medicamento comparador.
Justifica-se a exclusão de referências a Protocolos Clínicos e Diretrizes Terapêuticas (PCDTs) ou guias clínicos nacionais e internacionais, mesmo que respaldados por evidências científicas, pois esses documentos podem incluir medicamentos utilizados de forma off label ou que sequer possuem registro sanitário ou comercialização no território brasileiro. A adoção desses medicamentos como comparadores terapêuticos comprometeria a segurança regulatória, contrariando os princípios da legislação sanitária nacional, que exige que as indicações terapêuticas estejam formalmente aprovadas pela ANVISA.
Adicionalmente, a minuta contraria própria decisão do CTE. De acordo com a ata da 9ª Reunião Ordinária do Comitê Técnico-Executivo (CTE), realizada em 30 de setembro de 2021, em virtude do Processo Administrativo nº 25351.166890/2020-16, foi estabelecido que: "(...) Em discussão entre os representantes do CTE/CMED, decidiu-se, tanto nesse caso como nas futuras análises de Documentos Informativos de Preço, pela não inclusão, como comparadores, de medicamentos que possuam indicação terapêutica em uso "off-label"."
Referencia-se, ainda, a Lei 10.742/2003.   "Art. 7o A partir da publicação desta Lei, os produtos novos e as novas apresentações de medicamentos que venham a ser incluídos na lista de produtos comercializados pela empresa produtora deverão observar, para fins da definição de preços iniciais, os critérios estabelecidos pela CMED. .... § 1o Para fins do cálculo do preço referido no caput deste artigo, a CMED utilizará as informações fornecidas à Anvisa por ocasião do pedido de registro ou de sua renovação, sem prejuízo de outras que venham a ser por ela solicitadas."</t>
  </si>
  <si>
    <t>A inclusão do conceito de “atividade inovativa” na proposta carece de critérios objetivos e mensuráveis. Não está claro como essa atividade será avaliada, quais parâmetros serão utilizados para sua comprovação e qual será seu impacto na definição de preços. A ausência de diretrizes técnicas pode gerar insegurança regulatória e subjetividade na análise, comprometendo a previsibilidade e a isonomia do processo de precificação.
Adicionalmente, a redação atual sugere que o esforço da empresa no desenvolvimento de produtos ou apresentações poderia ser utilizado como justificativa para precificação diferenciada, o que se aproxima de uma lógica de precificação baseada em custo de investimento — abordagem que não é adotada pela CMED e que contraria os princípios da regulação econômica do setor farmacêutico no Brasil, que tem como foco o benefício para o paciente.
Considerando que a inovação incremental já está contemplada de forma mais clara e objetiva nas categorias propostas (como a nova Categoria 3), recomenda-se a exclusão do item “atividade inovativa” para evitar sobreposição conceitual, subjetividade e insegurança jurídica.</t>
  </si>
  <si>
    <t>Poderão ser aceitos benefícios adicionais para o paciente, sendo considerado o ganho terapêutico, comodidade posológica, aumento na adesão ao tratamento, redução de resistência antimicrobiana, efeito aditivo ou sinérgico de associações, formulação para populações distintas do medicamento referência, agregação de device que beneficiam o paciente, desde que comprovado com base em evidências.</t>
  </si>
  <si>
    <t>Sem comentários e/ou proposta de alteração</t>
  </si>
  <si>
    <t>VII. DIP em modalidade simplificada: dossiê a ser protocolizado pelas empresas detentoras de registro de medicamentos que já tenham PF definido pela CMED e que optarem por se adequar a procedimentos simplificados de registro sanitário, incluindo medicamentos clones;</t>
  </si>
  <si>
    <t>Necessário esclarecer a inclusão de clones dentro desta modalidade.</t>
  </si>
  <si>
    <t>Retirado termo: "que serão valoradas conforme sua robustez" por ser um critério subjetivo. Adicionalmente, a robustez de um artigo científico se refere à força, confiabilidade e validade de seus resultados e conclusões. Ela é determinada por diversos fatores que asseguram que o estudo foi bem conduzido, que os dados são sólidos, e que as interpretações são justificadas. Essas análises são feitas por meio da aplicação de ferramentas específicas. Portanto, sugere-se retirar para que a CMED não determine a robustez de uma evidencia cientifica sem a utilização das ferramentas adequadas. 
Por fim, inclui-se sugestões de outros estudos que deverão der aceitos.</t>
  </si>
  <si>
    <t>É importante esclarecer que as formas farmacêuticas agrupáveis serão definidas em Comunicado.</t>
  </si>
  <si>
    <t>X. Ganho terapêutico: comprovação de benefício estatisticamente significativo de maior eficácia, efetividade ou redução de efeitos adversos, em relação à(s)  alternativa (s) terapêutica (s) registrada (s) no Brasil para a mesma indicação terapêutica aprovada em bula pela ANVISA;</t>
  </si>
  <si>
    <t>É imprescindível afastar o uso de medicamentos off-label para medicamentos comparadores e assegurar que o ganho terapêutico será analisado conforme bula Anvisa. 
Vale ressaltar, que na ata da 9ª Reunião Ordinária do Comitê Técnico-Executivo (CTE), realizada em 30 de setembro de 2021, em virtude do Processo Administrativo nº 25351.166890/2020-16, estabeleceu-se que: ""(...) Em discussão entre os representantes do CTE/CMED, decidiu-se, tanto nesse caso como nas futuras análises de Documentos Informativos de Preço, pela não inclusão, como comparadores, de medicamentos que possuam indicação terapêutica em uso ""off-label".</t>
  </si>
  <si>
    <t>XI. Inovação incremental: alteração em relação a medicamento originador, não se admitindo como tal a mera variação de características simples do produto, tais como:
1.    mudanças puramente estéticas do produto;
2.    mudanças rotineiras ou insignificantes nas funções ou características do produto, que não envolvam um grau suficiente de novidade ou de esforço tecnológico, e que não acrescentem nada significativo ao seu desempenho;
3.    mudanças no nome do produto ou no tamanho ou volume da embalagem;
4.    comercialização ou fabricação de produtos novos integralmente desenvolvidos e produzidos por outra empresa; ou
5.    customização para um cliente que não inclua diferenças significativas de atributos comparados aos produtos registrados por outras empresas no país;</t>
  </si>
  <si>
    <t>Remoção do termo "atividade inovativa" para alinhamento com sugestão descrita no Art. 2º - Inciso III</t>
  </si>
  <si>
    <t>Proposta de alteração para alinhamento com a definição descrita na RDC nº 948/2024 (Dispõe sobre os requisitos sanitários para a regularização de medicamentos de uso humano.)</t>
  </si>
  <si>
    <t>De acordo com a definição proposta do Art. 2º Inciso VIII, literatura científica se enquadra em evidência científica. Deste modo, sugere-se a exclusão da definição e manutenção apenas da definição de "evidência científica".</t>
  </si>
  <si>
    <t>O termo não possui aplicação dentro desta resolução e, por isso, sugere-se a remoção deste inciso.</t>
  </si>
  <si>
    <t>Proposta de alteração alinhado a definição descrita na RDC nº 948/2024 (Anvisa).</t>
  </si>
  <si>
    <t>XVII. Medicamento comparador: alternativa terapêutica utilizada para a mesma indicação conforme bula autorizada pela ANVISA.;</t>
  </si>
  <si>
    <t>É necessário esclarecer quais são os limites que a CMED deverá seguir para escolha de comparador. Sendo proposta da empresa que a CMED avalie somente os medicamentos registrados no Brasil para a mesma indicação terapêutica do medicamento objeto de análise. Aprovados e comercializados em conformidade com as leis brasileiras.</t>
  </si>
  <si>
    <t>Ajuste para seguir a mesma definição que o começo da minuta.</t>
  </si>
  <si>
    <t>Sugere-se a exclusão de "atividade inovativa geradora de" para maior objetividade e clareza na escolha do critério.</t>
  </si>
  <si>
    <t>Sugere-se a exclusão do termo "inovação incremental diversa". O critério é subjetivo, permitindo avaliação baseada em percepções, opiniões, sentimentos ou julgamentos pessoais, e não em dados objetivos, mensuráveis ou universais.</t>
  </si>
  <si>
    <t>Proposta de alteração alinhado a definição descrita na IN nº 184/2022 (Anvisa).</t>
  </si>
  <si>
    <t>Sugere-se a inclusão do trecho "com preço no banco SAMMED".</t>
  </si>
  <si>
    <t>XXVII. Nova forma farmacêutica: medicamento com uma nova forma farmacêutica básica ou específica no país em relação a um medicamento com preço no banco SAMMED;
XXVIII. Novo acondicionamento: medicamento com novo acondicionamento no País que possua mesma forma farmacêutica, mesma concentração e mesma indicação terapêutica em relação a um medicamento com preço no banco SAMMED;</t>
  </si>
  <si>
    <t>Sugere-se a inclusão do trecho "com preço no banco SAMMED".
Adicionalmente, a minuta que se refere esta consulta pública, possui a definição também de "nova forma farmacêutica" conforme posta nos comentários acima, onde, também sugere-se a inclusão do trecho "com preço no banco SAMMED".</t>
  </si>
  <si>
    <t>XXX. País de origem: país de fabricação do medicamento acabado</t>
  </si>
  <si>
    <t>Sem comentários e/ou proposta de alteração.</t>
  </si>
  <si>
    <t>Sugere-se ajuste para alinhamento com a definição descrita na RDC nº 948/2024 (Anvisa)
Adicionalmente, é imprescindível que Terapias Avançadas sejam avaliadas como os demais medicamentos visto que são classificados como medicamentos perante a Anvisa e passam pelos mesmos ritos regulatórios. Além disso, benchmarks internacionais não recomendam a criação de critérios específicos para precificação de Terapias Avançadas. 
Sugere-se que fique explícito a inclusão destes medicamentos dentro dessa resolução para afastar que eles sigam sendo classificados como casos omissos.</t>
  </si>
  <si>
    <t>Art. 3º Os produtos novos deverão ser classificados nas seguintes Categorias:
I - Categoria 1: medicamento novo que:
a) seja o primeiro e único aprovado pela ANVISA para a indicação terapêutica; ou 
b) apresente ganho terapêutico comprovado em relação à(s) alternativa(s) terapêutica(s) com mesma indicação em bula aprovada pela ANVISA.
II - Categoria 2: medicamento novo que não se enquadre na categoria anterior por não atender as previsões dispostas nas alíneas “a” ou “b” do inciso I deste artigo.
§1º Suprimir
§2 As novas apresentações de medicamentos classificados na Categoria 1 que venham a ser lançadas posteriormente no mercado seguirão, durante o período de 3 (três) anos, a mesma categorização
§ 3º O Comitê Técnico-Executivo poderá considerar outros  benefícios clínicos adicionais, desde que devidamente comprovados por evidências científicas.</t>
  </si>
  <si>
    <t>Justificativa para alterações no Art. 3º Inciso I (Categoria 1):
i) A Johnson &amp; Johnson entende que a patente não interfere na categoria de precificação e que esta informação não possui nenhuma consequência prática na definição de preço pela CMED. A patente não é indicativo de superioridade terapêutica portanto, uma vez que, na ausência de ganho, o produto será classificado como categoria 2, independente da patente.
ii) Nos termos da Lei nº 9.279/96, o direito de patente tem efeitos retroativos à data do pedido, sendo essa a referência jurídica válida para efeitos de proteção. O mercado, inclusive, muitas vezes, passa a se comportar como se a patente estivesse vigente a partir do pedido, para evitar passivos decorrentes de indenização por exploração indevida. Tudo isso indica que qualquer critério que utilize "patente" como referência deveria referir-se ao depósito do pedido e não à concessão.
iii) A exigência de concessão formal pode ter um efeito desincentivador, afastando do país tecnologias inovadoras cujo processo de patente ainda esteja pendente, apesar de já contarem com exclusividades regulatórias em outras jurisdições e, com impacto terapêutico reconhecido. 
iv) É necessário que a Anvisa seja reconhecida como principal autoridade para determinar a escolha do comparador.
v) Quando houver ausência de comparador com mesma indicação em bula aprovada pela Anvisa, a CMED deverá classificar o medicamento como categoria 1 (conforme leta "a" do caput proposto). Produto único no país não tem comparador e, portanto, a única maneira de precificar é o REP. Por ser único no mercado, já é indicativo de inovação. Uma alternativa terapêutica para uma patologia que ainda não tinha opção de tratamento medicamentoso
Diante disso, sugere-se que seja retirado da Resolução tudo que se refere a patente e a obrigatoriedade do uso da bula aprovado pela Anvisa para definição de ganho terapêutico.
Justificativa para alterações no Art. 3º Inciso II (Categoria 2):
Adequar texto uma vez que seja excluída a necessidade de patente na Cat I. Adicionalmente, sugere-se a troca da palavra "concomitante" para "ou".
Justificativa para supressão do §1º da minuta proposta:
Não se considera necessária a vinculação da patente, uma vez que, na ausência de ganho, o produto será classificado como categoria II, não influenciando, portanto, no processo de categorização. Sugere-se a remoção, conforme justificado no item I deste artigo.
Justificativa para alteração no §2º da minuta proposta: 
Na época da publicação da resolução Nº2/2004 o tempo do primeiro registro era de 5 anos. Atualmente o prazo é de 3 anos e, por isso, sugere-se um novo prazo de 3 anos.
Justificativa para alteração do §3º da minuta proposta:
Sugere-se a troca de "outas vantagens terapêuticas agregadas" para "benefícios clínicos adicionais" para maior clareza e objetividade da norma.</t>
  </si>
  <si>
    <t>Inclusão do Art. 4ºA: A apresentação de medicamento de que trata o art. 2º da RDC Anvisa nº 954 de 2024 terá o mesmo Preço Fábrica da petição matriz correspondente.
I    - Categoria 3: medicamento com inovação incremental, conforme os seguintes tipos:
       a)    nova associação;
       b)    nova monodroga;
       c)    nova via de administração;
       d)    nova concentração;
       e)    nova forma farmacêutica;
       f)    novo acondicionamento (ex, mas não limitado a: canetas injetoras, inaladores, sistemas transdérmicos) ou um acessório aprovado para uso com o medicamento.
       g)   Suprimir</t>
  </si>
  <si>
    <t>Justificativa para inclusão do Art. 4ºA:
Os medicamentos clones deverão ter o mesmo preço que os medicamentos da matriz correspondente. 
Justificativa para alteração da letra "f" no Art. 4º Inciso I: 
Sugere-se a indicação de exemplos em novo acondicionamento para assegurar a inclusão de devices dentro da inovação incremental.
Justificativa para supressão da letra "g" no Art. 4º Inciso I: 
O termo "inovação diversa" traz uma maior flexibilidade, mas também uma maior imprevisibilidade. Critério subjetivo, abre margem para discussão jurídica. A regulação deve deixar mais claro do que se trata.</t>
  </si>
  <si>
    <t>Sem comentários e/ou proposta de alteração para o Art. 4º - Inciso III: "Categoria 5: nova apresentação de medicamento já comercializado pela própria empresa e pelas empresas do mesmo grupo econômico, em forma farmacêutica agrupável;"
Apesar da pergunta do formulário referenciar os Incisos IV, V, VI e os  §§ 1º ao 5º  do mesmo artigo, os comentários e sugestões destes estarão descritos nos campos corretos.</t>
  </si>
  <si>
    <t>Sem comentários e/ou proposta de alteração para o Art. 4º - Inciso III e V: "Categoria 5: nova apresentação de medicamento já comercializado pela própria empresa e pelas empresas do mesmo grupo econômico, em forma farmacêutica agrupável; e 
Apesar da pergunta do formulário referenciar os Incisos IV, V, VI e os  §§ 1º ao 5º  do mesmo artigo, os comentários e sugestões destes estarão descritos nos campos corretos.</t>
  </si>
  <si>
    <t>V - Categoria 7: medicamento classificado como  biossimilar;</t>
  </si>
  <si>
    <t>Sugere-se a remoção do termo "biológico não novo" nesta categoria. Os biológicos não novos deverão ser precificados conforme nova apresentação de medicamento já comercializado.</t>
  </si>
  <si>
    <t>Sugere-se apenas uma alteração no § 2º
§ 2º Nos casos de novas formas farmacêuticas agrupáveis, considerar-se-ão as classificações definidas nos incisos III deste artigo.</t>
  </si>
  <si>
    <t>Art. 5º As situações em que o pleito da empresa não se enquadre nas categorias definidas nesta Resolução serão classificadas como casos omissos.
Parágrafo único: a CMED deverá justificar a inviabilidade de enquadramento do medicamento nas categorias desta Resolução, em seu parecer técnico.</t>
  </si>
  <si>
    <t>Sugere-se a inclusão do parágrafo único visto que é de extrema importância dar transparência sobre os reais motivos que levaram o enquadramento de determinado medicamento como Caso Omisso.</t>
  </si>
  <si>
    <t>Art 6º As empresas produtoras de medicamentos que pretendam comercializar produtos novos e novas apresentações deverão protocolizar Documento Informativo junto à Secretaria-Executiva da CMED, por meio de sistema eletrônico. 
§ 1º SUPRIMIR
§ 2º SUPRIMIR
§ 3º SUPRIMIR
Parágrafo único: O interessado poderá solicitar reunião de pré-submissão, para apresentação do DIP.</t>
  </si>
  <si>
    <t>Sugere-se retirar a previsão de prazo para a apresentação do DIP, conforme consta na versão atual da norma (art.4º), o que elimina possíveis incertezas e malefícios como, por exemplo, mas não limitada a:
(i) sobrecarga para operacionalização e impacto na lista de espera da CMED;
(ii) falta de esclarecimento sobre os critérios que serão adotados por parte da CMED;
(iii) impacto concorrencial visto que a decisão de lançamento de um medicamento no mercado influencia o planejamento da empresa.
Adicionalmente, a definição de prazo para apresentação do DIP não parece prejudicar em nada a regulação exercida pela CMED, já que há interesse inerente das empresas em apresentar o DIP o quanto antes.
Adicionalmente, sugere-se a supressão do § 1º em função da proposta de alteração do art 6º. A CMED poderá, inclusive em conjunto com a Anvisa nos casos em que já houver tal obrigatoriedade, dispensar outros meios para a protocolização do DIP. No entanto, a iniciativa para a definição de preço permanece como prerrogativa exclusiva da empresa detentora do registro.
Sugere-se a supressão do §§ 2º e 3º: Não havendo definição de prazo para a apresentação do DIP, esse parágrafo deixa de fazer sentido.
§ 4º  Ajustado conforme comentários acima. Entende-se como benéfico a possibilidade de solicitação de reunião durante o processo de submissão do DIP.</t>
  </si>
  <si>
    <t>Art. 7º O DIP deverá conter as seguintes informações, de acordo com a categoria de precificação do medicamento:
I    - categoria pretendida, acompanhada da justificativa técnica do pleito;
II    - nome de marca do medicamento no Brasil e nos países de referência;
III    - número do registro do medicamento publicado no Diário Oficial da União (DOU), bem como o Código do European Article Number (EAN), ou referência equivalente que venha a ser definida posteriormente;
IV    - Nomenclatura Comum do Mercosul (NCM) do medicamento;
V    - IFA(s) e substâncias a partir das quais o medicamento é formulado;
VI    - última versão autorizada pela Anvisa da bula do medicamento para profissionais de saúde;
VII    - apresentação em que o medicamento será comercializado;
VIII - preço sem impostos pelo qual a empresa pretende comercializar cada apresentação, com a discriminação dos impostos incidentes e das margens de comercialização, acompanhado de justificativa técnica quanto ao preço pleiteado;
IX    - Preço Fábrica (PF), acompanhado da devida comprovação da fonte, praticado nos países de referência, excluídos os impostos incidentes;
X    - SUPRIMIR
XI   - nome do fabricante e local de fabricação do Insumo Farmacêutico Ativo (IFA) e do medicamento acabado;
XII - número potencial de pacientes  a ser tratado com o medicamento no Brasil, indicando se o novo medicamento altera a população elegível frente a alternativa terapêutica, quando aplicável.
XIII. estudos publicados que contenham comparações de custo tratamento entre o medicamento novo e os medicamentos com a mesma indicação terapêutica aprovado em bula pela ANVISA, quando disponíveis;
XIV    - SUPRIMIR
XV - evidências científicas disponíveis, que sejam relevantes para a comparação entre o medicamento objeto do pleito e a(s) alternativa(s) terapêutica(s) com a mesma indicação terapêutica aprovado em bula pela ANVISA.
XVI    - novas indicações terapêuticas para o medicamento objeto do pleito, em curso de aprovação ou aprovadas em outros países, se houver; e  
XVII    - SUPRIMIR
§ 1º O DIP deve ser composto por um documento principal, assinado pelo representante legal, contendo a fundamentação do pedido e as informações solicitadas no caput deste artigo, bem como os anexos necessários para cumprimento desta Resolução.
§ 2º Caso a opção de classificação tenha sido a Categoria 1, o DIP deverá conter as informações referentes aos itens I a IX, XI a XIII, XV e XVI,  do caput deste artigo.</t>
  </si>
  <si>
    <t>Art. 7º - Incisos I ao VII: Sem comentários e/ou proposta de alteração
Art. 7º - Inciso VIII: Não cabe a empresa o cálculo dos impostos. Sendo assim, sugere-se que a empresa informe apenas o PF sem imposto e margens de comercialização e a CMED fique como responsável para fazer os cálculos tributários conforme legislação tributária vigente.
Art. 7º - Inciso IX: Para maior clareza, é necessário indicar quais serão as fontes utilizadas pela CMED. 
Art. 7º - Inciso X: SUPRIMIR
É necessário ressaltar que, no Brasil, o processo de autorização de comercialização e de incorporação são processos distintos regidos por agências reguladoras distintas. Assim, o escopo da CMED é de regular o PF máximo dos medicamentos, assim, não cabe a CMED, definir modelos para incorporação de medicamentos.
Sendo assim, a exigência de apresentação de informações de acordos de compartilhamento de risco - que nada mais são que uma espécie específica de contrato - é inadequada: 
i) não corresponde a dados técnico-econômicos necessários à definição de preços no Brasil, mas sim a cláusulas contratuais específicas de outros mercados e sob outras jurisdições;
ii)  impõe às empresas a quebra (ainda que parcial) de cláusulas de confidencialidade firmadas com entes estrangeiros, o que pode violar contratos vigentes com governos estrangeiros;
iii) ultrapassa a finalidade da CMED, que é regular o mercado de medicamentos no território nacional, e não replicar modelos comerciais utilizados no exterior.
iv) a análise de acordos de risco compartilhado firmados em outros países — celebrados segundo cenários regulatórios, epidemiológicos, tributários e orçamentários distintos — não contribui objetivamente para a precificação no Brasil
Art. 7º - Inciso XI: Sugere-se a remoção do trecho: "e dados e informações sobre a produção no território nacional e sobre a(s) etapa(s) do processo produtivo internalizada(s) no Brasil;"
Destaca-se que o foco da regulação reside no benefício ao paciente. Assim sendo, não se considera apropriado que o paciente arcar com custos elevados exclusivamente em razão de consumir um medicamento fabricado no país. Existem, de fato, alternativas e incentivos para minimizar os custos de produção, de modo a não sobrecarregar o paciente financeiramente. Adicionalmente, a constituição federal assegura a livre inciativa e um sistema jurídico em as empresas possam concorrer de maneira equânime e, neste contexto, o incentivo ao desenvolvimento e produção locais, podem ser proporcionados pelos instrumentos legais já existente, incluindo, mas não se limitando à aqueles de natureza fiscal e previdenciária. Neste contexto, nos parece desprovido de amparo constitucional qualquer diferenciação na precificação que extrapole os limites da natureza do produto a ser precificado. 
As exigências do dispositivo não dizem respeito diretamente à formação de preços, mas sim à origem do insumo farmacêutico ativo (IFA) e à localização de etapas do processo produtivo, o que se insere no campo da política industrial e regulatória sanitária, não no campo estrito da regulação econômica de preços. Assim, a CMED estaria extrapolando os limites legais da sua competência funcional, atuando sobre elementos que cabem à ANVISA, ao Ministério da Saúde e ao Ministério do Desenvolvimento, Indústria, Comércio e Serviços.
A utilização de tais dados no processo de precificação pode:
i) criar tratamentos discriminatórios entre empresas brasileiras e estrangeiras;
ii) gerar insegurança jurídica para importadores e desenvolvedores de tecnologia sem base industrial no Brasil, desincentivando a entrada de novos produtos no mercado;
iii) e comprometer a isonomia regulatória, ao vincular o preço a fatores estruturais que não refletem necessariamente o custo do produto ou sua relevância terapêutica.
Caso o objetivo da CMED seja estimular a produção nacional, essa diretriz deve ser construída por política pública articulada, com base em programas como o PDIL ou as Parcerias para o Desenvolvimento Produtivo (PDP), e não imposta de forma implícita via exigência de dados em processo de precificação.
Art. 7º - Inciso XII: É importante saber se ocorre mudança na população elegível para a indicação terapêutica aprovada pela ANVISA e, caso positivo, essa ampliação pode contribuir para o processo de precificação.
Art. 7º - Inciso XIII: É necessário sempre limitar o escopo a bula Anvisa.
Art. 7º - Inciso XIV: SUPRIMIR
A patente não deve ser um requerimento para a precificação de produto novo, uma vez que existem lançamentos de novos medicamentos inovadores que não são objeto de patente, porém devem ser precificados como inovação caso apresentem ganho terapêutico em relação às alternativas terapêuticas disponíveis no Brasil para a mesma indicação terapêutica.
Reforça-se o posicionamento da Johnson &amp; Johnson referente ao uso de patentes dentro do processo de precificação (Art. 4, inciso I)
Art. 7º - Inciso XV:
É necessário assegurar que seja conforme bula, ou seja, medicamentos com indicação terapêutica distinta daquela do produto novo devem ser excluídos da análise comparativa. 
No caso de múltiplos comparadores disponíveis, deve ser utilizada uma análise sistemática de evidências científicas para a escolha do comparador mais adequado. Ressalta-se que, caso não haja comparador, o medicamento novo deve ser classificado na Categoria I, com precificação realizada em base em preços praticados nos países definidos na Resolução. 
Art. 7º - Inciso XVI: Sem comentários e/ou proposta de alteração.
Art. 7º - Inciso XVII: SUPRIMIR
Destaca-se que o foco da regulação reside no benefício ao paciente. Assim sendo, não se considera apropriado que o paciente arcar com custos elevados exclusivamente em razão de consumir um medicamento fabricado no país. Existem, de fato, alternativas e incentivos para minimizar os custos de produção, de modo a não sobrecarregar o paciente financeiramente.
Adicionalmente, a constituição federal assegura a livre inciativa e um sistema jurídico em as empresas possam concorrer de maneira equânime e, neste contexto, o incentivo ao desenvolvimento e produção locais, podem ser proporcionados pelos instrumentos legais já existente, incluindo, mas não se limitando à aqueles de natureza fiscal e previdenciária. Neste contexto, nos parece desprovido de amparo constitucional qualquer diferenciação na precificação que extrapole os limites da natureza do produto a ser precificado. 
A função da CMED é regular os preços de medicamentos comercializados no Brasil, com base em critérios econômico-sanitários relacionados ao acesso da população e à sustentabilidade do mercado ( ganho terapêutico efetivo para a população brasileira; a comparação com alternativas disponíveis; e, quando aplicável, o custo-efetividade e o impacto orçamentário). Com efeito, o art. 5º da Lei n. 10.472/2003 indica que são objetivos da regulação exercida pela CMED "promover a assistência farmacêutica à população, por meio de mecanismos que estimulem a oferta de medicamentos e a competitividade do setor". A exigência de comprovação de instalações de P&amp;D, profissionais, patentes ou investimentos em inovação no território nacional não guarda relação com essas finalidades legais.  O local onde foi feita a inovação, o número de cientistas contratados ou o volume de investimento em P&amp;D não alteram o valor clínico objetivo do produto. Exigir tais dados distancia a CMED de seu papel regulatório e pode gerar distorções na análise de preço, premiando estruturas e não resultados terapêuticos. Muitos medicamentos inovadores são desenvolvidos por empresas com estruturas de P&amp;D fora do Brasil, e que, ainda assim, oferecem terapias de altíssimo valor terapêutico e relevância clínica. Não existe previsão legal que autorize a adoção de critérios de preço relacionados ao fortalecimento do CEIS. Existem políticas públicas específicas para isso, de competência do Ministério da Saúde, como o PDIL e as PDP.
Art. 7º § 1º : Sem comentários e/ou proposta de alteração.
Art. 7º § 2º: Ajustar conforme as sugestões de exclusão listadas acima.</t>
  </si>
  <si>
    <t>Art. 7º O DIP deverá conter as seguintes informações, de acordo com a categoria de precificação do medicamento:
§ 3º Caso a opção de classificação tenha sido a Categoria 3, o DIP deverá conter as informações:
I - previstas nos incisos  I a IX, XI a XIII, XV e XVI do caput deste artigo, se a empresa tiver intenção de demonstrar benefício clínico adicional, nos termos do art. 18;
II - previstas nos incisos I a IX,  XI e XII do caput deste artigo, se a empresa não tiver a intenção de demonstrar benefício clínico adicional.
§ 4º Tratando-se de medicamento de Categoria 3 que contenha a combinação de dois ou mais IFAs, além das informações referidas no § 3º, se a empresa tiver intenção de demonstrar benefício clínico adicional, nos termos do art. 18, é facultada a empresa apresentar:
I    - evidência da relevância clínica da função de cada um dos IFAs na indicação terapêutica da associação;
II    - justificativa técnica com o racional clínico e farmacológico da associação que demonstre:
a)    aumento na segurança ou eficácia do(s) IFA(s) da associação, devido à atividade farmacológica aditiva ou sinérgica ou por redução de resistência;
b)    minimização do potencial de abuso;
c)    melhora da biodisponibilidade do IFA principal;
d)    simplificação do regime terapêutico; ou
e)    redução de efeitos colaterais sem perda de eficácia.</t>
  </si>
  <si>
    <t>Art. 7º - § 3º: Ajustado conforme sugestões de exclusão acima.
Art. 7º - § 4º: 
O §3º, inciso II, já estabelece que, caso a empresa deseje demonstrar benefício clínico adicional, deve apresentar evidências clínicas que sustentem essa alegação (apresentar no DIP informacoes de (I a XVII). Esse dispositivo é suficiente para orientar a análise regulatória.
Os critérios listados no §4º (como atividade farmacológica aditiva, melhora de biodisponibilidade  e etc) são adicionais técnicos possíveis, mas não devem ser exigências obrigatórias. O que importa, do ponto de vista regulatório, é a demonstração do benefício clínico adicional em si, independentemente do mecanismo que o justifique.
Assim, recomenda-se que os itens do §4º sejam tratados como opcionais ou exemplificativos, evitando a imposição de requisitos técnicos que podem ser pouco relevantes ou desnecessários, dependendo do contexto clínico da associação.</t>
  </si>
  <si>
    <t>Art. 7º O DIP deverá conter as seguintes informações, de acordo com a categoria de precificação do medicamento:
§ 5º Caso a opção de classificação tenha sido a Categoria 2 ou 7, o DIP deverá conter as informações referentes aos incisos de I a XIII e XV a XVI do caput deste artigo.
§ 6º Caso a opção de classificação tenha sido a Categoria 4, 5, 6 ou 8, o DIP deverá conter as informações referentes aos incisos de I a VIII do caput deste artigo.
§ 7º SUPRIMIR
§ 8º O DIP em modalidade simplificada deverá conter as informações referentes aos incisos I a VIII do caput deste artigo.
§ 9º A documentação apresentada eletronicamente deverá conter arquivos que permitam a realização de busca textual, cópia, marcadores e hiperlinks que facilitem a navegação.
§ 10. SUPRIMIR</t>
  </si>
  <si>
    <t>Art. 7º - §§ 5º e 6º: Sem comentários e/ou propostas de melhoria
Art. 7º - § 7º: SUPRIMIR
A previsão de possibilidade "aberta" de exigência de documentos gera  insegurança jurídica. Assim, sugere-se a exclusão.
Art. 7º - § 8º: Falta clareza sobre quais medicamentos poderão utilizar os DIPs simplificados.
Art. 7º - § 9º: Sem comentários e/ou propostas de melhoria
Art. 7º - § 10º: SUPRIMIR
A apresentação da documentação e aprovação do preço é de interesse da empresa, a "omissão" não deve ser punido com sanções, bastando solicitação de exigência para que eventuais omissões sejam sanadas.</t>
  </si>
  <si>
    <t>Art. 8º Os documentos mencionados no art. 7º desta Resolução devem ser apresentados em língua portuguesa. 
§ 1º Os documentos apresentados nos idiomas inglês e espanhol estão dispensados da exigência do caput.
§ 2º SUPRIMIR
§ 3º Quando necessária a tradução, na ausência de norma específica que exija tradução na versão simples, poderá ser aceita tradução livre.
§ 4º As informações descritas no inciso IX do caput do art. 7º, quando em linguagem diferente do português, inglês ou espanhol, deverão ser apresentadas por meio de tradução simples referente à identificação do preço ou à ausência de preço nos países de referência.
§ 5º A critério da Secretaria-Executiva da CMED, poderá ser exigida tradução juramentada de documentos previstos no art. 7º.</t>
  </si>
  <si>
    <t>Art. 8º § 1º - sem comentários e/ou proposta de alteração
Art. 8º § 2º -  Suprimir uma vez que o § 1º do Art. 8 já diz que documentos em inglês e espanhol estão dispensados de tradução. 
Art. 8º § 3º - sem comentários e/ou proposta de alteração
Art. 8º § 4º - Sugere-se a remoção da necessidade de que a tradução seja juramentada. A empresa é responsável por garantir a qualidade da tradução e atualmente, com as ferramentas disponíveis, é possível que seja realizada uma tradução de boa qualidade sem a necessidade que a mesma seja juramentada. 
Art. 8º § 5º - sem comentários e/ou proposta de alteração</t>
  </si>
  <si>
    <t>Art. 9º SUPRIMIR o artigo em sua totalidade</t>
  </si>
  <si>
    <t>Sugere-se a supressão do Art.9º. 
Atualmente, existem dois prazos definidos pela Anvisa para a análise de petições priorizadas: a RDC nº 948/2024 estabelece o prazo de 60 dias, enquanto as RDCs nº 204/2017 e nº 205/2017 preveem o prazo de 30 dias. A proposta é de adequação quanto ao que já se tem na Anvisa. A CMED poderá, inclusive em conjunto com a Anvisa nos casos em que já houver tal obrigatoriedade, dispensar outros meios para a protocolização do DIP. No entanto, a iniciativa para a definição de preço permanece como prerrogativa exclusiva da empresa detentora do registro.
Essa exigência interfere no planejamento das empresas e cria uma insegurança jurídica.
O AIR não apresentou o número de produtos hoje registrados na Anvisa que não possuem preço e quais tipos de produtos são esses, ou seja, se são produtos antigos ou novos. Cabe avaliar também se foram produtos objeto de demanda judicial. Sem esses dados fica injustificável a inclusão desse Artigo.</t>
  </si>
  <si>
    <t>Art. 10. Para as categorias em que há referenciamento externo de preço, o preço aprovado não poderá ser superior a média dos Preços fábricas sem impostos praticados para o mesmo produto nos países de referência, agregando-se os impostos incidentes, conforme o caso.
§ 1º São países de referência: Austrália, Canadá, Espanha, Estados Unidos da América, França, Grécia, Itália, Nova Zelândia, Portugal e o preço fabricante praticado no país de origem do produto, excluídos os impostos incidentes;
§ 2º Para que seja apurado o PF permitido, o produto deverá estar sendo comercializado em pelo menos 3 (três) dos países de referência.
§ 3º Caso a condição do parágrafo anterior não seja cumprida para medicamentos novos (categoria 1), a CMED estabelecerá preço provisório ao produto pleiteado, devendo a empresa apresentar à Secretaria-Executiva da CMED, com periodicidade de 6 (seis) meses, documento que comprove o lançamento do produto, com respectivo preço, nos países de referência.
§ 4º Enquanto não estiver disponível para consulta em fontes de 3 (três) países, o PF será considerado provisório.
§ 5º Suprimir
§ 6º Suprimir</t>
  </si>
  <si>
    <t>Art. 10. : 
Precisa especificar quais as categorias que precisam ter o teto de preço internacional. Adicionalmente, sugere-se que dos preços observados na cesta de países deverão ser desconsiderados, por exemplo, mas não limitado a: 
(i) os preços discrepantes (outliers);
(ii) os preços de listas internacionais de reembolso no mercado público;
(iii) preços de medicamentos sem comercialização
§ 1º : 
Entende-se que não deve haver troca ou ampliação nos países da cesta. Caso tenha mudança, é imprescindível que seja apenas para países da OCDE, ou seja, excluir África do Sul. A inclusão de alguns países com realidades e sistema de saúde extremamente distintos do Brasil distorcem a essência de uma comparação e referenciamento justo.
Essa posição se justifica porque não faz sentido estabelecer, como regra, que o teto de preços no Brasil deva ser obrigatoriamente inferior ao praticado em países em desenvolvimento com economias de estrutura semelhante à brasileira. Mais do que isso, essa abordagem cria um forte desincentivo para que empresas globais priorizem o lançamento de produtos no Brasil. Na prática, esse tipo de critério leva os laboratórios a adotar estratégias de lançamento escalonado, priorizando países da cesta com maior flexibilidade de precificação. O resultado concreto é que pacientes brasileiros poderão ter acesso mais tardio às inovações, mesmo em comparação com países com capacidade econômica semelhante ou inferior, contrariando o princípio do acesso equitativo à saúde.
§ 2º : A expansão de mais países proposta anteriormente, somada a necessidade de aprovação em mais locais só aumenta o potencial de colocar o Brasil em um cenário cada vez  mais desafiador e de insegurança para a inovação.
§ 3º : A provisoriedade de preço vinculado a cesta de países deverá ser apenas aplicável para medicamentos enquadrados em Categoria I. Não é aplicável a provisoriedade de preços para as demais categorias uma vez que o referenciamento externo de preço é utilizado como parâmetro na avaliação de custo de tratamento, optando-se pelo menor em definitivo. 
§ 4º: Adicionalmente, a CMED deverá disponibilizar quais serão as fontes consultadas.
§ 5º: SUPRIMIR
 Esse critério é muito confuso. Não se sabe se é o mais caro, o mais barato , a média ou como se calcula a média. Não há que se falar em utilizar o preço do produto com mesmo IFA pertencente aos concorrentes, visto que a molécula pertence à empresa requerente.
§ 6º: SUPRIMIR
Destaca-se que o foco da regulação reside no benefício ao paciente. Assim sendo, não se considera apropriado que o paciente arcar com custos elevados exclusivamente em razão de consumir um medicamento fabricado no país. Existem, de fato, alternativas e incentivos para minimizar os custos de produção, de modo a não sobrecarregar o paciente financeiramente.
Adicionalmente, a constituição federal assegura a livre inciativa e um sistema jurídico em as empresas possam concorrer de maneira equânime e, neste contexto, o incentivo ao desenvolvimento e produção locais, podem ser proporcionados pelos instrumentos legais já existente, incluindo, mas não se limitando à aqueles de natureza fiscal e previdenciária. Neste contexto, nos parece desprovido de amparo constitucional qualquer diferenciação na precificação que extrapole os limites da natureza do produto a ser precificado. 
Por fim, ressalta-se a necessidade de fomento a concorrência, conforme Lei 10.742/2003, e manutenção de uma legislação que promova a igualdade, independentemente da origem do produto.</t>
  </si>
  <si>
    <t>Art. 11 Para a conversão do preço expresso em moeda estrangeira para a moeda corrente nacional, será utilizada a taxa média de câmbio de venda, divulgada pelo Banco Central do Brasil (BCB), do período de 60 (sessenta) dias úteis anteriores à data de aprovação do Parecer Técnico pela CMED ou à data da decisão em sede recursal.
Parágrafo único. A empresa poderá solicitar, até a aprovação do Parecer Técnico pela CMED, a atualização do preço pleiteado em caso de apreciação ou depreciação cambial expressiva, sem prejuízo do prazo de análise.</t>
  </si>
  <si>
    <t>Especificar se deve-se utilizar a cotação de compra ou venda, divulgada pelo Banco Central, sendo sugerido pela essa proposta que seja a de Venda</t>
  </si>
  <si>
    <t>Art. 12. Para cálculo do custo de tratamento para categoria 3, quando houver mais de uma alternativa terapêutica, deverá ser considerado o conjunto sistemático de evidências científicas existentes, assim como outros argumentos cientificamente embasados, para a escolha de um único medicamento comparador. Por exemplo, mas não limitado a: linha de tratamento, via de administração, mecanismo de ação, forma farmacêutica e classe terapêutica. 
Incisos I ao VII - Suprimir
§ 1º O cálculo do custo de tratamento será realizado considerando a quantidade de IFA em cada apresentação de medicamento, a posologia de cada um e o tempo de tratamento previsto em bula ou em evidências científicas descritas em bula
§ 2º Para os cálculos de custo de tratamento, deverá ser considerado o medicamento de referência com a mesma indicação terapêutica e registrado como novo para o IFA comparador.
§ 3º SUPRIMIR</t>
  </si>
  <si>
    <t>Art. 12  - é necessário limitar os comparadores a bula. Os incisos foram incluídos dentro do texto do artigo. Reforça-se que "indicação terapêutica" não deve entrar no artigo como um critério de escolha visto que o que não possui indicação terapêutica em bula não deverá ser considerado como alternativa terapêutica. 
§ 1º - É necessário sempre reforçar que só deve ser consultado as informações presente em bula.
§ 2º O comparador deverá sempre ser o medicamento referência
§ 3º SUPRIMIR
A abertura para utilização de critérios não previsto gera insegurança jurídica. A previsão atual da portaria é mais objetiva, definindo um critério alternativo específico.</t>
  </si>
  <si>
    <t>Art. 13 SUPRIMIR o artigo em sua totalidade</t>
  </si>
  <si>
    <t>Sugere-se suprimir o Art. 13 uma vez que :
(i) O Registro Sanitário concedido pela Anvisa não é provisório, independente de ser feito com termo de compromisso. A existência de um Termo de Compromisso firmado junto à Anvisa tem o objetivo de viabilizar a obtenção de evidências complementares, mas não condiciona a concessão do registro. 
(ii) A aprovação pela Anvisa ocorre somente quando há comprovação de benefício para o paciente em termos de segurança e eficácia, garantindo que os medicamentos atendam aos padrões regulatórios exigidos.
(iii) A Anvisa busca alinhar-se aos padrões internacionais para agilizar aprovações regulatórias (por ex. Projeto Orbis). A vinculação do preço ao termo de compromisso pode afastar o Brasil dos padrões internacionais, causando atrasos na precificação e na disponibilização de medicamentos inovadores. 
(iv) Vincular a provisão de preços a esses dados gera um desalinhamento entre a Anvisa e a CMED, impactando o incentivo à inovação e os tratamentos disponíveis para os pacientes. 
(v) É importante frisar também que nenhuma outra autoridade sanitária global passa por processo de preço provisório baseado em tempo de registro.
Suprimir também o parágrafo único, uma vez que:
Todos os dados técnicos do medicamento são entregues a ANVISA para atender a regulação sanitária, não faz sentido a CMED se envolver nesta competência que é da ANVISA. O Brasil já possui um mercado altamente regulado, com o registro de produtos realizado pela Anvisa e a autorização de comercialização pela CMED. Dessa forma, o mercado já possui processos robustos que mitigam ineficiências no acesso a medicamentos. 
Assim, a simplificação regulatória e a definição clara dos objetivos de cada etapa do processo são fundamentais para aumentar a eficiência do sistema.</t>
  </si>
  <si>
    <t>Art. 14. Poderão ser estabelecidos preços fixos (flat pricing) para apresentações com diferentes concentrações, mediante solicitação da empresa, quando os preços internacionais encontrados nos países de referência forem fixos.
Incisos I e II - Suprimir
§§ 1º ao 4º - Suprimir</t>
  </si>
  <si>
    <t>O preço fixo deverá ser adotado apenas quando solicitado pela empresa e quando os preços internacionais encontrados nos países de referências forem fixos.</t>
  </si>
  <si>
    <t>Art. 15. O PF sem impostos permitido para o medicamento classificado na Categoria 1 corresponderá a média de preço internacional do medicamento em análise, encontrado dentre os países de referência, agregando-se os impostos incidentes, conforme a legislação tributária vigente.
§§ 1º e 2º: Suprimir</t>
  </si>
  <si>
    <t>O preço aprovado deve ser o preço sem impostos. Os demais preços com impostos deve ser consequência da aplicação da legislação tributária, tal e qual, legislado pelas secretarias de fazenda.
§§ 1º e 2º: Suprimir
A patente não interfere na categoria de precificação e não é ela que define a inovação radical. 
Adicionalmente, a CMED está vinculando o preço provisório a uma outra agência que não tem controle sobre os prazos e processos. Assim, é criado uma imprevisibilidade e insegurança jurídica, podendo influenciar na chegada da inovação aos pacientes.</t>
  </si>
  <si>
    <t>Art. 16º O Preço Fábrica permitido para o medicamento classificado na Categoria II será definido tendo como base a média do custo de tratamento com os medicamentos com mesma indicação terapêutica aprovada em bula pela ANVISA, não podendo, em qualquer hipótese, ser superior a média do preço praticado dentre os países relacionados no inciso VII do § 2º do Art. 4º.
Parágrafo único.- SUPRIMIR</t>
  </si>
  <si>
    <t>É imprescindível afastar o uso de medicamentos off-label para medicamentos comparadores.
Vale ressaltar, que na ata da 9ª Reunião Ordinária do Comitê Técnico-Executivo (CTE), realizada em 30 de setembro de 2021, em virtude do Processo Administrativo nº 25351.166890/2020-16, estabeleceu-se que:
"(...) Em discussão entre os representantes do CTE/CMED, decidiu-se, tanto nesse caso como nas futuras análises de Documentos Informativos de Preço, pela não inclusão, como comparadores, de medicamentos que possuam indicação terapêutica em uso "off-label"."
Parágrafo único - contemplado dentro do caput do novo artigo proposto</t>
  </si>
  <si>
    <t>Art. 17. Na ausência de preço internacional nos países de referência, a CMED poderá estabelecer PF máximo para medicamentos classificados nas Categorias 1 e 2, com base em racional de preço sugerido pela empresa, a ser avaliado pela CMED.
Letras (a), (b), e (c): SUPRIMIR
Parágrafo único: SUPRIMIR</t>
  </si>
  <si>
    <t>Letra (a): supressão visto que foi contemplado dentro do caput do novo artigo proposto
Letras (b) e (c) e parágrafo único:  SUPRIMIR
A função da CMED é regular os preços de medicamentos comercializados no Brasil, com base em critérios econômico-sanitários relacionados ao acesso da população e à sustentabilidade do mercado ( ganho terapêutico efetivo para a população brasileira; a comparação com alternativas disponíveis; e, quando aplicável, o custo-efetividade e o impacto orçamentário). Com efeito, o art. 5º da Lei n. 10.472/2003 indica que são objetivos da regulação exercida pela CMED "promover a assistência farmacêutica à população, por meio de mecanismos que estimulem a oferta de medicamentos e a competitividade do setor". A exigência de comprovação de instalações de P&amp;D, profissionais, patentes ou investimentos em inovação no território nacional não guarda relação com essas finalidades legais.  O local onde foi feita a inovação, o número de cientistas contratados ou o volume de investimento em P&amp;D não alteram o valor clínico objetivo do produto. Exigir tais dados distancia a CMED de seu papel regulatório e pode gerar distorções na análise de preço, premiando estruturas e não resultados terapêuticos. Muitos medicamentos inovadores são desenvolvidos por empresas com estruturas de P&amp;D fora do Brasil, e que, ainda assim, oferecem terapias de altíssimo valor terapêutico e relevância clínica. Não existe previsão legal que autorize a adoção de critérios de preço relacionados ao fortalecimento do CEIS. Existem políticas públicas específicas para isso, de competência do Ministério da Saúde, como o PDIL e as PDP.
Destaca-se ainda que o foco da regulação reside no benefício ao paciente. Assim sendo, não se considera apropriado que o paciente arcar com custos elevados exclusivamente em razão de consumir um medicamento fabricado no país. Existem, de fato, alternativas e incentivos para minimizar os custos de produção, de modo a não sobrecarregar o paciente financeiramente.
Adicionalmente, a constituição federal assegura a livre inciativa e um sistema jurídico em as empresas possam concorrer de maneira equânime e, neste contexto, o incentivo ao desenvolvimento e produção locais, podem ser proporcionados pelos instrumentos legais já existente, incluindo, mas não se limitando à aqueles de natureza fiscal e previdenciária. Neste contexto, nos parece desprovido de amparo constitucional qualquer diferenciação na precificação que extrapole os limites da natureza do produto a ser precificado. 
A CMED deve precificar os produtos de forma imparcial, independentemente da sua origem, seja nacional ou internacional. Vale lembrar que os produtos nacionais já estão sujeitos a diversas iniciativas governamentais específicas.</t>
  </si>
  <si>
    <t>Art. 18. O PF permitido para o produto classificado na Categoria 3 que demonstrar, com evidências científicas e ou racional técnico da empresa, benefício clínico adicional, deverá observar os seguintes critérios:
I - não poderá ser superior a média do PF praticado para o mesmo produto nos países de referência, agregando-se os impostos incidentes; ou
II - poderá ser estabelecido a partir de racional de preço sugerido pela empresa e avaliado pela CMED, nas seguintes situações:
a) ausência de preço internacional nos países de referência;
b) preço internacional nos países de referência menor que o do medicamento originador de inovação incremental;
c) SUPRIMIR
d) SUPRIMIR
INCLUSÃO c) medicamento com inovação incremental possui indicação em bula diferente daquele do medicamento originador da inovação 
§ 1º O PF do medicamento que se enquadre na hipótese prevista no caput deste artigo não poderá ser inferior ao PF do medicamento originador de inovação incremental
§ 2º SUPRIMIR
§ 3º Quando necessário, poderá ser solicitada audiência ou encaminhado protocolo para discussão do racional de preço a ser sugerido pela empresa previamente à submissão do DIP.
§ 4º Os encaminhamentos definidos nas discussões prévias à submissão do DIP previstas no § 3º deste artigo não garantem o preço proposto para o medicamento, que somente será autorizado mediante a análise dos requisitos técnicos e legais exigidos pela legislação específica vigente.</t>
  </si>
  <si>
    <t>Art. 18: Remoção do termo "literatura científica" visto que o termo já é englobado por "evidências científicas".
Inciso I: Sugere-se avaliar se, com a reforma tributária, faz sentido manter "agregando-se os impostos incidentes" nessa fase da análise.
Inciso II: Sugere-se a supressão dos itens "c" e "d" na minuta proposta e, sugere-se a inclusão de um novo item "c", conforme acima.
§ 2º SUPRIMIR
A função da CMED é regular os preços de medicamentos comercializados no Brasil, com base em critérios econômico-sanitários relacionados ao acesso da população e à sustentabilidade do mercado ( ganho terapêutico efetivo para a população brasileira; a comparação com alternativas disponíveis; e, quando aplicável, o custo-efetividade e o impacto orçamentário). Com efeito, o art. 5º da Lei n. 10.472/2003 indica que são objetivos da regulação exercida pela CMED "promover a assistência farmacêutica à população, por meio de mecanismos que estimulem a oferta de medicamentos e a competitividade do setor". A exigência de comprovação de instalações de P&amp;D, profissionais, patentes ou investimentos em inovação no território nacional não guarda relação com essas finalidades legais.  O local onde foi feita a inovação, o número de cientistas contratados ou o volume de investimento em P&amp;D não alteram o valor clínico objetivo do produto. Exigir tais dados distancia a CMED de seu papel regulatório e pode gerar distorções na análise de preço, premiando estruturas e não resultados terapêuticos. Muitos medicamentos inovadores são desenvolvidos por empresas com estruturas de P&amp;D fora do Brasil, e que, ainda assim, oferecem terapias de altíssimo valor terapêutico e relevância clínica. Não existe previsão legal que autorize a adoção de critérios de preço relacionados ao fortalecimento do CEIS. Existem políticas públicas específicas para isso, de competência do Ministério da Saúde, como o PDIL e as PDP.
Destaca-se ainda que o foco da regulação reside no benefício ao paciente. Assim sendo, não se considera apropriado que o paciente arcar com custos elevados exclusivamente em razão de consumir um medicamento fabricado no país. Existem, de fato, alternativas e incentivos para minimizar os custos de produção, de modo a não sobrecarregar o paciente financeiramente.
Adicionalmente, a constituição federal assegura a livre inciativa e um sistema jurídico em as empresas possam concorrer de maneira equânime e, neste contexto, o incentivo ao desenvolvimento e produção locais, podem ser proporcionados pelos instrumentos legais já existente, incluindo, mas não se limitando à aqueles de natureza fiscal e previdenciária. Neste contexto, nos parece desprovido de amparo constitucional qualquer diferenciação na precificação que extrapole os limites da natureza do produto a ser precificado. 
A CMED deve precificar os produtos de forma imparcial, independentemente da sua origem, seja nacional ou internacional. Vale lembrar que os produtos nacionais já estão sujeitos a diversas iniciativas governamentais específicas.
§§ 3º e 4º: Sem comentários e/ou proposta de alteração</t>
  </si>
  <si>
    <t>Art. 19. No caso de produto classificado na Categoria 3 que não se enquadre na hipótese prevista no art. 18, o PF permitido não poderá ser inferior ao custo de tratamento do medicamento originador de inovação incremental.
§ 1º SUPRIMIR 
§ 2º SUPRIMIR
INCLUIR: 
Parágrafo único: Nas situações em que o medicamento  inovação incremental possua indicação em bula diferente daquela do medicamento originador, deverá ser considerado o racional sugerido pela empresa para a definição do custo de tratamento, desde que devidamente comprovado por evidências científicas</t>
  </si>
  <si>
    <t>Sugere-se a supressão dos parágrafos indicados por não serem considerados critérios de precificação.</t>
  </si>
  <si>
    <t>Art. 20. O PF máximo permitido para o medicamento classificado na Categoria 4 será definido com base no preço médio da unidade farmacotécnica dos medicamentos com o mesmo IFA e mesma concentração disponíveis no mercado, em forma farmacêutica agrupável, ponderado pelo faturamento de cada apresentação, com base no seguinte:
I - SUPRIMIR
II - não existindo apresentações com igual concentração, a média ponderada deverá ser calculada com base em todas as apresentações de mesmo IFA e forma farmacêutica agrupável existentes no mercado, seguindo o critério da proporcionalidade direta da concentração de IFA
§ 1º O medicamento classificado na Categoria 4 não poderá ter o seu PF permitido superior ao preço médio disposto no caput.
§ 2º - SUPRIMIR
INCLUIR:
§2º O medicamento genérico (ou biossmilar ) não deverá ser considerado no cálculo do art 20.</t>
  </si>
  <si>
    <t>Sugere-se os ajustes colocados no campo acima.</t>
  </si>
  <si>
    <t>Art. 21. O PF máximo permitido para o produto classificado na Categoria 5 será definido com base na média aritmética dos preços das apresentações do mesmo medicamento, com igual concentração e forma farmacêutica agrupável, já comercializadas pela própria empresa e pelas empresas do mesmo grupo econômico, desconsiderando os medicamentos genéricos.
§ 1º O medicamento classificado na Categoria 5 não poderá ter o seu PF permitido superior à média aritmética disposta no caput.
§ 2º Não existindo apresentações com igual concentração, a média deverá ser calculada com base em todas as apresentações do medicamento, em forma farmacêutica agrupável, seguindo o critério da proporcionalidade direta da concentração de IFA.
§ 3º Caso a apresentação pleiteada difira, em relação às embalagens primária ou secundária, de outra do mesmo medicamento disponível no mercado, mantendo-se a concentração, forma farmacêutica e quantidade de unidades farmacotécnicas, o preço da nova apresentação terá como limite máximo o preço da apresentação disponível no mercado, exceto quando a embalagem primária gerar benefícios clínicos adicionais
§ 4º Nas situações dispostas no § 3º deste artigo, a empresa poderá apresentar justificativa para o preço proposto, cuja relevância será analisada pela Secretaria-Executiva da CMED em relação a eventual benefício clínico adicional da apresentação.</t>
  </si>
  <si>
    <t>Sugere-se os ajustes colocados no campo acima. 
Ressalta-se que na resolução, deve-se usar o termo "medicamento". Adicionalmente, deve-se buscar reduzir o cargo operacional do CTE para maior celeridade do processo.</t>
  </si>
  <si>
    <t>Art. 22 - Sem comentários e/ou propostas de alteração</t>
  </si>
  <si>
    <t>Sugere-se um artigo que deixe explícito que o biossimilar não pode ter o mesmo preço que o originador, estabelecendo um desconto compulsório quando comparado ao originador.
E a SUPRESSÃO dos Incisos I a III</t>
  </si>
  <si>
    <t>A norma deve ser clara, objetiva a fim de assegurar uma eficiência regulatória e afastar a precificação de casos omissos e ações judiciais. Sugere-se respeitar mecânica apresentada pela SCMED na CP anterior, com um critério objetivo, claro e que assegure que a inovação radical seja valorizada.
Um exemplo bem-sucedido foi a precificação do medicamento genérico.  O critério objetivo, com desconto de 35% no preço frente ao medicamento de referência, permitindo que o medicamento genérico entrasse no mercado no mesmo dia do protocolo na CMED, rápido, sem burocracia e com isonomia de tratamento, não deu espaço para nenhuma contestação judicial.
O bom exemplo não foi seguido na regulação do biossimilar, que em 2016 através do Comunicado nº 9, o classificou como caso omisso, publicou norma com critério confuso, muito burocrático, sem isonomia e de decisão demorada, não ofereceu desconto frente à referência, admitiu a possibilidade de ter ganho em relação ao biológico originador. O resultado é que provocou muitas ações judiciais, vem tendo um crescimento lento no mercado e não cumpre o papel que se esperava de ampliar o acesso para os pacientes com preço mais acessíveis.</t>
  </si>
  <si>
    <t>Art. 24 - Sem comentários e/ou propostas de alteração</t>
  </si>
  <si>
    <t>Art. 25. Os medicamentos objeto de DIP, classificados nas categoria 1, 2, 3, 4, 7 poderão ser comercializados pelo PF definido pela CMED em primeira instância, tão logo seja comunicada sua decisão. Os medicamentos objeto de DIP, classificados nas categoria 5, 6 e 8 poderão ser comercializados tão logo seja feito o protocolo do DIP, desde que o preço esteja em conformidade com os termos desta Resolução. 
Parágrafo único. A empresa que comprovadamente publicar ou praticar preço superior ao definido pela CMED estará sujeita às sanções previstas na Lei nº 10.742, de 2003.</t>
  </si>
  <si>
    <t>Texto reescrito para manutenção da regra estabelecida na Res 2/2004, a qual prevê a comercialização tão logo o DIP das categorias 3 e 6 sejam submetidos.</t>
  </si>
  <si>
    <t>Art. 26. A CMED deverá decidir quanto à conformidade ou não do pleito da empresa em relação ao disposto nesta Resolução para os medicamentos novos e novas apresentações com base em Parecer Técnico devidamente fundamentado.
Paragrafo único No período de análise do pleito, as empresas solicitantes poderão requerer reunião de apresentação e sustentação das evidências científicas reunidas no DIP.
§ 2º SUPRIMIR</t>
  </si>
  <si>
    <t>Realizado a troca do termo "produto" para "medicamento" para maior conformidade ao longo da resolução.
Sugere-se a supressão do § 2º visto que não é competência da CMED  a avaliação de eficácia do medicamento.</t>
  </si>
  <si>
    <t>ART 27. Compete à Secretaria-Executiva da CMED decidir em primeira instância sobre os pedidos de preços de medicamentos novos e de novas apresentações submetidos em conformidade com esta Resolução, devendo observar os seguintes prazos, contados da entrega da totalidade da documentação exigida nesta Resolução:
I - até 60 (sessenta) dias para os produtos classificados nas Categorias 4, 5, 6, 7 e 8; e
II - até 90 (noventa) dias para os produtos classificados nas Categorias 1, 2, 3 ou como caso omisso.
§ 1º A depender da complexidade e ou do volume dos documentos apresentados inicialmente pela empresa e ou em cumprimento a eventuais exigências no curso da análise, os prazos referidos no caput deste artigo poderão sofrer dilação, uma única vez de até 20 dias
§  2º Os prazos de que trata o caput deste artigo ficarão suspensos durante o período em que não forem apresentados os esclarecimentos ou documentos adicionais à análise do processo, solicitados por meio de ofícios.
§ 3º Caso a CMED não se pronuncie sobre o preço inicial pretendido pela empresa, nos prazos referidos no caput, o medicamento objeto do DIP poderá ser comercializado pelo preço pleiteado em caráter definitivo</t>
  </si>
  <si>
    <t>Realizado a troca do termo "produto" para "medicamento" para maior conformidade ao longo da resolução.
§ 1º: Sugere-se uma definição de uma prorrogação mais curta, como, por exemplo, de 20 dias - assegurando maior celeridade no processo. 
§  2º: Os documentos imprescindíveis são os exigidos e relacionados nesta norma. A empresa deverá enviar informação, caso a CMED entenda que seja necessário documento adicional para dar continuidade na apuração do preço
§ 3º: Inclusão do trecho "em caráter definitivo"
Todos os processos no âmbito administrativos têm que ter prazo para a decisão. A CMED deve cumprir os prazos estabelecidos na resolução. Para aumento da previsibilidade, não pode deixar em aberto o "até a comunicação de decisão à empresa'
A alteração do preço após o início da comercialização gera incertezas para o setor regulado, dificulta o planejamento comercial e pode gerar distorções no mercado. Ao vedar a alteração do preço aprovado automaticamente,  preserva-se a integridade do processo decisório e evita-se a sobreposição de critérios que comprometam a estabilidade regulatória.</t>
  </si>
  <si>
    <t>Art. 28. A Secretaria Executiva da CMED deverá priorizar a análise de DIPs sempre que houver solicitação formal do Ministério da Saúde, devidamente motivada e para os medicamentos priorizados pela legislação de registro da Anvisa
§ 1º A solicitação prevista no caput deverá ser subscrita pelo representante titular ou suplente do Ministério da Saúde no Conselho de Ministros ou no CTE.
§ 2º Nos processos com tramitação prioritária, os prazos previstos no art. 27 ficarão reduzidos à metade.
§ 3º Nos casos de reconsideração e ou recurso, a Secretaria-Executiva da CMED deverá indicar os processos com tramitação prioritária previamente ao seu envio ao relator.</t>
  </si>
  <si>
    <t>É necessário buscar maior clareza sobre qual será o critério de priorização e quais justificativas serão aceitas para o MS. Entende-se que, dentro das possíveis possibilidades, teria: (i) MS deverá fundamentar em legislações vigentes; (ii) caso de emergência de saúde</t>
  </si>
  <si>
    <t>Art. 29. Da decisão da Secretaria-Executiva caberá pedido de reconsideração da decisão à própria Secretaria, no prazo de 30 dias a contar do recebimento da decisão pela empresa
§ 1º A reconsideração será dirigida à Secretaria Executiva da CMED, que deverá  emitir parecer técnico em primeira instância no prazo de até 60 (sessenta) dias. Caso a Secretaria-Executiva não comunique a decisão sobre o preço inicial pretendido pela empresa, no prazo de 60 dias, a contar da data do protocolo, nos termos desta Resolução, os medicamentos poderão ser comercializados pelo preço pretendido em carater definitivo.
§ 2º Não havendo reconsideração da decisão ou decorrido o prazo previsto no § 1º sem manifestação da Secretaria Executiva da CMED, o processo será enviado em até 5 (cinco) dias ao CTE, para julgamento do recurso, e será distribuído a um relator em até 5 (cinco) dias.
§ 3º Quando a decisão da Secretaria Executiva da CMED em sede de reconsideração acolher apenas em parte as razões do recurso, a empresa será intimada para que, querendo, apresente recurso CTE/CMED, no prazo de 15 (quinze) dias. Neste caso, não haverá nova etapa de reconsideração, e o processo será enviado em até 5 (cinco) dias ao CTE, para julgamento do recurso, e será distribuído a um relator em até 5 (cinco) dias.
INCLUSÃO:
§ 4º Os autos do processo permanecerão na Secretaria-Executiva da CMED até o fim do prazo recursal.</t>
  </si>
  <si>
    <t>Art 29: 
Sugere-se manter o pedido de reconsideração no âmbito da Secretaria-Executiva, visto que na maioria dos casos podem ser resolvidos pela própria Secretaria-Executiva, deixando apenas casos mais complexos para o CTE decidir
§ 1º: 
A proposta que consta na CP, dificultará o processo de análise e resposta dos pedidos de revisão de preços. Sugere-se manter a lógica do disposto na Resolução 2/2004, incluindo apenas o prazo de reposta para as solicitações e a aprovação automática caso os prazos de reconsideração e recurso não sejam cumpridos. Deixar prazos em aberto, como acontece atualmente, aumenta o número de processos sem tomada de decisão e isso implica em insegurança para o lançamento de produtos
§§  2º e 3º  : Sugestão de novos prazos visto que é necessária a definição de todos os prazos relacionados à tramitação do recurso, como encaminhamento e distribuição no CTE.
§ 4º: Inclusão do artigo após a sugestão de exclusão do Art. 30. conforme comentários no próximo campo.</t>
  </si>
  <si>
    <t>Art. 30: SUPRIMIR o artigo em sua totalidade.</t>
  </si>
  <si>
    <t>Não deve haver reexame no procedimento de precificação. Isso porque os critérios de precificação definidos na minuta são objetivos, portanto havendo decisão da secretaria acatada pela empresa (ou seja, sem que tenha vindo interposição de recurso), considerando também a presunção de legitimidade da análise da secretaria bem como sua reconhecida capacidade técnica na matéria de análise, a previsão de reexame tem por efeito apenas retardar a conclusão do procedimento causando impactos deletérios ao mercado regulado. Adicionalmente, ao expandir o uso do instituto reexame, gera-se uma maior imprevisibilidade na precificação visto que o CTE poderá reavaliar, por tempo indeterminado, algo que já havia sido deferido. 
Caso o entendimento seja pela manutenção da hipótese do reexame, é indispensável que ela seja de aplicação restrita aos casos omissos (isso é, inciso I do Art. 30 da minuta), excluída sua aplicação nos casos de preços categorizados, dada objetividade precisas dos critérios a eles aplicáveis, assim como, a procedimentalização do mesmo. Além de possuírem prazos bem estabelecidos para a decisão, conforme a Lei de processos administrativos.
Inclusão do Inciso I no Art. 29
Supressão do Inciso 2, assim como os §§  1º ao 4º conforme justificativa acima.</t>
  </si>
  <si>
    <t>Art. 31: sem comentários e/ou proposta de alteração</t>
  </si>
  <si>
    <t>Art. 32 A tramitação do procedimento para definição de preços de produtos novos e novas apresentações de medicamentos previsto nesta Resolução, incluída decisão final em segunda instância de recuso ou reexame, respeitará, impreterivelmente, os seguintes prazos:
I– até 180 (cento e oitenta) dias para os produtos classificados nas Categorias 4, 5, 6 e 8; e 
II- até 270 (duzentos e setenta) dias para os produtos classificados nas Categorias 1, 2, 3 e 7 ou como caso omisso</t>
  </si>
  <si>
    <t>Não há definição de prazo máximo para a tramitação do procedimento, incluindo o recurso. Isso é problemático, tendo em vista a possibilidade de pedidos de vista e realização de diligências em segunda instância, o que em tese pode levar a um tempo total até decisão final não previsível. Para solucionar isso e tendo em vista os prazos hoje previstos na minuta, sugerimos a inclusão do art. 32-A na minuta. A definição de prazo máximo de tramitação é sistemática já adotada em outros casos de análise técnica, como para incorporação de tecnologia pela CONITEC (art. 19-R da Lei nº 8.080, de 19 de setembro de 1990).</t>
  </si>
  <si>
    <t>Art. 33. Caso o preço pleiteado pela empresa seja inferior ao teto calculado pela CMED para a categoria correspondente nos termos desta Resolução, a empresa poderá pedir recurso da decisão.</t>
  </si>
  <si>
    <t>Caso a empresa cometa um equivoco na solicitação ela deveria poder pedir a revisão.</t>
  </si>
  <si>
    <t>Art. 34. A CMED poderá rever suas decisões adotadas com base nesta Resolução, quando identificar um erro processual, no prazo de até 30 dias.
Incisos I e II: SUPRIMIR</t>
  </si>
  <si>
    <t>É necessário estabelecer um prazo para maior previsibilidade e segurança jurídica para as empresas. Cita-se a Lei 10.742/2003 "§ 2o A CMED regulamentará prazos para análises de preços de produtos novos e novas apresentações."
Incisos suprimidos conforme justificado acima.</t>
  </si>
  <si>
    <t>Art. 35. A Secretaria-Executiva da CMED e o CTE/CMED poderão requisitar esclarecimentos ou exigências técnicas à empresa solicitante durante o período de análise do DIP.
§ 1º O prazo para que a empresa solicitante atenda as requisições de esclarecimentos ou de exigências técnicas será assinalado na notificação enviada pela Secretaria-Executiva da CMED e será contado a partir da data da confirmação de seu recebimento.
§ 2º As solicitações de esclarecimento ou exigências técnicas suspenderão a contagem dos prazos determinados no art. 27 desta Resolução e os prazos aplicáveis ao CTE/CMED, quando for o caso, até que sejam atendidas.
§ 3º No caso de exigências técnicas que se refiram à documentação prevista no art. 7º desta Resolução, suspender-se-á o prazo para decisão
§ 4º O não cumprimento dos esclarecimentos ou exigências por parte do detentor do registro, dentro do prazo estipulado pela Secretaria-Executiva da CMED e pelo CTE/CMED, resultará no cancelamento total do DIP/processo.</t>
  </si>
  <si>
    <t>§§ 1º e 2º: sem comentários e/ou proposta de alteração.
§3º: sugere-se a troca do termo "interromper" para "suspender" para maior previsibilidade referente aos prazos.
§4º: Alteração do texto para simplificação do processo. Ou seja, se a empresa não cumpriu com as exigências no prazo solicitado, cancela-se o DIP e a empresa inicia o processo de submissão novamente</t>
  </si>
  <si>
    <t>Art. 36. As decisões proferidas pela CMED em DIP, após a finalização de todas as eventuais fases recursais, acarretarão a divulgação dos preços aprovados em lista publicada mensalmente em seu sítio eletrônico no Portal da Anvisa.
Parágrafo único. A lista de preços publicada no Portal da Anvisa incluirá sinalização dos casos pendentes de julgamento pela CMED.</t>
  </si>
  <si>
    <t>A publicação na lista mensal de um preço ainda em análise recursal gera uma comunicação equivocada ao mercado,  pois as empresas dificilmente comercializam enquanto o produto está em recurso ou reconsideração. A publicação de um preço em análise recursal também pode gerar distorções em mercados que utilizam o Brasil como REP.</t>
  </si>
  <si>
    <t>Art. 40. Os processos que se encontrarem na Secretaria Executiva da CMED para análise de DIP até a data de entrada em vigor desta Resolução deverão ser julgados com base na norma vigente ao tempo do protocolo</t>
  </si>
  <si>
    <t>Sugere-se uma proposta de regra de transição entre as normas</t>
  </si>
  <si>
    <t>SUPRIMIR</t>
  </si>
  <si>
    <t>Já está sendo abordado dentro do Art. 42.</t>
  </si>
  <si>
    <t>Art. 43.A Resolução CMED nº 3, de 23 de fevereiro de 2015, passa a vigorar com as seguintes alterações:
“Art. 3º As empresas detentoras de registro de medicamentos que já tenham Preço Fábrica definido pela CMED, que optarem por se adequar aos procedimentos simplificados de que trata a RDC Anvisa nº 954  de 2024,deverão protocolar Documento Informativo de Preço (DIP) em modalidade simplificada, nos termos da regulamentação da CMED.
§ 1º O DIP de que trata o caput deste artigo deverá conter a solicitação de alteração na base de dados SAMMED, a fim de que sejam corrigidos o número de registro e demais informações decorrentes da adequação.
§ 2º O Preço Fábrica da apresentação, decorrente da adequação de que trata o caput deste artigo, não sofrerá alteração.
§ 3º O DIP de que trata o caput deste artigo será analisado pela Secretaria-Executiva da CMED no prazo máximo de 60 (sessenta) dias.” (NR)
“Art. 5º-A. Aplicam-se no Regimento Interno e na Resolução que dispõe sobre os critérios para definição de preços de produtos novos e novas apresentações de medicamentos, de que trata o art. 7º da Lei nº 10.742, de 06 de outubro de 2003 e sobre o procedimento para a apresentação de DIP.” (NR)</t>
  </si>
  <si>
    <t>Sugere-se a correção da RDC no Art. 3</t>
  </si>
  <si>
    <t>Art. 44. O Regimento Interno da Câmara de Regulação do Mercado de Medicamentos – CMED, aprovado como Anexo da Resolução CMED nº 2, de 3 de junho de 2025, passa a vigorar com a seguinte alteração:
"Art. 8º [...]
III – decidir, em última instância administrativa:
[...]
d) proceder, na mesma forma e prazos previstos nesta Resolução para os recursos, ao reexame necessário das decisões da Secretaria-Executiva proferidas em processos para definição de preços classificados como casos omissos;
[...]
Art. 17-A [...]
§6º O pedido de reconsideração de que trata o § 4º deverá ser pautado para julgamento, impreterivelmente, até a segunda reunião ordinária subsequente à sua apresentação.
[...]
Art. 37 [...]
§ 2º É facultado ao relator, durante os prazos previstos nos incisos I e II do caput, requerer diligências e esclarecimentos complementares, que serão disponibilizadas em até 15 (quinze) dias após requerimento, tanto às partes interessadas quanto à Secretaria-Executiva."</t>
  </si>
  <si>
    <t>A proposta de alteração visa conferir uniformidade procedimental e maior segurança jurídica ao reexame necessário previsto no Regimento Interno da CMED. Entende-se que os prazos para o processamento do reexame são os mesmos aplicáveis aos recursos, porém isso não está previsto expressamente. Para isso, sugerimos a inclusão do trecho destacado em amarelo na alínea “d, III, do Art. 8º do Regimento Interno.
Não há definição de prazo para julgamento do pedido de reconsideração no caso de redução do preço em reexame, o que deve ser feito para máxima segurança jurídica. Para isso, sugerimos a inclusão de §6º no Art. 17-A da Res. CMED 2/2025 (Regimento Interno).
Não há previsão de prazo na minuta para a realização dessas diligências. Na forma atual, o prazo será indicado caso a caso, nos termos do art. 52 do Regimento Interno. Isso torna incerto o tempo de tramitação para aprovação do preço e poderia ser alterado para definição de um prazo máximo, conforme sugestão apresentada para anteração do §2º do art. 37 do Regimento Interno.</t>
  </si>
  <si>
    <t>Entende-se que ao estabelecer um prazo de revisão da norma, aumenta-se a volatilidade da norma e, por consequência, a insegurança jurídica e imprevisibilidade para as empresas.
A longo prazo, isso pode acarretar no não incentivo ao registro de novos tratamentos inovadores no país, impactando diretamente no cuidado dos pacientes.</t>
  </si>
  <si>
    <t>A Johnson &amp; Johnson reconhece que Resolução Nº 02 de 2004, vigente, aplica-se contexto atual e é adequada para precificação de medicamentos por ancorar a mecânica da normativa em critérios objetivos e reconhecendo os medicamentos que trazem benefício aos pacientes. Valoriza-se o esforço da autoridade reguladora em aprimorar o arcabouço normativo que define o preço máximo de autorização para comercialização no país, em linha com a busca por maior efetividade regulatória.  
No entanto, a proposta da norma cria novas figuras regulatórias como, por exemplo, aumento de critérios para preço provisório, imposições obrigatórias administrativas adicionais e falta de critérios técnicos objetivos que aumentam a insegurança jurídica, imprevisibilidade e falta de transparência.  
Adicionalmente, a minuta abre espaço para distorções no mercado ao vincular a precificação de medicamentos a critérios desvinculados da melhor prática de precificação (ou seja, ter como foco o benefício ao paciente através da inovação e ganho terapêutico), como, por exemplo:  
(i) Escolha equivocada de comparadores 
(ii) Precificação Inadequada para biossimilares 
(iii) Local em que a atividade inovadora foi realizada 
(iv) País de instalação de laboratórios de pesquisa 
(v) Existência prévia de Acordo de Compartilhamento de Riscos 
Assim, a minuta poderá permitir uma concorrência desleal, assim como um desincentivo à vinda de novos tratamentos ao Brasil.  
Por fim, considerando a criticidade e o potencial impacto da norma proposta, espera-se também a elaboração e divulgação de uma Análise de Impacto Regulatória (AIR) específica para a presente Consulta Pública, uma vez que o relatório disponibilizado em março de 2025 não avalia os efeitos da minuta submetida nem contempla integralmente os tópicos e alterações nela contidos.  
Informações mais detalhadas sobre os impactos avaliados na minuta, bem como o posicionamento da Johnson &amp; Johnson, podem ser consultadas no ofício anexado ao final desta contribuição.</t>
  </si>
  <si>
    <t>2025-07-10 13:49:36</t>
  </si>
  <si>
    <t>Arese Pharma Ltda</t>
  </si>
  <si>
    <t>07.670.111/0001-54</t>
  </si>
  <si>
    <t>Categoria 3 (medicamento com inovação incremental):
Inovação incremental com device associado.</t>
  </si>
  <si>
    <t>- Facilita a administração por pacientes ou cuidadores;
- Promove autonomia ao paciente;
- Melhora a precisão da dose reduzindo riscos de erros;
- Monitora o uso e facilidade do envio de dados ao médico. 
Ponto a destacar deve-se considerar o preço de venda do device para a métrica de preço do produto final.</t>
  </si>
  <si>
    <t>Categoria 5 (nova apresentação de medicamento já comercializado pela própria empresa, em forma farmacêutica agrupável):
A empresa deseja incluir device em produtos já regularizados na Anvisa.</t>
  </si>
  <si>
    <t>- Melhor adesão ao tratamento;
- Aumento da segurança no uso (menor risco de erros na administração);
- Redução de risco à saúde, em casos de dispositivos de utilização única;
- Maior conveniência e comodidade ao paciente.
- Utilização do acessório mais adequado (Exemplo: caibre de agulha);
Ponto a destacar deve-se considerar o preço de venda do device para a métrica de preço do produto final.</t>
  </si>
  <si>
    <t>2025-07-10 14:59:00</t>
  </si>
  <si>
    <t>AMGEN BIOTECNOLOGIA DO BRASIL LTDA.</t>
  </si>
  <si>
    <t>18.774.815/0001-93</t>
  </si>
  <si>
    <t>II	Alternativa terapêutica: medicamento(s) utilizado(s) para a mesma indicação conforme bula autorizada no País,</t>
  </si>
  <si>
    <t>Manutenção do entendimento publicado na ata da 9ª Reunião Ordinária do Comitê Técnico-Executivo (CTE), realizada em 30 de setembro de 2021, em virtude do Processo Administrativo nº 25351.166890/2020-16, estabeleceu-se que:
"(...) Em discussão entre os representantes do CTE/CMED, decidiu-se, tanto nesse caso como nas futuras análises de Documentos Informativos de Preço, pela não inclusão, como comparadores, de medicamentos que possuam indicação terapêutica em uso "off-label"."
Cabe esclarecer que a utilizaçao de PCDTs ou outros guias brasileiros como ferramentas de escolha da alternatica terapeutica pode inibir a entrada de inovaçao no país ao comparar medicamentos inovadores com medicamentos antigos no mercado, por exemplo, Zurempic, Pasurta, etc. Esses documentos não são atualizados na velocidade das inovações e sãoelaborados de acordo com o tipo de sistema de saúde envolvido, por exemplo, PCDTs consideram apenas as tecnologias incorporadas no SUS e não as tecnologias disponíveis no mercado. 
A CMED não pode comparar terapias ionovadoras com medicamentos usados off label.  Sabemos que a CMED vem utilizando medicamentos com uso off label como comparadores. Isso é muito perigoso, pois mesmo estando ligada à ANVISA, está estimulando o uso de medicamento off label no Brasil. A ANVISA deve ser envolvida nesse tema para que a CMED não seja autorizada a adotar essa conduta. Ao alterar a comparação de medicamentos com mesma indicação para medicamentos com mesmo tratamento, estar-se-á legitimando postura que já vem sendo tomada erroneamente pela CMED, de forma contrária ao que está na resolução atual. Além de impedir que a condição de comparação seja alterada, é necessário incluir um § deixando claro que não é permitido fazer comparação com medicamentos que não possuam a mesma indicação aprovada pela Autoridade Sanitária Nacional. A comparação direta entre medicamentos inovadores e medicamentos usados em indicações off-label para finalidade de averiguar equiparidade de tratamento merece ser discutida em detalhes, visto que a disparidade existente entre ambos se baseia em argumentos científicos. O processo de desenvolvimento de uma molécula inovadora envolve uma série de etapas que visam acima de tudo garantir segurança e eficácia no tratamento dos pacientes. Esse processo é composto, entre outras etapas, por estudos de Fase 1 que testam a tolerabilidade e segurança da molécula em questão, em doses e/ou vias de administração distintas, bem como farmacocinética, interação com outros remédios e substâncias, e estudos de Fase 3 que buscam comprovar a eficácia em um maior número de pacientes, sendo estatisticamente significativo, além de comparar com outros medicamentos, como por exemplo terapia padrão ou placebo. Cada uma das etapas é realizada de maneira a entender como cada perfil de paciente responde àquela droga em questão, visto que o mesmo medicamento pode ser usado de modos distintos em doenças diferentes. Um exemplo dessa diversidade é o Metotrexato, que é um composto orgânico sintético usado no tratamento de uma ampla gama de doenças pertencentes às áreas de Oncologia e Reumatologia. A partir dos estudos dessa molécula em diferentes indicações pôde-se determinar que a dose adequada para os pacientes com Artrite Reumatoide ou Psoríase varia entre 7,5–25 mg por semana, já na oncologia a dose de tratamento com a mesma molécula é muito maior, ficando em torno de  1–5 g por semana (1). Mesmo ao considerarmos dentro da mesma especialidade em moléculas biológicas, como é o caso do Adalimumabe empregado tratamento de mais de 14 doenças inflamatórias (todas elas previstas em bula) observa-se diferenças de doses. Com moléculas usadas em indicações off-label, não há essa adequação de dose e via de administração, o que pode resultar em doses inadequadas para o tratamento da doença em questão, afinal um grande percentual das moléculas usadas de forma off-label, não possuem os estudos necessários para estabelecimento adequado da dose e via de administração. Vale ressaltar que sem essa avaliação prévia, uma grande preocupação se reflete também na incidência de eventos adversos e imunogenicidade, que pode variar amplamente entre pacientes e doenças distintas, resultando assim em um potencial risco para o paciente que recebe o tratamento off-label, como observa-se em uma série de estudos em oncologia, mesmo em momentos nos quais o uso off-label era indicado em guidelines de sociedades médicas (2). Principalmente no contexto da oncologia, o uso off-label de medicamentos é feito muitas vezes em linhas tardias de tratamento, apenas quando todas as demais opções disponíveis no mercado não surtiram efeito ou não podem ser utilizadas nesses pacientes por motivos específicos a cada um. Assim, comparar esse perfil de pacientes à pacientes pertencentes a estudos clínicos (randomizados ou de mundo real) que recebem a molécula inovadora e apresentam eficácia e segurança devidamente analisadas, não faz sentido do ponto de vista científico. Na Oncologia, um exemplo envolve o tratamento de homens com alto risco de desenvolver câncer de próstata que receberam a recomendação de iniciar tratamento com inibidores da 5a-redutase de maneira off-label para reduzir os riscos da doença, conforme sugerido pelas diretrizes da ASCO publicadas em 2009. No entanto, concluiu-se que esse uso off-label era perigoso, pois os dados do ensaio REDUCE indicaram um risco aumentado de uma forma mais agressiva de câncer. Isso, por sua vez, gerou um alerta de segurança de medicamentos publicado pelo FDA em 2011 devido a essa preocupação com a toxicidade. Infelizmente, a história da medicina moderna está repleta de histórias como essa, é o caso do Dietilestilbestrol (DES), um estrógeno sintético que em 1941 foi aprovado pelo FDA para o tratamento de uma série de indicações, entre elas sintomas da menopausa e supressão da lactação pós-parto. Posteriormente essa molécula foi até utilizada no tratamento dos pacientes com câncer de próstata, sendo uma das primeiras moléculas com essa finalidade. Entretanto desde 1940, foi usado de maneira off-label para prevenir resultados adversos da gravidez em mulheres com histórico de aborto espontâneo. Esse uso off-label resultou em uma aprovação para essa indicação em 1947 pelo próprio FDA. Entretanto estudos posteriores mostraram que não havia nenhum benefício em tomar DES durante a gravidez, já que não houve redução nos efeitos adversos da gravidez, mesmo assim o DES continuou a ser administrado a mulheres grávidas durante a década de 1960. Em 1971, um relatório publicado no New England Journal of Medicine mostrou uma provável ligação entre a exposição ao DES in útero, ou seja as filhas das mulheres que consumiram esse tratamento, e a incidência de adenocarcinoma em meninas e mulheres jovens. O acompanhamento das mães e filhas expostas revelou um risco excessivo de câncer de mama nas mães, enquanto as filhas frequentemente sofriam de malformações genitais, infertilidade, complicações na gravidez e também apresentavam risco aumentado de desenvolver de câncer de mama (3). Com base nos argumentos previamente mencionados, ressalta-se o grande risco em fazer a comparação direta entre medicamentos inovadores e medicamentos usados em indicações off-label para finalidade de averiguar equiparidade de tratamento, posto que o uso off-label em si fornece um risco aumentado para o paciente a ele submetido</t>
  </si>
  <si>
    <t>IV	Benefício clínico adicional: compreende aumento de eficácia ou efetividade; ação mais rápida ou prolongada; redução da incidência ou da gravidade de eventos adversos; comodidade posológica; adesão terapêutica; efeito aditivo ou sinérgico de associações; redução da resistência antimicrobiana; abrangência de populações específicas; redução do custo global de tratamento; redução na concentração do princípio ativo, com preservação ou aprimoramento do benefício clínico; inclusão de dispositivo com tecnologia diferenciada de administração; outros ganhos terapêuticos em comparação à(s) alternativa(s) terapêutica(s) para a mesma indicação terapêutica registrada em bula no país, excluídos desta definição a redução de custos ou resíduos, assim como as melhorias no processo ou na cadeia produtiva do medicamento;</t>
  </si>
  <si>
    <t>É importante a inclusão de outros benefícios ao tratamento que não apenas os previstos na minuta da CP porque são fundamentais em determinados tipos de tratamento.</t>
  </si>
  <si>
    <t>VIII	Evidências científicas: artigos científicos publicados em revistas indexadas ou não referentes a estudos clínicos com comparações diretas, revisões sistemáticas com ou sem metanálise e, na falta dessas ou complementarmente, comparações indiretas ou estudos observacionais, relatórios de pesquisa clínica, evidências de mundo real, estudos de biodisponibilidade relativa, estudos de bioequivalência e outros documentos emitidos por agências internacionais de referência, que serão valoradas conforme sua robustez;</t>
  </si>
  <si>
    <t>A robustez de um artigo científico se refere à força, confiabilidade e validade de seus resultados e conclusões. Ela é determinada por diversos fatores que asseguram que o estudo foi bem conduzido, que os dados são sólidos, e que as interpretações são justificadas. Essas análises são feitas por meio da aplicação de ferramentas específicas. Portanto, sugere-se retirar para que a CMED não determine a robustez de uma evidencia cientifica sem a utilização das ferramentas adequadas</t>
  </si>
  <si>
    <t>Excluir a alinea 'a' do inciso I ( exigência de patente:
Alterar alinea 'b' para: "seja único para uma indicação terapêutica específica, conforme bula autorizada no País". 
Excluir § 1º pelo mesmo motivo da exclusão da alinea 'a' do inciso I
Alterar o  § 2º para "§ 2º As novas apresentações de medicamentos classificados na Categoria 1 manterão a mesma classificação por um período de 2 (dois) anos, desde que conservem a mesma indicação terapêutica. Caso a nova apresentação seja destinada a uma nova indicação terapêutica, deverá ser reclassificada como  Categoria 3."</t>
  </si>
  <si>
    <t>Exclusão da anilea 'a': A CMED, em seus pareceres técnicos, analisa o o medicamento novo a partir da apresentação,  ou não, do ganho ao tratamento em relação as alternativas terapêuticas existentes. Portanto, possuir a patente ou não, não agrega valor ao produto nessas análises. Ademais, as regulamentações internacionais de preço que consideram ou vinculam a definição de preço ou categorização de um produto como "novo" não especificam a natureza do depósito de patente relacionado ao produto conforme corroborado pelo Relatório de AIR  - Mapeamento de Experiência Internacional.
O texto apresenta apenas a patente de molécula, ou seja, atente apenas os medicamentos sintéitcos. Os medicamentos biológicos novos não serão provsórios pelo motivo da patente. Qual a justificativa para essa diferenciação?
Alteração da alinea 'b': Produto único no país não tem comparador e, portanto, a única maneira de precificar é o REP. Por ser único no mercado, já é indicativo de inovação. Uma alternativa terapeutica para uma patologia que ainda não tinha opção de tratamento medicamentoso
Alteração do  § 2º: A variaçao cambial e a situaçao economica do momento pode trazer discrepancias e distorções nos preços em logos períodos, a exmeplo dos 5 anos. Sugere-se reduzir pra 2 anos, pois é o tempo médio que as empresas levam para lançar novas apresentações de um medicamento de mesma marca</t>
  </si>
  <si>
    <t>Manter prazo apenas para os priorizados pela ANVISA</t>
  </si>
  <si>
    <t>Para os medicamentos que nao são priorizados pela ANVISA não há razões para se colocar prazo. O prazo de 60 dias para submissao de DIP é insuficiente para a confecção do documento</t>
  </si>
  <si>
    <t>Exclusão dos inciso, X, XVII,</t>
  </si>
  <si>
    <t>Exclusão do inciso X: O fornecimento de informações sobre Acordos de Compartilhamento de Risco em outros mercados não deve fazer parte do processo de precificação e da submissão do DIP por se tratar de um modelo de acesso que depende da avaliação de uma série de fatores atinentes à dimensão do mercado, contexto econômico e regulatório, incertezas a serem respondidas, entre outros que não implicam em sua admissibilidade automática para quaisquer produtos considerando a sua complexidade.Além disso, dada a sua complexidade e sensibilidade das informações citadas, que em muitos casos estão protegidas por obrigações rigorosas de sigilo entre as partes definidas contratualmente, igualmente se mostra inviável sob a perspectiva jurídica e operacional, estabelecer esta obrigatoriedade de informação no âmbito do DIP.
exclusão do inciso XVII: A CF assegura a livre inciativa e um sistema jurídico em as empresas possam concorrer de maneira equânime e, neste contexto, o incentivo ao desenvolvimento e produção locais, podem ser proporcionados pelos instrumentos legais já existente, incluindo, mas não se limitando à aqueles de natureza fiscal e previdenciária. Neste contexto, nos parece desprovido de amparo constitucional qualquer diferenciação na precificação que extrapole os limites da natureza do produto a ser precificado. 
Considerando a discussão paralela sobre possibilidade de licenciamento compulsório por falta de fabricação local - conforme posicionamento do governo Brasileiro na negociação bilateral Efta-Mercosur.
Não faz sentido este tipo de informação constar em uma submissão de preço - qual seria o objetivo ou diferencial a ser auferido pelo requerente no fornecimento destas informações?</t>
  </si>
  <si>
    <t>Caput: Art. 10. O PF proposto pela empresa não poderá ser superior a média do PF praticado para o mesmo medicamento nos países de referência, agregando-se os impostos incidentes, conforme o caso.
§ 1º Manter cesta atual 
§ 2º manter provisoriedade até 3º país e colocar um limite de até 2 anos para que o preço fique provisório
Incluir § 7º 
§ 7° Da relação de preços observados na cesta de países deverão ser desconsiderados:
a) os preços discrepantes (outliers);
b) preços de listas internacionais de reembolso no mercado público;
c) preços subsidiados;
d) preços de medicamentos sem comercialização;
e) preços de medicamento fabricado em mais de uma unidade fabril e com preços distintos 
(consumo interno e exportação);
f) outras situações a serem consideradas pela CMED.
Incluir § 8º
§ 8º  Transpassados dois anos de preço provisório, esse preço passará a ser definitivo.</t>
  </si>
  <si>
    <t>Art. 10 (caput): A aprovação do menor preço da cesta vem se mostrando como uma barreira à entrada/manutenção  de medicamentos inoadores no Brasil. A média dos preços praticados seria mais sustentável. A OMS recomenda que o critério seja o mais adequado ao país e claramente o menor preço não tem se mostrado eficiente.
§ 1º Uma cesta de países que, por sua heterogeneidade e características distintas, apresenta-se como conceitualmente inconsistente. A exigência de que o preço brasileiro seja o menor entre economias tão diversas configura uma abordagem que carece de alinhamento com as práticas internacionais
A OMS, assim como autores que escrevem sobre o tema, entendem que os países de referencia devem ser definidos a partir de critérios de similaridade, tais como, tamanho de mercado, PIB, poder de compra, proximidade geográfica, condiçoes socioeconômicas.  Quando compara-se os países com PIB per capita similares ao Brasil, identifica-se que são países que não possuem políticas de regulação econômica para medicamentos bem estabelecidas e, geralmente, são países em que o lançamento do produto ocorre posteriormente ao Brasil, por exemplo, Argentina, Colômbia, Peru, Chile e México.
Quando compara-se o tamanho do mercado farmacêutico, observa-se que o Brasil é o nono mercado farmacêutico. Canadá, Espanha, Reino Unido, Itália e França possuem tamanhos de mercado parecidos, porém com investimento em saúde pública superiores ao Brasil e com modelos de regulação econômica vinculados ao reembolso de medicamentos no sistema público. No Brasil, a definição do preço teto e do preço de incorporação/reembolso são realizados em etapas diferentes.
Conforme apresentado no estudo realizado pela SCMED, para abarcar similaridades socioeconômicas, em termos de serviços de saúde e em tempo de lançamento de novos medicamentos no mercado, demandou-se o aumento do número  de paises devido ás características específicas do cenário brasileiro, portanto, utilizar a média dos PF é mais adequado, visto que a cesta proposta não conseguiu abarcar países mais similares ao Brasil. Ao trabalhar com paises com tamanha variaçao de similaridades, não parece justo utilizar o menor preço. A escolha do menor preço deve ser utilizada para auxiliar a negociação de preços públicos, principalmente. A utilização da média gera mais equilíbrio entre a garantia do acesso da população, pois pode atrair a entrada de mais produtos no mercado brasileiro e a sustentabilidade da cadeia produtiva, o que gera menos risco de desabastecimentos.
Cabe esclarecer que a revisão sistemática realizada pela CMED não seguiu as boas práticas de pesquisa científica, pois não houve apresentação do protocolo da pesquisa, não foi revisada por pares, a metodologia utilizada não ficou clara na apresentação realizada no dia 4/7, único dia em que a SCMED disponibilizou algum material sobre o tema, faltando apenas 6 dias para o fim da consulta pública e inviabilizando a replicação do estudo pelo setor.
§ 2º claramente a intenção de se aumentar para 5 países é a busca pela CMED do menor preço como se esse fosse o melhor. É fato que o menor preço quando se trata de terapias inovadoras fatalmente se mostrará como uma barreira à entrada ou manutenção do produto no país. Se a inovação não tiver retorno financeiro, ela não se sustentará. 
Justificativa para inclusão dos §§ 7º e 8º: A inclusão deste § é de extrema relevância para trazer segurança jurídica ao setor regulado e ao regulador, deixando claro em quais situações, que atualmente já ocorrem, é possível que o preço internacional de algum país seja desconsiderado/descaracterizado.</t>
  </si>
  <si>
    <t>Art. 15. O PF máximo permitido para o medicamento classificado na Categoria 1 corresponderá a média aritimética do preço internacional do medicamento em análise, encontrado dentre os países de referência, agregando-se os impostos incidentes, conforme a legislação vigente.
§ 1º Excluir
§ 2º Excluir</t>
  </si>
  <si>
    <t>A aprovação do menor preço da cesta vem se mostrando como uma barreira à entrada/manutenção  de medicamentos inoadores no Brasil. A média dos preços praticados seria mais sustentável. A OMS recomenda que o critério seja o mais adequado ao país e claramente o menor preço não tem se mostrado eficiente.</t>
  </si>
  <si>
    <t>Art. 16. O PF máximo permitido para o medicamento classificado na Categoria 2 será definido tendo como base o custo de tratamento com o medicamento comparador, com mesma indiciação em bula aprovada no país, não podendo ser superior a média aritimética do preço praticado dentre os países de referência.
Parágrafo único. Excluir</t>
  </si>
  <si>
    <t>Reforça a não utilização de comparadores off label durante o exercício do custo de tratamento e a utilização do preço médio entre os preços praticados nos países de referência internacional irá evitar distorções no mercado.</t>
  </si>
  <si>
    <t>Art. 17. A CMED poderá estabelecer PF máximo para medicamentos classificados nas Categorias 1 e 2, com base em racional de preço sugerido pela empresa, a ser avaliado pela CMED, nas seguintes situações:
a) ausência de preço internacional nos países de referência;
b) Excluir
c) atividade inovativa realizada no País.</t>
  </si>
  <si>
    <t>Caput: Produtos com ganho terapêutico devem ser classificados na Categoria 1, portanto, excluiu-se o "ganho terapeutico na Categoria 2.
b) cria diferenciação entre Empresas que possuem parque fabril no Brasil e as que não possuem, sendo que a CMED não tem essa competência. Isso aumenta ainda mais a barreira à entrada de empresas multinacionais no mercaod brasileiro, diminuindo, por conseqencia, o Acesso a medicamentos
c) explicar melhor o que caractericas atividade inovativa. estudos clinicos desenvolvidos no Brasil configuraria?</t>
  </si>
  <si>
    <t>Excluir alineas 'c' e 'd'</t>
  </si>
  <si>
    <t>O favorecimento à indústria nacional, conforme proposto nos itens C e D, causará assimetrias de mercado, indo contra o Art. 1° e o Art. 5° da Lei 10.742/2003, que criou a CMED com o intuito de estimular a competitividade do setor. A CMED deve precificar os produtos de forma imparcial, independentemente da sua origem, seja nacional ou internacional. Vale lembrar que os produtos nacionais já estão sujeitos a diversas iniciativas governamentais específicas.</t>
  </si>
  <si>
    <t>Art. 23. O PF máximo permitido para o medicamento classificado na Categoria 7 será definido de acordo com os seguintes os critérios:
I - Excluir
II - para medicamento que não comprove ganho terapêutico:
I - caso o medicamento seja novo na lista dos medicamentos comercializados pela empresa, o PF será definido com base no preço médio da unidade farmacotécnica das apresentações dos medicamentos com o mesmo IFA e mesma concentração disponíveis no mercado, em forma farmacêutica agrupável, ponderado pelo faturamento de cada apresentação.
II - caso a empresa já possua medicamento com molécula similar em sua lista de medicamentos comercializados, o PF será definido com base na média aritmética da unidade farmacotécnica, das apresentações do mesmo medicamento, com igual concentração e forma farmacêutica agrupável, já comercializadas pela própria empresa.
c) o PF permitido para o produto classificado na Categoria 7 inciso não poderá ser superior a média do PF praticado para o mesmo produto comercializado pela empresa solicitante nos países de referência, agregando-se os impostos incidentes.
III - para as novas apresentações de medicamentos já comercializados pela própria empresa com a mesma marca comercial, o PF será definido com base na média aritmética da unidade farmacotécnica, das apresentações do mesmo medicamento, com igual concentração e forma farmacêutica agrupável, já comercializadas pela própria empresa.</t>
  </si>
  <si>
    <t>A experiência que tivemos com a regra precificação atual de biossimilares mostrou que el acria barreira à entrada de medicamentos de multinacionais ao exigirir o refenciamento internacional. Os medicamentos biossimilares devem ser precificados nos mesmos moldes de extensão de linha e novos biossimilares no portfólio da empresa devem ser precificados co base na media dos preços dos medicamentos commesma molecula já existentes no mercado.</t>
  </si>
  <si>
    <t>Art. 33. Caso o preço pleiteado pela empresa seja inferior ao teto calculado pela CMED para a categoria correspondente nos termos desta Resolução, o preço pleiteado será deferido, não cabendo recurso da decisão, salvo se ficar constatado mero erro material.</t>
  </si>
  <si>
    <t>Se o preço inserido no sistema for fruto de um erro material como, por exemplo, erro de digitação, que fique devidamente demonstrado, não é justo esse preço nao ser revsito. Eu mesma já digitei errado um preço no SAMMED. Mas como eu havia apresentado o DIP em PDF e lá continha o valor correto, a CMED considerou minha justificativa e corrigiu o preço que eu havia somente digitado errado.</t>
  </si>
  <si>
    <t>Muito claramente a minuta de resolução apensentada na CP objetiva garantir o menor preço. O aumento do numero de paises na cesta e o aumento da provisoriedade do preço de 3 para 5 países não tem outro intuito que não o de se aprovar no Brasil o menor preço possível. Parece entratanto esquecerem os que contribuíram para essa redação que preços muito baixos constituem-se barreiras à entrada ou manutenção de medicamentos inovadores no Brasil. Se esse texto se mantiver como o proposto, estará a CMED claramente contrariando a norma que a criou. Ao invés de estimular a concorrência, estará cada vez mais estimulando a concentração de mercado e impedindo que terapias inovadores veham para o país. Se for para aprovar como está, é melhor manter a norma atual. Agradecemos o esforço dos envolvidos, mas esse texto não é bom para o paciente, não é bom para o país.</t>
  </si>
  <si>
    <t>2025-07-10 15:09:21</t>
  </si>
  <si>
    <t>Médicos Sem Fronteiras</t>
  </si>
  <si>
    <t>13.844.894/0001-48</t>
  </si>
  <si>
    <t>Outro</t>
  </si>
  <si>
    <t>Organização médico-humanitária</t>
  </si>
  <si>
    <t>Assessora para Assuntos de Acesso</t>
  </si>
  <si>
    <t>Entendemos que a proposta de regulamentação não resolve problemas existentes na regulamentação anterior, além de acrescentar problemas adicionais. Acreditamos que as definições apresentadas não são claras e confundem conceitos e critérios cuja atribuição não cabe a CMED averiguar. Os critérios que serão utilizados para definição de categoria são vagos, confusos, ou inaplicáveis. Além disso, entendemos que a proposta não deveria se basear na existência ou não de uma patente na definição das categorias, já que os critérios necessários para a concessão de uma patente são distintos dos critérios que devem guiar a regulação de preços. Ademais, considerando que um mesmo medicamento pode ser objeto de múltiplas patentes, a Regulação como proposta pode facilitar práticas de perpetuação de um medicamento em categoria/preço mais alto indevidamente. Assim, entendemos que benefício clínico, e não patente ou inovação, deve ser utilizado como critério da regulação de preço. Outro aspecto transversal da Regulação que merece reparo é a “premiação” em categorias mais altas de preços medicamentos que tenham “esforços nacionais” de inovação. Tal proposta além de carecer de critérios claros do que se qualificariam como “esforços” suficientes, ainda perverte o sistema de regulamentação de preços ao criar mecanismos para aumentos de preços, em vez de realizar esforços de proporcionar preços mais justos para a população, consumidor e governo.  Por último, ao adotar o mecanismo de referência de preço internacional, acreditamos que devam ser selecionados países com nível de desenvolvimento e sistemas de saúde semelhantes. Visando reduzir os problemas identificados na proposta de norma, apresentamos algumas propostas de alteração nos dispositivos e referências que subsidiam nossas justificativas e comentários.</t>
  </si>
  <si>
    <t>Incluir definição de "novas apresentações".</t>
  </si>
  <si>
    <t>Não há definição de "novas apresentações” na proposta.</t>
  </si>
  <si>
    <t>Excluir inciso.</t>
  </si>
  <si>
    <t>Não está claro o que constitui "significativamente aprimoradas" e nem os critérios de verificação. Atividade inovativa não é um critério de competência da CMED para aferição, muito menos para a regulação de preço, mas sim o benefício clínico adicional já previsto.</t>
  </si>
  <si>
    <t>Redundante com "benefício clínico adicional".</t>
  </si>
  <si>
    <t>Inovação não é um critério de aferição de competência da CMED. O critério para regulação de preço deve ser benefício clínico adicional já previsto.</t>
  </si>
  <si>
    <t>Excluir “e cumpre com as disposições da Lei nº 9.279, de 14 de maio de 1996”</t>
  </si>
  <si>
    <t>O cumprimento das disposições da Lei 9.279/96 é atribuição do Instituto Nacional de Propriedade Industrial e não da CMED e as mesmas não devem ser utilizadas para estabelecimento de preços.</t>
  </si>
  <si>
    <t>Acreditamos que inovação não é um critério de aferição de competência da CMED. Odeveria ser um critério para regulação de preço deve ser, mas sim o benefício clínico adicional já previsto.</t>
  </si>
  <si>
    <t>Art. 3º Os produtos novos deverão ser classificados nas seguintes Categorias:
I - Categoria 1. Medicamento novo que apresente benefício clínico adicional.
II - Categoria 2. Medicamento novo que não apresente benefício clínico adicional.</t>
  </si>
  <si>
    <t>A existência ou não de uma patente não deveria ser um critério para regulação de preço, mas sim o benefício clínico adicional, tendo em vista que os critérios para concessão de uma patente são objeto de regulação própria, com finalidade distinta e são apurados por outro órgão. Além disso, um mesmo medicamento ou molécula pode ser objeto de múltiplos pedidos de patente, que podem ter diferentes resultados quanto sua concessão ou não, tornando inviável a aplicação prática desse critério. Cabe ainda mencionar que em muitos casos pode ainda nem haver decisão sobre todos os pedidos de patente  relacionados a uma determinada molécula, gerando insegurança jurídica na utilização desse critério.
Assim, sugerimos que os medicamentos sejam classificados entre novos ou novas apresentações conforme disposto no Artigo 1, com critério diferenciador baseado no benefício clínico.</t>
  </si>
  <si>
    <t>I - Categoria 3. Medicamento com novas apresentações que apresente benefício clínico adicional.</t>
  </si>
  <si>
    <t>Mesma justificativa do artigo 3.</t>
  </si>
  <si>
    <t>II - Categoria 4. Medicamento com novas apresentações que não apresente benefício clínico adicional.</t>
  </si>
  <si>
    <t>Não deveria ser uma categoria própria.</t>
  </si>
  <si>
    <t>Excluir todos os parágrafos.</t>
  </si>
  <si>
    <t>Incluir o tratamento que será dado aos casos classificados como omissos.</t>
  </si>
  <si>
    <t>Inclusão de texto no inciso I: “incluindo especificação sobre benefício clínico adicional”.
Inclusão de texto no inciso II: "bem como a Denominação Comum Internacional (DCI)". 
Inclusão de texto no inciso IX: "contendo informações sobre descontos e abatimentos concedidos". 
Inclusão de texto no inciso X: bem como de informações sobre receitas de vendas, unidades vendidas,  custos de marketing e subsídios e incentivos;
Inclusão de texto no inciso XI: incluindo custos de produção/aquisição do IFA,
Alteração de texto no inciso XIV: informações sobre os pedidos de patentes relacionados ao medicamento realizados pelo solicitante no Brasil e em outros países, bem como o status de cada pedido;
Novo inciso: documentos que demonstrem os custos de pesquisa e desenvolvimento do produto em todas as etapas, bem como subsídios e incentivos recebidos.
Novo parágrafo: A apresentação do DIP será publicada no DOU e o mesmo será disponibilizado para envio de documentações e informações por terceiros interessados referentes às informações solicitadas pelo período de 30 (trinta) dias, com a finalidade de subsidiar a decisão da CMED.</t>
  </si>
  <si>
    <t>A Resolução WHA 72.8 da Organização Mundial da Saúde adotada em 2019, complementada em 2020 pelas Diretrizes sobre políticas de preços de produtos farmacêuticos, estabelece que países membros devem adotar medidas para aprimorar a transparência ao longo de toda cadeia produtiva de medicamentos, incluindo custos de produção e desenvolvimento, financiamento e subsídios recebidos e status patentário. Ademais, é recomendado que o preço de referência considere descontos e abatimentos.
Além disso, consideramos necessária a criação de um mecanismo para que terceiros interessados possam subsidiar as decisões da CMED com contribuições para avaliação dos critérios estabelecidos.</t>
  </si>
  <si>
    <t>§ 1º. Excluir Estados Unidos da América, México e Japão. E estabelecer critérios claros para seleção dos países de referência.
Inclusão de novo parágrafo: Os preços de referência serão avaliados com todas as respectivas formas de descontos, abatimentos e impostos no país.
Inclusão de novo parágrafo: Os preços estabelecidos com base neste artigo serão revisados anualmente mediante atualização dos preços praticados nos países de referência.</t>
  </si>
  <si>
    <t>As Diretrizes da OMS sobre políticas de preços farmacêuticos estabelecem que devem ser estabelecidos critérios claros para a seleção dos países de referência. A Resolução apenas lista os países, sem definir nenhum critério. As Diretrizes da OMS recomendam que sejam adotados os seguintes critérios de seleção: proximidade geográfica, renda do país, disponibilidade de medicamentos, país de origem e tamanho do mercado. Além disso, um importante critério a ser considerado é o tipo de sistema de saúde e os mecanismos de regulação de preços adotados no país. Assim, consideramos que nem todos os países selecionados são os mais adequados para serem utilizados como referência para a regulação de preços no Brasil. Destacamos os Estados Unidos, por não possuir um controle estatal de preços, além de possuir um sistema de saúde privatizado. O México, também merece ser reavaliado, apesar de ser um país da América Latina, possui um sistema híbrido com alto grau de privatização, além de políticas de preços inconsistentes. E, por fim, o Japão que possui uma regulamentação específica, complexa e com critérios não compatíveis com o Brasil.
Além disso, é recomendado que o preço de referência considere descontos e abatimentos, bem como que seja revisado em periodicidade pré-estabelecida.</t>
  </si>
  <si>
    <t>Exclusão dos parágrafos 1 e 2.</t>
  </si>
  <si>
    <t>A mera existência de um pedido de patente não pode ser motivo para classificação de um medicamento em uma categoria ou outra, nem ser utlizado como qualquer tipo de parâmetro para precificação. O tempo médio para a primeira decisão sobre um pedido de patente nas diretorias de farmácias do INPI é de aproximadamente 5 anos a partir do depósito. Em 2024, quase metade dos pedidos de patente foram indeferidos ou arquivados. Não é razoável que o consumidor e o sistema público de saúde paguem preço mais elevado durante um tempo indeterminado baseado num pedido de patente que pode levar anos para ser analisado e ao final sequer ser concedido.</t>
  </si>
  <si>
    <t>Art. 17. A CMED poderá acrescentar um percentual entre 1% a 10% ao PF máximo para produtos nas seguintes situações:
I- manufatura da matéria prima no País;
II - manufatura do produto e processo produtivo internalizado no País; ou
III - atividade inovativa realizada no País, de acordo com o grau de esforço inovativo, a ser avaliado conforme critérios a serem estabelecidos.
Parágrafo único: o acréscimo será condicional a garantia de fornecimento do medicamento em quantidade necessária para atender a demanda do país.</t>
  </si>
  <si>
    <t>Consideramos positiva a intenção de valorizar a produção e o investimento nacional em P&amp;D, com a finalidade de proporcionar maior segurança e celeridade no fornecimento do medicamento  no país. No entanto, consideramos essencial estimular uma margem percentual, bem como critérios objetivos para mensurar o grau de esforço inovativo, não incluídos na atual proposta.</t>
  </si>
  <si>
    <t>Considerar preço de referência internacional também para genéricos.</t>
  </si>
  <si>
    <t>Para uma revisão periódica dos preços de genéricos nacionais seria relevante balizar os preços de genéricos também com referência a preços internacionais e não somente com percentual do medicamento referência disponível nacionalmente.</t>
  </si>
  <si>
    <t>Médecins Sans Frontières (2024). Secrets Cost Lives: Transparency and Access to Medical Products. https://msfaccess.org/secrets-cost-lives-transparency-and-access-medical-products
Wemos, Health Action International (2025). Pharmaceutical transparency: from resolution to reality. https://haiweb.org/storage/2025/05/Report-pharmaceutical-transparency-Wemos-HAI-2025-1.pdf
World Health Organization (2019), Resolution WHA 72.8, Improving the transparency of markets for medicines, vaccines, and other health products. https://www.who.int/publications/m/item/wha72.8
World Health Organization. (2020). WHO guideline on country pharmaceutical pricing policies. 
https://www.who.int/publications/i/item/9789240011878</t>
  </si>
  <si>
    <t>Possibilidade de aumentar segurança e celeridade no fornecimento de medicamentos no países, mediante premiação de produção e inovação local, desde que sejam estabelecidos margens e critérios adequados.</t>
  </si>
  <si>
    <t>Possibilidade de gerar preço mais elevado de medicamentos no país ao:
- vincular precificação a patentes, que não pode ser utilizado como indicativo de qualquer benefício clínico, além de considerar pedido de patente em análise. 
- estabelecer cesta de países de referência que não correspondem a realidade do Brasil. 
- não estabelecer critérios para revisão periódica dos preços de referência, além de não considerar descontos e abatimentos concedidos nos países.</t>
  </si>
  <si>
    <t>2025-07-10 14:22:22</t>
  </si>
  <si>
    <t>Abbott Laboratorios do Brasil</t>
  </si>
  <si>
    <t>56.998.701/0001-16</t>
  </si>
  <si>
    <t>Art. 17. A CMED poderá estabelecer PF máximo para medicamentos classificados nas Categorias 1 e 2, quando houver ganho terapêutico na categoria 2 , com base em racional de preço sugerido pela empresa, a ser avaliado pela CMED, na seguinte situação:
a) ausência de preço internacional nos países de referência;
Parágrafo único. Na análise de que trata este artigo, a CMED deverá considerar o ganho terapêutico apresentado pelo medicamento.</t>
  </si>
  <si>
    <t>O favorecimento à indústria nacional, conforme proposto neste item B, causará assimetrias de mercado, indo contra o Art. 1° e o Art. 5° da Lei 10.742/2003, que criou a CMED, uma vez que a CMED foi criada com o intuito de estimular a competitividade do setor. A CMED deve precificar os produtos de forma imparcial, independentemente da sua origem, seja nacional ou internacional. Vale lembrar que os produtos nacionais já estão sujeitos a diversas iniciativas governamentais específicas.
 </t>
  </si>
  <si>
    <t>Art. 18. O PF permitido para o medicamento classificado na Categoria 3 que demonstrar, com evidências científicas e ou racional técnico da empresa, benefício clínico adicional, deverá observar os seguintes critérios:
I - não poderá ser superior ao PF médio praticado para o mesmo medicamento nos países de referência, agregando-se os impostos incidentes ; ou
II - poderá ser estabelecido a partir de racional de preço sugerido pela empresa e avaliado pela CMED, nas seguintes situações:
a)	ausência de preço internacional nos países de referência;
b)	preço internacional nos países de referência menor do que o PF do medicamento originador de inovação incremental;</t>
  </si>
  <si>
    <t>O favorecimento à indústria nacional, conforme proposto neste item B, causará assimetrias de mercado, indo contra o Art. 1° e o Art. 5° da Lei 10.742/2003, que criou a CMED, uma vez que a CMED foi criada com o intuito de estimular a competitividade do setor. A CMED deve precificar os produtos de forma imparcial, independentemente da sua origem, seja nacional ou internacional. Vale lembrar que os produtos nacionais já estão sujeitos a diversas iniciativas governamentais específicas.</t>
  </si>
  <si>
    <t>Art. 23. O PF máximo permitido para o produto classificado na Categoria 7 será definido de    acordo com os seguintes os critérios:
I - para medicamento que comprove ganho terapêutico, o PF permitido para o produto classificado na categoria 7 corresponderá a média doo preço internacional do medicamento em análise, encontrado dentro os países de referência, agregando-se os impostos incidentes, conforme o caso.
II - para medicamento que não comprove ganho terapêutico:
a) caso seja produto novo na lista dos medicamentos comercializados pela empresa, o PF será definido com base no preço médio da unidade farmacotécnica das apresentações dos medicamentos com o mesmo IFA e mesma concentração disponíveis no mercado, em forma farmacêutica agrupável, ponderado pelo faturamento de cada apresentação, não sendo, em nenhuma hipótese, definido de maneira a ser inferior a 80% do preço do produto originador.
b) caso a empresa já possua produto com a mesma molécula em sua lista de medicamentos comercializados, o PF será definido com base na média aritmética da unidade farmacotécnica, das apresentações do mesmo medicamento, com igual concentração e forma farmacêutica agrupável, já comercializadas pela própria empresa.</t>
  </si>
  <si>
    <t>É fundamental garantir a previsibilidade regulatória e a sustentabilidade econômica para o desenvolvimento e a introdução de biossimilares no mercado brasileiro.
Diferentemente dos medicamentos genéricos e similares sintéticos, os biossimilares demandam investimentos significativamente elevados em pesquisa, desenvolvimento, ensaios clínicos e infraestrutura produtiva. Por essa razão, é imprescindível que os critérios de precificação assegurem um ambiente competitivo e equilibrado, proporcionando maior vantajosidade para os consumidores e permitindo uma maior disponibilidade de produtos no mercado. Para tanto, é importante a previsão de critérios que permitam o estabelecimento de preços que assegurem rentabilidade mínima para permitir de viabilidade econômica.
Neste sentido, busca-se com a proposta apresentada um mecanismo de precificação inspirado no mecanismo de precificação de similares, pautado por um cálculo que considera o preço médio dos medicamentos similares (disponíveis no mercado ou no portfólio da empresa, conforme o caso), de maneira que a precificação considere o ambiente mercadológico e permita a entrada de produto em paridade de competição.
De maneira complementar, a proposta traz a adoção de um piso mínimo equivalente a valor não inferior ao de 80% do preço do medicamento originador para biossimilares que não apresentem ganho terapêutico. Isso a fim de coibir práticas de precificação predatória que possam comprometer a sustentabilidade do mercado e desestimular investimentos futuros. Trata-se de um instrumento adicional de proteção à concorrência saudável, que favorece a entrada e a expansão de novas tecnologias no país, ampliando o acesso da população a tratamentos de alta complexidade e promovendo a eficiência do gasto público.
Destaca-se que proposta de redação apresentada está em consonância com os princípios da Lei nº 10.742/2003, que orienta a política de preços de medicamentos no Brasil, notadamente no que se refere à promoção do acesso da população a medicamentos essenciais e ao incentivo à ampla e justa concorrência regulada.</t>
  </si>
  <si>
    <t>É de extrema importância que os moldes regulatórios que hoje regem a precificação de medicamentos no Brasil, seja revisto a luz das contribuições dos entes do setor. Garantindo assim a implementação necessária doa ajustes que fomentam a inovação e o investimento a longo prazo, beneficiando a população com a competição saúdavel do setor e o aumento de acesso.</t>
  </si>
  <si>
    <t>2025-07-10 21:42:37</t>
  </si>
  <si>
    <t>EMS SA</t>
  </si>
  <si>
    <t>57.507.378/0003-65</t>
  </si>
  <si>
    <t>Excluir Inciso I</t>
  </si>
  <si>
    <t>Sugere-se a supressão do inciso I, visto que sua definição é redundante e tautológica. O conceito de "agrupamento de formas farmacêuticas" já está compreendido, de maneira mais técnica e precisa, na definição de "formas farmacêuticas agrupáveis" constante do inciso IX da minuta. A permanência do inciso I criaria uma duplicidade conceitual, com potencial para gerar incerteza interpretativa, o que contraria os preceitos de clareza, precisão e economia estabelecidos no art. 11 da Lei Complementar nº 95/1998. A exclusão do dispositivo, portanto, aprimora a coerência do texto normativo e elimina um regramento desnecessário.</t>
  </si>
  <si>
    <t>Opção 1. II.Alternativa terapêutica: medicamento(s) utilizado(s) para a mesma indicação conforme bula autorizada no País. Na ausência de indicação em bula, serão considerados, na seguinte ordem de preferência:
a.  Guias clínicos nacionais ou internacionais de referência, desde que respaldados por evidências científicas.
b.  Protocolos Clínicos e Diretrizes Terapêuticas do Ministério da Saúde (PCDT).
Priorizar-se-á, sempre que possível, medicamentos que contemplem indicação em bula e protocolos clínicos.
Opção 2, II. Alternativa terapêutica: medicamento(s) utilizado(s) para a mesma indicação conforme bula autorizada no País.</t>
  </si>
  <si>
    <t>Opção 1: eleger critério para a escolha de acordo com a relevância de cada referência. Sugere-se que se acatada esta sugestão, seja clarificado quais países poderão ser utilizados como referências de Guias Internacionais.
Opção 2: Propõe-se a manutenção do entendimento consolidado na ata da 9ª Reunião Ordinária do Comitê Técnico-Executivo (CTE/CMED), realizada em 30 de setembro de 2021, no âmbito do Processo Administrativo nº 25351.166890/2020-16, segundo o qual:
"(...) Em discussão entre os representantes do CTE/CMED, decidiu-se, tanto nesse caso como nas futuras análises de Documentos Informativos de Preço, pela não inclusão, como comparadores, de medicamentos que possuam indicação terapêutica em uso 'off-label'."
Além disso, a utilização de PCDTs ou guias nacionais como critério para definição de comparadores pode desestimular a introdução de inovações no país, ao forçar a comparação de medicamentos inovadores com terapias antigas, muitas vezes desatualizadas. Esses documentos refletem apenas as tecnologias incorporadas ao SUS e não acompanham a dinâmica do mercado ou da inovação.</t>
  </si>
  <si>
    <t>Benefício clínico adicional: i) aumento de eficácia ou efetividade, ii)ação mais rápida ou prolongada, iii) redução da incidência ou da gravidade de eventos adversos, iv) 
comodidade posológica, v) adesão terapêutica, vi) efeito aditivo ou sinérgico de associações, vii) redução da resistência antimicrobiana, viii) abrangência de populações 
específicas, incluindo pediátrica e idosos, ix) redução do custo global de tratamento, x) facilitação ou viabilização da administração ambulatorial ou pelo paciente, xi) ) redução na concentração do princípio ativo, com preservação ou aprimoramento do benefício clínico, xii) nova indicação terapêutica, xiii) redução do impacto ambiental, xiv) aumento da estabilidade de uso, xv) inclusão de dispositivo com tecnologia diferenciada de administração, xvi) outros ganhos terapêuticos em comparação à(s) alternativa(s) terapêutica(s) registrada(s) para a mesma indicação terapêutica registrada em bula no país, excluídos desta definição a redução de custos ou resíduos, assim como as melhorias no processo ou na cadeia produtiva do medicamento;</t>
  </si>
  <si>
    <t>A definição proposta para "benefício clínico adicional", no inciso IV da minuta, busca refletir a complexidade e a diversidade das inovações incrementais em medicamentos, alinhando o marco regulatório brasileiro à realidade da jornada de desenvolvimento das tecnologias farmacêuticas.
A inovação incremental, embora muitas vezes não envolva uma nova entidade molecular, representa avanços relevantes para o paciente, para o sistema de saúde e para a sustentabilidade do acesso. Trata-se de melhorias que ampliam a eficácia, a segurança, a adesão ou a aplicabilidade clínica de terapias já existentes, viabilizando, por exemplo, o uso em novas populações, a administração fora do ambiente hospitalar, a redução de eventos adversos ou a simplificação de esquemas terapêuticos.
A definição ampliada contempla elementos concretos e mensuráveis da prática clínica, como a comodidade posológica, a abrangência de populações específicas (como pediátrica e idosa), o uso de dispositivos diferenciados, a administração ambulatorial e a estabilidade de uso. Esses atributos, embora não representem ruptura científica radical, são essenciais para garantir a continuidade do ciclo de inovação, especialmente em um país com grandes desafios de acesso e logística como o Brasil.
Importante destacar que a definição exclui expressamente ganhos meramente produtivos ou de custo, focando exclusivamente em atributos com impacto terapêutico direto ou indireto sobre o paciente. Isso assegura rigor técnico e evita distorções no uso do conceito.
Portanto, a definição proposta é necessária para permitir que o marco regulatório reconheça, valorize e estimule a inovação incremental, criando um ambiente mais favorável ao desenvolvimento local, à ampliação do acesso e à chegada de soluções terapêuticas mais adequadas à realidade brasileira.</t>
  </si>
  <si>
    <t>Evidências científicas: artigos científicos publicados em revistas indexadas ou não referentes a estudos clínicos com comparações diretas, revisões sistemáticas com ou sem metanálise e, na falta dessas ou complementarmente, comparações indiretas ou estudos observacionais, relatórios de pesquisa clínica, dados de mundo real, estudos de biodisponibilidade relativa, estudos de bioequivalência e outros documentos emitidos por agências internacionais de referências.</t>
  </si>
  <si>
    <t>Propõe-se a exclusão da expressão “que serão valoradas conforme sua robustez” por se tratar de uma previsão que extrapola a competência legal da CMED, conforme estabelecido na Lei nº 10.742/2003. A avaliação da robustez metodológica das evidências científicas é atribuição da Anvisa, no âmbito do processo de registro sanitário, conforme previsto na Lei nº 9.782/1999, que define suas competências como autoridade reguladora sanitária.
Uma vez que o medicamento já obteve registro como produto inovador, presume-se que as evidências apresentadas foram consideradas válidas, suficientes e robustas pela Anvisa. A revalidação desses estudos por parte da CMED, sob o critério de “robustez”, geraria sobreposição de funções, insegurança jurídica e risco de duplicidade procedimental, contrariando os princípios da legalidade, eficiência e especialidade administrativa.
Além disso, a redação proposta amplia e atualiza o rol exemplificativo de evidências aceitas, incluindo dados de mundo real, estudos de biodisponibilidade relativa e bioequivalência, em linha com as práticas regulatórias internacionais e com os avanços metodológicos aplicáveis à avaliação de tecnologias em saúde. A inclusão desses elementos reforça a segurança jurídica, previsibilidade e adequação técnica do dispositivo, sem comprometer o rigor analítico da CMED no processo de precificação.</t>
  </si>
  <si>
    <t>IX.	Forma farmacêutica agrupável: formas farmacêuticas que apresentam as mesmas vias de administração e formas de liberação do insumo farmacêutico ativo agrupadas segundo a similaridade da forma física do medicamento no momento da administração ao paciente (estado sólido, líquido, semissólido ou gasoso); conforme estabelecido em ato normativo específico;</t>
  </si>
  <si>
    <t>Propõe-se a inclusão da expressão “conforme estabelecido em ato normativo específico” ao final do inciso IX, visa garantir segurança jurídica, clareza técnica e padronização na aplicação do conceito de forma farmacêutica agrupável, conforme hoje é previsto no Comunicado 8/2014. Trata-se de definição com impacto direto na precificação, que exige critérios técnicos atualizáveis e previamente formalizados.
A remissão a ato normativo próprio evita interpretações divergentes e assegura conformidade com os princípios da legalidade, eficiência e segurança jurídica, previstos na Constituição Federal, na Lei nº 9.784/1999 e na Lei Complementar nº 95/1998. Esta última, inclusive, recomenda que definições técnicas detalhadas sejam tratadas fora do corpo principal da norma, especialmente quando exigem constante atualização técnica.</t>
  </si>
  <si>
    <t>X.	Ganho terapêutico: comprovação de maior eficácia em desfechos relevantes para a patologia ou diminuição significativa dos efeitos adversos em relação à(s) alternativa(s) terapêutica(s);</t>
  </si>
  <si>
    <t>XI.Inovação incremental: alteração em relação a medicamento originador decorrente de atividade inovativa, não se admitindo como tal a mera variação de características simples do produto, tais como:  
1. mudanças puramente estéticas do produto;  
2. mudanças rotineiras ou insignificantes nas funções ou características do produto, que 
não envolvam um grau suficiente de novidade ou de esforço tecnológico, e que não 
acrescentem nada significativo ao seu desempenho;  
3. mudanças no nome do produto;  
4. customização para um cliente que não inclua diferenças significativas de atributos comparados aos produtos registrados por outras empresas no país;</t>
  </si>
  <si>
    <t>Propõe-se a exclusão do item 4, que veda a classificação como inovador de produtos "desenvolvidos e produzidos por outra empresa". A manutenção deste dispositivo criaria uma barreira artificial e prejudicial ao acesso a medicamentos inovadores no Brasil, gerando insegurança jurídica e desalinhando a regulação com os objetivos estratégicos do país e com a realidade do mercado farmacêutico global.
O foco da norma deve ser o benefício clínico agregado, e não a origem do desenvolvimento. Um medicamento que oferece um ganho terapêutico comprovado para o paciente brasileiro é uma inovação para o sistema de saúde nacional, independentemente de seu modelo de negócio ser um licenciamento. Penalizar um produto com base na sua origem, em vez de seu mérito terapêutico, enfraquece a racionalidade do sistema de precificação.
A vedação desconsidera que o licenciamento é um vetor estratégico para a inovação e, principalmente, para o acesso. O licenciamento cria mais acesso aos pacientes, possibilitando a chegada de medicamentos inovadores que podem contribuir para uma vida mais saudável e plena. Contudo, para que essa via se concretize, o modelo de negócio precisa compensar financeiramente a importação e o investimento no licenciamento do produto. Impedir que esses produtos sejam precificados como inovadores inviabiliza o negócio, desestimula empresas a trazerem novas tecnologias e fecha as portas para tratamentos que poderiam beneficiar a população. Essa restrição contraria os objetivos do Complexo Econômico-Industrial da Saúde (CEIS) e da Nova Indústria Brasil.
A supressão do item 4 é essencial para eliminar uma lacuna regulatória e garantir maior clareza e previsibilidade à norma, alinhando-a aos princípios da eficiência e da segurança jurídica. A regra deve avaliar o produto e seu benefício terapêutico, não o seu passaporte de desenvolvimento, fomentando um ambiente que estimule a competitividade da indústria nacional e, acima de tudo, garanta o acesso dos pacientes às melhores tecnologias disponíveis.</t>
  </si>
  <si>
    <t>Propõe-se a exclusão do inciso XIII por se tratar de uma definição redundante e já contemplada integralmente no conceito de evidências científicas, previsto no inciso VIII da minuta.
A definição de “literatura científica” como meta-análises, revisões sistemáticas ou artigos publicados em revistas indexadas repete os mesmos elementos já descritos no rol exemplificativo de evidências científicas, tornando-se desnecessária e potencialmente confusa. A manutenção de ambos os dispositivos pode gerar sobreposição conceitual e interpretações divergentes sobre a hierarquia ou o peso desses documentos no processo de precificação.
A exclusão contribui para a coerência interna da norma, evita duplicidade terminológica e está em conformidade com os princípios da clareza, concisão e não redundância, conforme orienta a Lei Complementar nº 95/1998.</t>
  </si>
  <si>
    <t>XIV.Manufatura básica do processo produtivo: etapas essenciais e fundamentais da produção de medicamentos, que envolvem a transformação direta das matérias-primas em formas farmacêuticas acabadas, como comprimidos, cápsulas, líquidos, pomadas, entre outros, e podem englobar operações como pesagem, mistura, granulação, secagem, compressão, embalagem, controle de qualidade, cultivo de células ou microrganismos produtores, purificação, revestimento, formulação e outras fases cruciais para garantir a integridade, a eficácia e a segurança dos produtos farmacêuticos, sejam sintéticos ou biológicos;</t>
  </si>
  <si>
    <t>Inclusão de revestimento como parte do processo</t>
  </si>
  <si>
    <t>XVII. Medicamento comparador: alternativa terapêutica definida com a mesma indicação em bula definida com base em Parecer Técnico da CMED</t>
  </si>
  <si>
    <t>Estamos propondo uma mudança no inciso XVII para que fique claro que o medicamento comparador precisa ter a mesma indicação terapêutica aprovada em bula pela Anvisa. Ele não deve ser apenas uma alternativa terapêutica definida por um parecer técnico da CMED.
A redação atual é muito ampla e pode permitir o uso de medicamentos com indicações "off-label" como comparadores. Essa prática vai contra o que a própria CMED já estabeleceu (CTE/CMED, Ata da 9ª Reunião Ordinária, 2021), o que prejudica a segurança jurídica, a coerência regulatória e a legitimidade do processo de precificação.
Ao exigir que o comparador tenha uma indicação formalmente registrada em bula para a mesma condição clínica, a nova redação traz mais objetividade, evita interpretações subjetivas e alinha os critérios técnico-sanitários da Anvisa com os critérios econômicos da CMED.
Essa alteração está de acordo com os princípios de legalidade, previsibilidade e eficiência regulatória (Lei nº 9.784/1999) e ajuda a esclarecer as normas (Lei Complementar nº 95/1998).</t>
  </si>
  <si>
    <t>Sugere-se a exclusão do inciso XXX, que estabelece o conceito de “País de Origem” como o local de fabricação da unidade farmacotécnica. Tal definição é inadequada, apresenta inconsistências metodológicas e é desnecessária para a regulação de preços de medicamentos no Brasil.
O conceito de país de origem está atrelado à metodologia de Preços de Referência Internacional (PRI), usada para balizar os preços de medicamentos novos com base em valores de outros países. No entanto, a obrigatoriedade de incluir o país de fabricação como referência introduz falhas técnicas significativas, mostrando-se desalinhada com as melhores práticas regulatórias globais e com a dinâmica da indústria farmacêutica.
1. Desalinhamento com a Prática Internacional e com a Cesta da Própria CMED
Nenhum dos 15 países que compõem a cesta de referência da CMED (incluindo potências como Alemanha, Canadá, Estados Unidos, Japão e Reino Unido) utiliza o país de fabricação do fármaco como um critério mandatório em suas políticas de preço. Manter essa exigência isola o Brasil das práticas internacionais, prejudica a comparação entre agências reguladoras e gera insegurança para as empresas globais.
Adicionalmente, as diretrizes da Organização Mundial da Saúde (OMS) sobre precificação recomendam a escolha de países de referência que sejam comparáveis e possuam mercados e metodologias transparentes — requisitos que o conceito de "país de origem" não cumpre, visto que pode variar drasticamente dependendo do produto e de sua cadeia de suprimentos.
2. Ausência de Transparência e Comparabilidade
O local de fabricação não é um critério estável ou padronizado. Ele pode mudar entre diferentes lotes ou fases de produção de um mesmo medicamento e não tem correlação direta com a política de preços daquele território. Frequentemente, os preços no país de origem:
Não são de domínio público ou de fácil verificação;
Decorrem de acordos de confidencialidade;
São influenciados por subsídios, licitações ou outras políticas locais;
Podem estar desatualizados na data da análise pela CMED.
Tais fatores violam diretamente os princípios da transparência, isonomia e verificabilidade, que são pilares da regulação econômica.
3. O Exemplo da China: Uma Demonstração da Inadequação do Critério
A China, um dos maiores centros de inovação biofarmacêutica do mundo, ilustra perfeitamente o problema. Os preços praticados no mercado chinês são profundamente distorcidos por políticas governamentais, tais como:
Aquisição Centralizada por Volume (NRDL): Um sistema que impõe reduções de preço que podem superar 60%;
Apoio Estatal: Concessão de subsídios e incentivos fiscais maciços à indústria local;
Políticas Protecionistas: Preferência clara por empresas nacionais em processos de compra;
Estrutura de Valor: Um sistema que não reflete o valor da inovação nos padrões internacionais.
Adotar o preço de um medicamento fabricado na China como referência para o Brasil resultaria em uma subavaliação de seu valor clínico e tecnológico, desestimulando o lançamento do produto no país e, consequentemente, prejudicando o acesso dos pacientes a tratamentos de ponta.
4. A Desnecessidade da Definição na Norma
Além de ser metodologicamente falha, a definição de país de origem é redundante. A CMED já possui um mecanismo robusto para a precificação, baseado em uma cesta de países de referência consolidados e comparáveis, conforme detalhado no Capítulo IV da minuta.
A exclusão deste inciso simplifica a norma, elimina o risco de interpretações equivocadas e fortalece o alinhamento com os princípios da legalidade, eficiência, previsibilidade e segurança jurídica, previstos na Lei nº 9.784/1999, na Lei nº 10.742/2003 e na Lei Complementar nº 95/1998.</t>
  </si>
  <si>
    <t>Propõe-se a exclusão da menção ao “país de origem do produto” da definição de países de referência, por se tratar de critério inadequado e não utilizado por nenhum dos países que compõem a própria cesta da CMED – conforme já amplamente debatido no Inciso XXX (“país de origem”) em que se pugnou pela sua exclusão.
O país de origem não oferece comparabilidade confiável, pois os preços podem ser impactados por políticas locais, subsídios, negociações centralizadas e falta de transparência. Além disso, não reflete o valor clínico ou econômico do medicamento e pode distorcer o processo de precificação.
A exclusão alinha a norma às boas práticas internacionais de ERP, conforme orientações da OMS, e evita riscos à previsibilidade regulatória e ao acesso a medicamentos inovadores no Brasil.</t>
  </si>
  <si>
    <t>XXXI. Preço fixo (flat pricing): preço fixo entre as apresentações de um mesmo medicamento, independente da concentração, quando solicitado pela empresa;</t>
  </si>
  <si>
    <t>Propomos adicionar a expressão "quando solicitado pela empresa" para deixar claro que, embora este trecho seja apenas uma definição, essa mudança já contribui para a segurança jurídica e a previsibilidade regulatória.
Essa alteração esclarece que a aplicação do preço fixo (também conhecido como flat pricing) entre apresentações com diferentes concentrações não acontece automaticamente. Pelo contrário, ela depende de uma solicitação da própria empresa. Isso evita mal-entendidos e alinha a definição com a prática já estabelecida no setor farmacêutico.</t>
  </si>
  <si>
    <t>Art. 3º Os produtos novos deverão ser classificados nas seguintes Categorias: 
I - Categoria 1: produto novo que:
a) apresente ganho terapêutico em relação à(s) alternativa(s) terapêutica(s); ou.
b) seja único para uma indicação terapêutica específica, conforme bula autorizada no País 
II - Categoria 2: medicamento novo que não se enquadre na categoria anterior por não atender as previsões dispostas nas alíneas “a” ou “b” do inciso I deste artigo.
§ 2º As novas apresentações de medicamentos previamente classificados na Categoria 1 manterão essa mesma categorização por um período de 2 (dois) anos, desde que conservem a mesma indicação terapêutica. Caso a nova apresentação seja destinada a uma nova indicação terapêutica, deverá ser reclassificada como Categoria § 3º O Comitê Técnico-Executivo poderá considerar outros ganhos terapêuticos agregados desde que comprovados por evidências cientificas.</t>
  </si>
  <si>
    <t>Categoria 1:
Propõe-se a exclusão do termo "cumulativamente" para conferir maior flexibilidade na aplicação dos critérios de enquadramento na Categoria 1. Essa mudança é especialmente relevante diante das alterações propostas nas alíneas "a" e "b".
A permanência do termo "cumulativamente" implica que dois critérios precisam obrigatoriamente coexistir, o que restringe a análise técnica da CMED. Isso pode, inclusive, excluir do enquadramento produtos que apresentem valor clínico significativo, mas que não atendam simultaneamente a ambos os requisitos.
A alteração proposta permitirá que a CMED avalie as características terapêuticas, regulatórias e de mercado de um novo produto de forma mais contextual e proporcional. Isso será feito sem prejuízo da exigência de critérios objetivos e de uma análise técnica detalhada.
Propõe-se a substituição da patente pelo ganho terapêutico como critério central para a classificação na Categoria 1. Ocorre que a simples existência de uma patente não garante, por si só, que haja um valor terapêutico ou uma inovação clínica significativa.
A nova redação da alínea “a” sugere que o ganho terapêutico seja um critério suficiente para o enquadramento, o que já está em linha com a prática da CMED em seus pareceres técnicos. Por outro lado, a patente não deveria ser vista pela CMED como um fator determinante de valor terapêutico e, a princípio, não tem suporte como critério de precificação em análises de experiências internacionais, conforme mapeado no Relatório de AIR da CMED.
Essa mudança reforça a previsibilidade regulatória, valoriza o real mérito clínico do produto e garante mais igualdade no tratamento de medicamentos que de fato oferecem um impacto terapêutico, independentemente de sua situação de propriedade intelectual.
A nova alínea "b" propõe a inclusão de um critério adicional para o enquadramento: quando um produto for o único disponível para uma indicação terapêutica específica, aprovada em bula. Essa medida visa reconhecer o valor de medicamentos que representam a única opção de tratamento para certas condições clínicas, como doenças raras ou cenários onde não existia tratamento prévio.
Essa mudança valoriza o mérito terapêutico e o contexto clínico do produto, e espera-se que promova um maior acesso a esses medicamentos no Brasil.
Categoria 2: 
Propõe-se substituir a expressão “concomitantemente, as previsões” por “as previsões [...] nas alíneas ‘a’ ou ‘b’”. Essa mudança é necessária devido à alteração previamente sugerida no inciso I do mesmo artigo, que elimina o critério cumulativo.
Com a nova redação do inciso I, que permite o enquadramento na Categoria 1 com base no cumprimento de apenas um dos critérios (seja ganho terapêutico ou unicidade de indicação), a redação atual do inciso II torna-se incompatível. Ela ainda pressupõe a necessidade de cumprimento simultâneo (“concomitantemente”) das duas alíneas.
Essa alteração garante coerência interna entre os dispositivos, evita interpretações contraditórias e assegura clareza e previsibilidade na categorização de medicamentos novos. Tudo isso está em conformidade com os princípios da legalidade, eficiência e clareza normativa (Lei nº 9.784/1999 e LC nº 95/1998).
Propõe-se a exclusão do § 1º, que vincula o enquadramento à existência de patente vigente ou deferida, por entender que a situação patentária não deve ser critério para definição de preços. Conforme já justificado na proposta de alteração do inciso I, a existência ou ausência de patente não reflete, por si só, o valor terapêutico do produto e tampouco é utilizada como critério central nas práticas internacionais de precificação, conforme demonstrado no Relatório de AIR da CMED.
A nova redação da alínea “a” propõe que o ganho terapêutico seja reconhecido como critério suficiente para o enquadramento, em consonância com a prática já adotada pela CMED em pareceres técnicos. A existência de patente, por outro lado, não deve ser considerada pela CMED como determinante de valor terapêutico e, a priori, não tem respaldo como critério de precificação nas experiências internacionais mapeadas no Relatório de AIR da CMED.
A exclusão contribui para maior coerência normativa e segurança jurídica, além de evitar distorções no processo de categorização e precificação.
5. Propõe-se a redução do prazo de manutenção da categorização na Categoria 1 de cinco para 2 (dois) anos. Essa alteração se aplicaria a novas apresentações de medicamentos que já estão nessa categoria, desde que mantenham a mesma indicação terapêutica.
O objetivo principal dessa mudança é evitar distorções de preço que podem surgir de flutuações cambiais e cenários econômicos instáveis ao longo de um período prolongado. Manter a categorização por cinco anos pode levar à persistência de preços que não condizem com a realidade do mercado, especialmente em épocas de alta volatilidade cambial ou de grandes mudanças econômicas, tanto no Brasil quanto globalmente.
Adicionalmente, o prazo de dois anos está mais alinhado com o tempo médio que as empresas levam para lançar novas apresentações de um mesmo medicamento. Isso garante um equilíbrio entre a previsibilidade regulatória e a necessidade de atualizar as condições de mercado.
Essa proposta também contribui para que as decisões de precificação sejam mais dinâmicas e aderentes à realidade econômica atual, sem comprometer a segurança jurídica para o setor regulado.
Propomos substituir a expressão "vantagens terapêuticas" por "ganhos terapêuticos" e incluir a exigência de comprovação por evidências científicas. Isso vai alinhar o texto com a terminologia já usada na minuta e com a definição atualizada de "evidências científicas".
Essa alteração reforça a coerência normativa, padroniza o vocabulário técnico da resolução e garante que qualquer benefício adicional considerado pela CMED seja baseado em dados robustos e verificáveis, seguindo os critérios de avaliação de evidências.
Além disso, usar a expressão "ganhos terapêuticos" está de acordo com os conceitos de benefício clínico adicional e inovação incremental, já definidos na minuta. Isso promove clareza, previsibilidade e segurança jurídica na análise técnica do Comitê Técnico-Executivo.</t>
  </si>
  <si>
    <t>Art. 4º As novas apresentações de medicamentos deverão ser classificadas como:
I - Categoria 3: medicamento com inovação incremental, conforme os seguintes tipos:
a)	nova associação;
b) nova monodroga;
c) nova via de administração;
d) nova concentração;
e) nova forma farmacêutica;
f) novo acondicionamento; ou
g) inovação incremental diversa.
h) novo dispositivo de administração;
i) nova indicação terapêutica;
Parágrafo único. No caso de associações em que um dos princípios ativos seja uma molécula nova no País, o medicamento deverá ser enquadrado conforme o disposto no art. 3º, incisos I ou II desta Resolução, considerando-se as características da molécula nova e o eventual ganho terapêutico em relação às alternativas existentes.</t>
  </si>
  <si>
    <t>Propomos incluir expressamente "novo dispositivo de administração" como um tipo de inovação incremental que pode ser classificada na Categoria 3. Isso está alinhado com as discussões já feitas nesta minuta e com a definição de inovação incremental diversa (inciso XXIX), cuja redação também foi proposta para incluir esse tipo de melhoria.
Dispositivos diferenciados — como canetas injetoras, inaladores, sistemas de liberação programada ou tecnologias que facilitam a autoadministração — são avanços terapêuticos reais. Eles promovem maior adesão ao tratamento, segurança, precisão na dosagem e acessibilidade.
Essa inclusão reforça a coerência normativa, evita dúvidas na interpretação e valoriza inovações tecnológicas não moleculares. Essas inovações geram um impacto positivo na experiência do paciente e na eficácia do tratamento, especialmente em doenças crônicas ou que exigem uso domiciliar.
Estamos propondo que a "nova indicação terapêutica" seja incluída como um tipo de inovação incremental. Isso porque expandir o uso de um medicamento já registrado para tratar uma nova condição clínica representa um ganho terapêutico significativo, resultado direto de investimentos em pesquisa e desenvolvimento.
Essa proposta está em sintonia com a definição de benefício clínico adicional já existente na minuta e com a prática regulatória da Anvisa. A agência já reconhece uma nova indicação como inovação incremental, conforme as RDCs nos 948/2024 e 753/2022.
Além disso, incluir a nova indicação como inovação incremental reforça a previsibilidade regulatória e valoriza a atividade inovadora. Essa medida contribui para que mais pacientes tenham acesso a terapias já conhecidas, mas agora em novos contextos clínicos, muitas vezes atendendo a necessidades que antes não eram supridas.
ropõe-se a inclusão de um parágrafo único para esclarecer o seguinte: quando uma nova associação de medicamentos inclui uma molécula inédita no País, o enquadramento regulatório não deve seguir automaticamente a lógica da inovação incremental (Categoria 3). Em vez disso, a avaliação deve ser feita com base no Art. 3º, incisos I ou II, que tratam especificamente de medicamentos novos.
Essa medida evita que casos que, na verdade, envolvem a introdução de uma nova entidade molecular sejam enquadrados indevidamente como inovação incremental. Isso é crucial, pois a chegada de uma molécula inédita exige uma análise mais rigorosa quanto ao ganho terapêutico e à verdadeira natureza da inovação.
A proposta contribui para a coerência normativa, garante segurança jurídica no processo de categorização e reforça a lógica técnica da Resolução. Assim, assegura-se que medicamentos com novas moléculas recebam o tratamento regulatório adequado, de acordo com seu grau de inovação.</t>
  </si>
  <si>
    <t>Este texto argumenta que o critério de "grupo econômico" é juridicamente frágil, economicamente insustentável e impraticável. A abordagem ignora a autonomia de cada empresa (CNPJ), as complexas estratégias de precificação e o valor da marca, gerando insegurança jurídica e distorções de mercado.
Portanto, recomendamos a remoção do critério de "grupo econômico" do Art. 21, mantendo a precificação individual por CNPJ, uma metodologia consolidada, segura e alinhada às realidades do setor.
1. PRELIMINAR. NULIDADE. VÍCIO PROCEDIMENTAL INSUPERÁVEL: o Relatório de Análise de Impacto Regulatório (AIR) que acompanha a CP CMED 01/2025 não discute nem sequer cita o critério de “grupo econômico” para precificação da Categoria 5.
O Relatório de Análise de Impacto Regulatório (AIR) que embasa a Consulta Pública 01/2025 enuncia, logo no Sumário Executivo, a necessidade de “aperfeiçoar critérios e categorias de precificação” da Resolução 2/2004. Em seguida, no tópico destinado à “Identificação do Problema Regulatório”, são identificados sete problemas primários:
1. O regramento de precificação não acompanhou o dinamismo de mercado frente aos avanços tecnológicos (tipos de medicamentos, situações como a inovação incremental, os biossimilares e as terapias avançadas); 
2. Há limitações na precificação de produtos novos; 
3. Os critérios de alteração de preço teto são insuficientes; 
4. No caso de moléculas antigas, existem diferentes classificações na legislação econômica e sanitária para as mesmas situações; 
5. Existem falhas no monitoramento de mercado (cadeia produtiva farmacêutica, clínicas e hospitais);
6. Há falhas de interação com os diferentes agentes envolvidos (consumidor/paciente, indústria, gestores públicos, profissionais); 
7. Há uma visão pouco abrangente dos efeitos da regulamentação nos elos da cadeia farmacêutica e no acesso aos medicamentos.
Contudo, em nenhuma de suas 156 páginas o documento menciona ou avalia a proposta de vincular o preço-teto de novas apresentações à noção de “empresas do mesmo grupo econômico” hoje inserida na minuta (arts. 4º III e 21). As expressões “grupo econômico”, “empresas do mesmo grupo” ou “Categoria 5” simplesmente não aparecem no texto.
De pronto, já é possível identificar uma incoerência metodológica. O próprio AIR adota o método AHP  e conclui que segurança jurídica é o critério de maior peso para escolha da alternativa regulatória (50,28 %). Ainda assim, não há qualquer discussão sobre segurança jurídica aplicada ao novo conceito de “grupo econômico”, nem análise de riscos de litigiosidade ou de custos de fiscalização derivados de seu uso. O capítulo de identificação do problema frisa a “defasagem das categorias” e a ausência de parâmetros para inovação, mas nada indica que o critério por CNPJ seja fonte de distorções que demandem mudança.
a) Violação às boas práticas de AIR (Decreto 10.411/2020)
O art. 6º, incisos II, V, VI, VII e XI, do Decreto 10.411/2020exige que a AIR apresente, para cada alternativa normativa, a definição do problema, objetivos, opções, impactos, custos e riscos. Ao omitir totalmente a hipótese “grupo econômico”, o relatório:
•	Não comprova necessidade — não há dados que demonstrem que o modelo por CNPJ gere falhas de mercado, risco sanitário ou limite acesso.
•	Não compara alternativas — portanto não debate critérios societários de agrupamento.
•	Não mensura impacto — ignora quantos CNPJs poderiam ter tetos reduzidos, qual variação de preço esperada ou qual custo administrativo recairia sobre CMED para identificar controladoras e coligadas.
Nesse sentido, tal lacuna ameaça a própria robustez procedimental da CP 01/2025, pois: há uma quebra de transparência, já que os stakeholders não dispõem dos fundamentos técnico-jurídicos que justificariam a nova regra; há exposição a nulidades, pois sem AIR que aborde o ponto, a futura resolução pode ser questionada por vício de motivação e desvio do princípio da legalidade (art. 37 caput, CF); e há contradição performativa — embora a segurança jurídica seja o fator mais valorizado no documento, a proposta normativa adota justamente um conceito indeterminado, sem análise prévia.
b) Violação à Lei 13.848/2019 (“Lei das Agências Reguladoras”)
A omissão é ainda mais grave quando se observa a Lei 13.848/2019, a Lei Geral das Agências Reguladoras. O seu artigo 6º estabelece que toda adoção e qualquer proposta de alteração de atos normativos de interesse geral ‒ exatamente o caso da mudança do critério de precificação da Categoria 5 ‒ devem ser precedidas de uma Análise de Impacto Regulatório que descreva, de forma metodologicamente adequada, o problema regulatório, os objetivos perseguidos, as alternativas consideradas e a estimativa dos impactos, custos e riscos de cada opção. 
Ao não tratar do conceito de “grupo econômico”, o AIR que acompanha a Consulta Pública 01/2025 descumpre frontalmente essa exigência legal, pois deixa sem avaliação justamente uma das alterações mais sensíveis da minuta. Além de afrontar o dever de transparência e motivação técnica imposto pelos artigos 4º e 5º da mesma lei, a falha compromete o princípio da eficiência regulatória que ela consagra, expondo a futura resolução a questionamentos por vício procedimental e ausência de fundamentação adequada.
Em síntese, o AIR que acompanha a CP 01/2025, tal como publicado, não oferece substrato analítico para justificar a adoção de “grupo econômico” na Categoria 5, contrariando o próprio método e a legislação de boas práticas regulatórias. Esse vazio técnico-jurídico fortalece o pleito pela manutenção do modelo consolidado por CNPJ.
2. Insegurança Jurídica: A Imprecisão do Conceito de "Grupo Econômico" e a Violação da Autonomia Societária
A insegurança jurídica da nova proposta da CMED (CP 01/2025) começa na própria definição das categorias de medicamentos. A minuta da resolução, em seu Art. 4º, inciso III, define a Categoria 5 como a "nova apresentação de medicamento já comercializado pela própria empresa e pelas empresas do mesmo grupo econômico". Este problemático critério é, então, replicado no Art. 21 para estabelecer a regra de precificação, introduzindo uma grave insegurança jurídica ao se basear em um conceito vago e violar direitos e princípios fundamentais do Direito Empresarial.
De antemão, é preciso reconhecer que a imprecisão do termo afronta o princípio da legalidade estrita, pois qualquer limitação de preço, por constituir intervenção na livre iniciativa e no direito de propriedade, exige base normativa clara e típica.
a) A Ambiguidade do Termo "Grupo Econômico"
O principal defeito da norma não é apenas a omissão de uma definição para "grupo econômico", mas a impossibilidade de se estabelecer uma definição que seja, ao mesmo tempo, juridicamente segura e operacionalmente viável para fins de regulação de preços. O problema não se resolveria com uma simples regulamentação posterior do termo, pois a sua aplicação neste contexto é inerentemente falha.
A dificuldade é que não existe um conceito legal único de "grupo econômico" no ordenamento jurídicobrasileiro, que abriga múltiplas – e inconciliáveis – definições de ‘grupo econômico’. O termo possui significados distintos e finalidades específicas em cada ramo do Direito, tornando qualquer escolha ou adaptação inadequada. Tentar importar um desses conceitos geraria distorções inaceitáveis: 
Domínio Jurídico	Conceito Central	Finalidade e Inadequação para a Precificação
Direito Societário	Relação de controle/contrato formal	Visa organizar a relação entre sociedades, mas preserva a autonomia patrimonial e jurídica de cada uma. Usá-lo para unificar preços contradiz sua própria essência.   
Direito do Trabalho	Direção, controle ou administração comum	Visa proteger o trabalhador, garantindo a responsabilidade solidária por débitos. É um conceito amplo e protetivo, cuja aplicação em regulação econômica seria uma   	analogia imprópria e desproporcional.
Direito Tributário	Interesse comum / confusão patrimonial	Não há definição legal clara no Código Tributário Nacional. Sua aplicação é controversa e fonte de vasta litigância, representando um pilar de extrema insegurança jurídica.   	
Direito Concorrencial	Controle comum / influência relevante	É uma ferramenta funcional e flexível para o CADE analisar poder de mercado e reprimir infrações. Sua natureza casuística e focada em efeitos anticompetitivos a torna   	imprópria para uma regra de cálculo de preços, que exige clareza, objetividade e previsibilidade.
Qualquer tentativa da CMED de criar uma definição própria ou de eleger uma das existentes seria juridicamente temerária. A questão fundamental é que o critério do "grupo econômico" ignora a realidade jurídica e estratégica de que cada empresa, com seu CNPJ, opera de forma autônoma. 
Portanto, o vício da proposta não é sanável com uma simples definição; ele é conceitual: pretende‐se que empresas juridicamente autônomas compartilhem, por força de um ato infralegal, o mesmo teto de preço, contrariando funções normativas consolidadas e a lógica estratégica pela qual cada CNPJ organiza seus investimentos, custos e posicionamento competitivo. Em vez de sanar inseguranças, uma definição “ad hoc” apenas multiplicaria controvérsias, pois qualquer discrepância entre o conceito escolhido pela CMED e aqueles já firmados em outros ramos do Direito alimentará disputas judiciais sobre a legalidade da nova metodologia
b) Violação do Princípio da Autonomia da Pessoa Jurídica
O Direito brasileiro é alicerçado no princípio da autonomia da pessoa jurídica, segundo o qual cada empresa (CNPJ) é uma entidade legal distinta, com patrimônio e obrigações próprias. A regra proposta colide com este princípio ao tratar entidades juridicamente autônomas como um todo indistinto para fins de preço, ignorando que cada empresa possui estratégias comerciais, estruturas de custo e responsabilidades individuais. A desconsideração da personalidade jurídica é uma medida excepcional para casos de fraude ou abuso, não uma regra para precificação.
Em outras palavras, a minuta sob consulta, ainda que tente seguir uma matriz conceitual própria (temerária) para o termo “grupo econômico”, subverte o princípio da autonomia da pessoa jurídica, pois passa a tratar CNPJs distintos como um bloco indiferenciado para fins de limitação de preço, equivalendo‐se a uma desconsideração patrimonial sem fraude nem confusão de bens. A jurisprudência recente do STJ é clara: a mera existência de grupo econômico “não basta” para produzir efeitos de responsabilização cruzada; exige‐se prova de abuso ou confusão patrimonial (REsp 1.897.356/RJ, 17 set 2024 ).
3. Irracionalidade Econômica: O Desprezo pela Estratégia Comercial e pelo Valor da Marca
A proposta ignora os princípios econômicos que governam o mercado farmacêutico, tratando a formação de preços de forma simplista.
a) A Complexidade da Precificação e a Segmentação de Mercado
A construção do preço de um medicamento é um processo complexo que reflete investimentos em P&amp;D, custos de produção, marketing e conformidade regulatória. A indústria opera com base em sofisticadas estratégias de segmentação para atingir públicos distintos:  
•	Medicamentos de Marca e Similares com Marca: Direcionados a médicos e pacientes que valorizam a confiança e a reputação, construídas com alto investimento.   
•	Medicamentos Genéricos: Focados em custo-efetividade, competindo quase exclusivamente com base no preço.   
Mesmo dentro de um grupo, essas linhas de produtos são geridas por empresas ou unidades de negócio com total autonomia estratégica e financeira. Forçar uma média de preços entre elas é fundir artificialmente estratégias que são, por natureza e propósito, distintas e independentes.
b) A Destruição do Valor da Marca (Brand Equity)
O valor da marca (brand equity) é um ativo econômico real, construído com investimentos consistentes que geram confiança e permitem um prêmio de preço. Essa confiança melhora a adesão ao tratamento e facilita a farmacovigilância. A regra proposta, ao forçar uma média com preços de genéricos, ataca e desvaloriza diretamente este ativo. Ela efetivamente expropria o valor construído por uma empresa (CNPJ A) para rebaixar o teto de preço de outra (CNPJ B), criando um forte desincentivo ao investimento em qualidade, confiança e educação médica.
Além disso, o brand equity frequentemente serve de lastro para operações de financiamento e para a precificação de risco em agências de crédito. Quando o regulador, por meio de uma média compulsória com genéricos de baixo custo, comprime artificialmente o teto de preço, impõe-se às empresas detentoras de marca uma perda contábil que reduz patrimônio líquido, eleva o custo de capital e restringe a capacidade de captar recursos para pesquisa clínica ou ampliação de linhas produtivas. Essa erosão financeira repercute não só no balanço, mas também na estratégia de farmacovigilância: marcas fortes investem em rastreabilidade e em programas de adesão que facilitam a detecção precoce de eventos adversos. Ao desestimular tais investimentos, a regra proposta compromete um arcabouço de segurança que o genérico dificilmente conseguirá repor.
c) A incompatibilidade com a Lógica da Vigilância Sanitária: Registros e Responsabilidades Individualizadas por CNPJ
A exigência de vincular o teto de preço ao “grupo econômico” tampouco encontra apoio na lógica da vigilância sanitária. Toda a cadeia regulatória da Anvisa é estruturada sob o CNPJ individual: a Autorização de Funcionamento (AFE) é concedida a cada empresa isoladamente, sendo requisito prévio que o CNPJ esteja cadastrado no órgão; de igual modo, qualquer operação de importação só pode ser registrada quando o solicitante informa “o CNPJ do detentor da regularização do produto junto à Anvisa”, tal como prescreve o manual oficial de análise de processos de importação; entre outros.
O próprio registro sanitário — e, com ele, todas as obrigações de farmacovigilância, qualidade e recall — permanece sob gestão exclusiva do titular inscrito, que não responde pelas condutas de sociedades coligadas nem usufrui de vantagens por pertencer a determinado conglomerado.
Se a própria autoridade sanitária jamais transfere responsabilidades ou benefícios entre empresas do mesmo grupo, não há justificativa para impor, apenas na esfera de regulação econômica, um ônus coletivo que carece de base normativa, não foi avaliado no AIR e tampouco teve seus impactos econômicos dimensionados. A proposta, portanto, cria uma disparidade inexplicável entre a arquitetura sanitária — altamente individualizada — e o modelo de precificação pretendido, agravando o vício conceitual já apontado.
4. Distorções de Mercado e Impraticabilidade Operacional
A implementação da regra proposta geraria consequências negativas para a concorrência, para o acesso e para a própria administração da regulação.
a) A Lógica Falha da Média Forçada de Preços
A lógica da “média forçada” de preços cria uma distorção flagrante: a empresa que construiu um medicamento de marca, sustentado por anos de investimento em P&amp;D, marketing e farmacovigilância, vê-se obrigada a submeter o seu teto de preço à referência de um genérico de baixo custo ou de um similar estratégico pertencente a outra sociedade do mesmo conglomerado. Nesse arranjo, a marca consolidada deixa de ser remunerada pela confiança e pelo valor intangível que gerou — fatores que incluem maior adesão do paciente e menor risco sanitário — e passa a ser nivelada por baixo por produtos que operam com estruturas de custo, canais de distribuição e políticas de desconto completamente diferentes. 
O resultado é uma quebra artificial do sinal de mercado: inibe-se o retorno sobre inovação, desestimula-se a diferenciação competitiva e desloca-se capital de segmentos de maior valor agregado para segmentos de margem comprimida. Em última instância, o paciente perde diversidade de opções, o regulador acumula contencioso para ajustar preços distorcidos e a concorrência torna-se menos dinâmica, pois converte estratégias complementares em um jogo de soma zero dentro do próprio grupo empresarial.
b) Incentivos Perversos e Prejuízo à Concorrência
A regra pode levar a decisões estratégicas danosas ao mercado que acabam por deformar o próprio ecossistema farmacêutico. Se a rentabilidade de uma linha de marca for comprimida pelo teto médio imposto às empresas do grupo, o conglomerado tenderá a deslocar recursos do segmento de genéricos ‒ onde as margens são menores e, portanto, pressionam todo o portfólio para baixo ‒ para áreas menos penalizadas, resultando em desinvestimento nos genéricos e perda de competição de preço. 
Em sentido oposto, saber que o sucesso de uma marca sólida reduzirá, por arrasto, o preço-teto de outras coligadas desencoraja novas campanhas de diferenciação, levando ao abandono de investimentos em branding e inovação incremental. Por fim, qualquer nova apresentação que exija custos adicionais de registro, embalagem ou adaptação fabril será reavaliada: se o teto futuro já estiver nivelado pela média, é provável que o lançamento seja considerado economicamente inviável. 
O efeito combinado é menos diversidade terapêutica, redução da concorrência real e, em última análise, menor acesso dos pacientes a apresentações que poderiam ampliar adesão.
Recomendação
Diante do exposto, a introdução do critério de "grupo econômico" para a precificação de medicamentos da Categoria 5 é juridicamente insustentável, economicamente irracional e logisticamente impraticável.
Falta-lhe respaldo legal – pois o conceito não está previsto na Lei 10.742/2003 nem foi devidamente analisado no Relatório de AIR, em afronta ao art. 6º do Decreto 10.411/2020 e ao art. 6º da Lei 13.848/2019 – e sobram riscos de litigiosidade, distorções concorrenciais e perda de previsibilidade regulatória.
Recomendamos, portanto, a remoção integral do critério de "grupo econômico" de toda a proposta de resolução, especificamente de sua introdução na definição da Categoria 5, no inciso III do Art. 4º, e de sua aplicação na regra de precificação, no Art. 21. O teto de preço deve continuar a ser calculado exclusivamente com base nas apresentações comercializadas pela pessoa jurídica individual (CNPJ), critério já consolidado que oferece segurança jurídica, facilidade de fiscalização e compatibilidade com a estrutura de registro sanitário da Anvisa..
Manter o modelo por CNPJ preserva a coerência com os princípios basilares do Direito (legalidade, autonomia da pessoa jurídica e eficiência regulatória), reflete as realidades comerciais do setor farmacêutico e incentiva um mercado plural, competitivo e financeiramente sustentável, em benefício direto do Sistema de Saúde e da sociedade brasileira.</t>
  </si>
  <si>
    <t>§ 4º Quando o medicamento enquadrado como Categoria 3 apresentar mais de um tipo de inovação incremental, a CMED deverá classificá-lo considerando a inovação preponderante, e aplicará, motivadamente, os critérios de precificação estabelecidos para o respectivo tipo.</t>
  </si>
  <si>
    <t>Observação: clarificar o que seria "preponderante". No nosso entendimento seria a alteração que dá ao medicamento o melhor benefício clínico. Sugerimos que esta preponderância seja indicada e justificada pela empresa detentora do registro.</t>
  </si>
  <si>
    <t>Art. 6º As empresas detentoras de registro de produtos novos e novas apresentações deverão protocolizar DIP junto à Secretaria-Executiva da CMED, por meio de sistema eletrônico.</t>
  </si>
  <si>
    <t>Proposta: Remover Prazo Fixo para Protocolo do DIP
Propomos eliminar o prazo fixo de 60 dias para o protocolo do Documento Informativo de Preço (DIP) após a publicação do registro sanitário. O objetivo é harmonizar essa norma com a RDC nº 948/2024 da Anvisa, que prevê prazos diferenciados apenas para medicamentos com prioridade regulatória, conforme as RDCs nº 204/2017 e nº 205/2017.
Propomos a exclusão dos parágrafos 1º a 4º do Art. 6º. Entendemos que a imposição de prazos rígidos e sanções automáticas para a submissão do Documento Informativo de Preço (DIP) não se alinha à realidade regulatória e operacional do setor farmacêutico, além de ir contra o princípio da razoabilidade administrativa.
Conforme já discutido na proposta de alteração do caput, o prazo de 60 dias para a submissão do DIP não é previsto na legislação ou na regulação sanitária da Anvisa, exceto para medicamentos com registro prioritário (RDCs nº 204/2017 e nº 205/2017). Estender essa exigência a todos os registros, sem distinção, ignora a dinâmica do setor e o tempo que leva entre o pedido de registro e sua concessão, que pode variar entre 2 a 4 anos. Nesse período, o cenário de mercado pode mudar significativamente, exigindo uma nova avaliação estratégica por parte da empresa.
Manter os parágrafos 1º a 3º, que preveem a instauração de procedimento de ofício, notificação compulsória e sanções legais, agrava ainda mais o problema. Eles impõem consequências desproporcionais para uma obrigação que, em muitos casos, não reflete a real intenção da empresa em comercializar o produto imediatamente após o registro.
Além disso, o parágrafo 4º, que trata da possibilidade de reunião de pré-submissão, não depende da existência de um prazo fixo para ser garantido. A possibilidade de reunião, nesse caso, foi transferida para um dispositivo posterior (Art. 26).
Manter um prazo único e obrigatório para todas as categorias de medicamentos desalinha a resolução da CMED da lógica regulatória sanitária atual. Isso pode gerar insegurança jurídica e incompatibilidades operacionais entre os processos de registro e precificação.
Além disso, é importante considerar que o tempo entre o pedido de registro sanitário na Anvisa e sua concessão pode variar de 2 a 4 anos, dependendo da complexidade do produto e da fila regulatória. Nesse período, o cenário de mercado pode mudar drasticamente, impactando a avaliação estratégica da empresa sobre o lançamento do produto. Diante disso, impor um prazo rígido de 60 dias para preparar e submeter o DIP logo após o registro é desproporcional e desarrazoado, especialmente dado o volume e a complexidade das informações exigidas.
A remoção do prazo fixo permitirá que a CMED avalie, de forma mais proporcional e técnica, quais medicamentos precisam de celeridade no processo de precificação. Isso preserva a possibilidade de estabelecer prazos específicos por meio de instrumentos infralegais ou critérios de priorização, quando necessário.
Evita-se, também, a imposição de penalidades automáticas para medicamentos que, por razões técnicas, regulatórias ou comerciais, ainda não estão prontos para serem precificados ou comercializados logo após o registro, o que está em sintonia com a realidade do setor farmacêutico.
Por fim, essa medida contribui para a coerência normativa entre CMED e Anvisa, reforçando a previsibilidade, proporcionalidade e eficiência do processo regulatório.</t>
  </si>
  <si>
    <t>1. VIII – Preço Fábrica (PF) pelo qual a empresa pretende comercializar cada apresentação, acompanhado de justificativa técnica quanto ao preço pleiteado;
2. EXCLUIR o "X - informações sobre o registro sanitário e a comercialização do medicamento nos países de referência por meio de acordo de compartilhamento de riscos, quando aplicável, com a síntese das obrigações assumidas e o preço pactuado, devendo a CMED manter sigilo da informação, quando protegida no país de origem;"
3. EXCLUIR O "XIII - estudos fármaco-econômicos considerando o medicamento e a(s) alternativa(s) terapêutica(s);"
4. EXCLUIR "XIV - cópia do pedido de patente depositada no INPI ou da patente concedida pelo INPI referente à molécula do medicamento;"
5. XVII - documentos que comprovem a atividade inovativa empreendida no Brasil pela empresa para o desenvolvimento, fabricação ou comercialização do medicamento pleiteado, tais como: existência de instalações dedicadas à pesquisa, histórico de registros de patentes ou de outros ativos de propriedade intelectual, equipes especializadas em pesquisa e desenvolvimento, aquisição de bens, serviços ou conhecimentos externos, e ações voltadas à atração de tecnologias e à celebração de parcerias estratégicas destinadas à internalização de inovações no mercado brasileiro.</t>
  </si>
  <si>
    <t>1. Propõe-se a exclusão da exigência de detalhar impostos incidentes e margens de comercialização no DIP, mantendo apenas a informação do Preço Fábrica (PF) e sua justificativa técnica.
A medida se justifica pela Lei Complementar nº 214/2025, que regulamenta a Reforma Tributária e estabelece, a partir de 2026, um sistema de tributação no destino, com IBS e CBS substituindo tributos como ICMS, IPI, PIS e COFINS. Nesse modelo, os impostos deixam de incidir na origem, tornando desnecessário seu detalhamento no DIP. Por fim, a CMED não regula margens de comercialização – que já se encontram inseridas no preço final – e, portanto, mostra-se um ônus informacional sem relevância.
2. Propõe-se a exclusão do inciso X, que trata da exigência de informações sobre acordos de compartilhamento de riscos (ACR) firmados em países de referência, por entender que tais informações não são adequadas nem aplicáveis ao processo de precificação no Brasil. 
Os ACR são instrumentos complexos, utilizados em contextos específicos de acesso e reembolso, e envolvem múltiplas variáveis — como capacidade orçamentária, volume de pacientes, critérios de elegibilidade e indicadores de desempenho — que não podem ser transpostos automaticamente para o mercado brasileiro.
Além disso, tais acordos geralmente estão protegidos por cláusulas contratuais de confidencialidade e regras locais de sigilo comercial, o que torna juridicamente e operacionalmente inviável exigir sua apresentação no DIP, mesmo com previsão de sigilo pela CMED.
A manutenção dessa exigência pode gerar insegurança jurídica, dificultar a submissão de medicamentos relevantes e desalinhar a regulação brasileira das melhores práticas internacionais, que tratam os ACR como mecanismos de acesso e não como referência direta de preço.
Por essas razões, recomenda-se a exclusão do dispositivo, garantindo foco na precificação baseada em critérios técnicos transparentes e aplicáveis à realidade regulatória nacional.
3. Sugerimos a exclusão do ""XIII - estudos fármaco-econômicos considerando o medicamento e a(s) alternativa(s) terapêutica(s);", visto que não há metodologias padronizadas para a apresentação do estudo gerando insegurança.
4. Propõe-se a exclusão do inciso XIV, que exige a apresentação de cópia do pedido ou da patente concedida pelo INPI referente à molécula do medicamento, tendo em vista que se propõe, de forma coerente, a exclusão da titularidade ou existência de patente como critério de categorização e precificação no âmbito da Resolução.
A exigência de comprovação de patente deixa de ter função prática se a presença ou ausência de proteção patentária não for mais considerada como elemento para enquadramento na Categoria 1. Manter essa exigência documental, nesse cenário, representa um ônus regulatório desnecessário, sem impacto no processo decisório da CMED.
Além disso, a titularidade de patente não é, por si só, indicativa de inovação efetiva ou ganho terapêutico, e sua análise pertence ao escopo técnico do INPI, não sendo critério sanitário ou econômico suficiente para fins de precificação.
A exclusão do inciso assegura coerência normativa, evita acúmulo de exigências desnecessárias no DIP e reforça um modelo de precificação baseado em evidência clínica e critérios objetivos de mercado, e não em situações jurídicas de propriedade intelectual.
5. A proposta visa ampliar o escopo do inciso XVII para reconhecer, além da inovação desenvolvida internamente, iniciativas que tragam inovações ao país por meio de parcerias, transferência de tecnologia ou estratégias de acesso diferenciadas.
Em um cenário globalizado, muitas empresas atuam como pontes de inovação, viabilizando o acesso do mercado brasileiro a terapias inovadoras desenvolvidas no exterior, por meio de modelos colaborativos, licenciamento ou codesenvolvimento. Essas iniciativas também geram impacto positivo no ecossistema nacional de saúde e devem ser igualmente valorizadas no processo de precificação.
Além disso, a inclusão da atividade de comercialização como elemento válido de comprovação de inovação reconhece o papel estratégico de empresas que, mesmo sem infraestrutura de P&amp;D local, atuam como catalisadoras da introdução de novos tratamentos no país, contribuindo para a ampliação do acesso e para a sustentabilidade do sistema de saúde.
A alteração está alinhada com os objetivos da Nova Indústria Brasil (NIB) e da política pública de fortalecimento do Complexo Econômico-Industrial da Saúde, que preveem o estímulo à inovação, à produção local e à atração de investimentos tecnológicos para o Brasil.</t>
  </si>
  <si>
    <t>I - previstas incisos I a XII e XV a XVII, do caput deste artigo, se a empresa tiver intenção de demonstrar benefício clínico adicional, nos termos do art. 18;</t>
  </si>
  <si>
    <t>Propõe-se a previsão desse intervalo entre os incisos, objetivando a exclusão do inciso XIII (relativo a  apresentação de estudos fármaco-econômicos comparando o medicamento com alternativas terapêuticas, por entender que essa exigência perdeu sua função prática diante da exclusão do critério de custo global de tratamento da Categoria 1) e do inciso XIV (relativo à apresentação de pedido ou concessão de patente pelo INPI) do rol de documentos obrigatórios no caso de medicamentos classificados na Categoria 3, mesmo quando houver intenção de demonstrar benefício clínico adicional – caso essa exigência seja mantida pela CMED, o que não se espera.
Caso as exigências dos estudos farmacotécnicos e apresentação de pedido ou concessão de patente sejam retiradas do texto, não se fará necessária tal previsão de intervalo/exclusão.
De toda sorte, a proposta visa garantir coerência normativa, tendo em vista que a titularidade de patente não é utilizada como critério de categorização ou precificação para medicamentos enquadrados na Categoria 3, que trata de inovações incrementais. A exigência da documentação patentária, nesses casos, não contribui para a avaliação do benefício clínico adicional, que deve se basear em evidências científicas e comparações terapêuticas, conforme previsto no art. 18 da minuta.
Ademais, a manutenção da exigência de patente para a Categoria 3 desalinha-se da lógica adotada na proposta de exclusão do inciso XIV do caput do Art. 7º, já fundamentada na ausência de vínculo entre propriedade intelectual e inovação incremental. Logo, a alteração reforça os princípios da proporcionalidade, eficiência administrativa e pertinência técnica, evitando a solicitação de documentos que não impactam a análise regulatória da CMED para essa categoria.</t>
  </si>
  <si>
    <t>EXCLUSÃO: "Art. 9º A CMED poderá definir preços de produtos novos e novas apresentações, em caráter definitivo ou provisório, seguindo os critérios dispostos nesta Resolução, independentemente da submissão de DIP pela empresa responsável, nas situações em que:
I - o produto tenha registro sanitário ativo, publicado a partir de 2 de março de 2004, e não tenha preço estabelecido pela CMED; ou
II - a partir da vigência desta Resolução, a empresa detentora de registro de medicamento que não tenha submetido DIP em até 60 (sessenta) dias após a publicação do registro, descumprindo a previsão contida no caput do art. 6º.
§ 1º Nas situações previstas no caput, a CMED deverá notificar a empresa detentora do registro para que, no prazo máximo de 30 (trinta) dias, apresente a documentação necessária, de acordo com esta Resolução.
§ 2º Decorrido o prazo previsto no § 1º sem que tenha sido apresentada a documentação, a CMED instaurará procedimento de ofício para definição do PF inicial do medicamento.
§ 3º O não atendimento da requisição da CMED no prazo disposto no § 1º do sujeitará a empresa às sanções previstas na Lei nº 10.742, de 2003."</t>
  </si>
  <si>
    <t>Propõe-se a exclusão do Art. 9º e seus parágrafos, que permitem à CMED definir, de ofício, preços provisórios ou definitivos para produtos novos e novas apresentações independentemente da submissão de DIP pela empresa, bem como seus respectivos parágrafos que tratam da notificação compulsória, instauração de procedimento de ofício e sanções.
A manutenção dessa prerrogativa, especialmente com a previsão de preço provisório unilateral, representa um fator de insegurança jurídica e regulatória para as empresas, principalmente no contexto de medicamentos inovadores, que exigem planejamento de longo prazo, investimentos elevados e previsibilidade de retorno.
A possibilidade de a CMED fixar preços sem a participação ativa da empresa responsável desestimula a submissão voluntária de DIPs, fragiliza o diálogo regulatório e pode resultar em valores incompatíveis com a estratégia de mercado, os custos de produção ou o posicionamento terapêutico do produto.
Além disso, a imposição de prazos rígidos (como os 60 dias previstos no inciso II do caput) e a possibilidade de sanções em caso de não apresentação de documentos contrariam os princípios da razoabilidade e da proporcionalidade administrativa, previstos no art. 2º da Lei nº 9.784/1999, e desalinham-se da lógica da RDC nº 948/2024 da Anvisa, que trata de forma diferenciada os registros prioritários.</t>
  </si>
  <si>
    <t>Art. 10. O PF proposto pela empresa não poderá ser superior O PF médio praticado para o mesmo produto nos países de referência, agregando-se os impostos incidentes, conforme o caso
1. Opção 1 - § 1º São países de referência Austrália, Canadá, Espanha, Estados Unidos da América,  França, Grécia, Itália, Portugal.
2. Opção 2 - São países de referência Alemanha, Noruega, Japão, México, Austrália, Canadá, Espanha, Estados Unidos da América, África do Sul, França, Grécia, Itália, Portugal e Reino Unido, além do país de origem do produto, conforme o caso, podendo ser desconsiderado, mediante justificativa técnica, o preço de país que apresente distorção atípica (outlier) decorrente de especificidades econômicas ou regulatórias locais.
§ 2º  Para que seja apurado o PF permitido, o produto deverá estar sendo comercializado em pelo menos 3 (três) dos países de referência.
§ 5º No caso de empresas que não comercializem o produto em outros países, será utilizado como referência o preço de produtos com o mesmo IFA e forma farmacêutica agrupável nos países de referência exceto quando for categoria 3.
PROPOSTA DE INCLUSÃO:
§ 7º Decorridos 2 (dois) anos da definição do preço provisório, sem que tenham sido reunidas as condições para a fixação do preço definitivo, o preço provisório será automaticamente convertido em definitivo</t>
  </si>
  <si>
    <t>Com o intuito de aprimorar a previsibilidade regulatória, o acesso à inovação e a sustentabilidade do mercado farmacêutico brasileiro, propõe-se uma reforma na metodologia de precificação baseada nos seguintes pilares interconectados:
I. Adoção da Média Aritmética como Métrica Principal de Referenciação
O critério de preço médio deve substituir o do "menor preço" na comparação internacional. A média aritmética é uma métrica tecnicamente superior e estatisticamente mais robusta, pois incorpora a totalidade dos dados da cesta de países de referência, mitigando o risco de distorções causadas por outliers. Esta abordagem está alinhada às boas práticas internacionais de Referenciação de Preços Externos (REP), conforme inclusive reconhecido por estudos técnicos da Anvisa, que consideram o uso de preços médios "mais razoável" em mercados com perfis socioeconômicos similares.
A atual regra do "menor preço" tem se demonstrado uma barreira significativa à introdução de inovações no Brasil, desestimulando o lançamento de produtos de alto valor terapêutico e atrasando o acesso a novas tecnologias. Adicionalmente, ignora as diferenças estruturais dos sistemas de saúde dos países de referência, que frequentemente utilizam mecanismos confidenciais que não se refletem nos preços de tabela. A adoção da média promoverá maior previsibilidade e sustentabilidade para o setor, favorecendo a atração de novos medicamentos e incentivando a concorrência.
II. Inclusão de Mecanismo para Exclusão de Preços-Outlier
A integridade da métrica de preço médio depende da qualidade dos dados. É crucial instituir um mecanismo normativo formal que permita a exclusão de preços que sejam comprovadamente distorcidos por fatores específicos e não representativos do valor de mercado. Preços de países com subsídios governamentais, políticas de austeridade severas, instabilidade econômica aguda ou outras circunstâncias que os descaracterizem como referência comparável ("outliers") podem "contaminar" o resultado e gerar um valor desalinhado da realidade dos mercados.
A própria Anvisa já validou e aplicou este princípio em suas análises técnicas ao excluir países por políticas de preços subsidiadas ou instabilidade econômica. Esta proposta está em conformidade com as "Boas Práticas REP" que recomendam a consideração de implicações internacionais atípicas. A exclusão justificada de outliers fortalece a regulação, garantindo que o preço de referência seja formado por um conjunto de dados íntegro, aumentando a razoabilidade, a proporcionalidade e a segurança jurídica da política de preços.
III. Manutenção da Cesta de Países Atuais e Exclusão do "País de Origem"
Defende-se a manutenção da cesta de países da Resolução CMED nº 2/2004. Esta abordagem prioriza a previsibilidade e a segurança jurídica, elementos cruciais para um setor com longos ciclos de investimento. O mercado farmacêutico brasileiro opera há duas décadas sob estas regras, e uma mudança radical na cesta de países criaria incertezas que poderiam desestimular o lançamento de novas terapias no Brasil. Documentações técnicas de referência reconhecem que a ampliação da cesta, embora possa levar a reduções de preço, acarreta riscos de imposição de "preços irreais e sobrecarga administrativa".
Concomitantemente, propõe-se a remoção do "país de origem" como um dos critérios de referência. Este é um critério conceitualmente falho, pois a Referenciação de Preços Internacionais (IRP) visa comparar mercados consumidores com perfis socioeconômicos semelhantes, e não critérios de produção. Além disso, o preço no país de origem pode gerar distorções práticas, sendo um valor estratégico de lançamento (frequentemente inflado), um preço de transferência contábil, ou um preço de lista que não reflete os descontos confidenciais negociados, tornando a comparação injusta e opaca. A definição de um único "país de origem" é complexa na cadeia farmacêutica globalizada atual, gerando ambiguidade e insegurança jurídica.
Essas medidas, em conjunto, visam estabelecer um ambiente regulatório mais robusto, transparente e previsível para a precificação de medicamentos no Brasil, garantindo o equilíbrio entre a sustentabilidade do setor e o acesso à inovação para a população.
Propõe-se a manutenção da regra atual para dar coerência à alteração do § 2º. Ao reduzir o número mínimo de países para a consolidação do preço, retoma-se uma prática anterior da CMED, já conhecida pelo setor e mais alinhada à dinâmica de lançamentos globais. A mudança é fundamental para evitar a longa vigência de preços provisórios, que gera incerteza para a indústria e dificulta o acesso da população a novas terapias.
A previsão da conversão automática do preço provisório em definitivo após 2 (dois) anos busca conferir segurança jurídica, previsibilidade regulatória e estabilidade comercial ao processo de precificação de medicamentos. Na ausência de definição de prazo, o status provisório pode se prolongar indefinidamente, gerando incertezas para empresas, investidores, distribuidores e gestores públicos.
O prazo de dois anos é tecnicamente razoável e foi definido com base em benchmarking realizado com empresas do setor, que revela que o tempo médio para a aprovação de 3 (três) preços junto à CMED gira em torno desse período. Ou seja, trata-se de um intervalo suficiente para que, em condições regulares, a empresa consiga reunir os dados exigidos pela regulamentação e a CMED possa concluir sua análise.
Além disso, a ausência de prazo máximo para a manutenção do preço provisório compromete o planejamento de médio e longo prazo das empresas, especialmente nos casos de medicamentos inovadores, e pode desincentivar o lançamento de novos produtos no mercado brasileiro.
Quer nos parecer que essa medida está alinhada aos princípios da eficiência administrativa, razoabilidade e segurança jurídica, previstos no art. 2º da Lei nº 9.784/1999</t>
  </si>
  <si>
    <t>Art. 11. Para a conversão do preço expresso em moeda estrangeira para a moeda corrente nacional, será utilizada a taxa média de câmbio de venda, divulgada pelo Banco Central do Brasil (BCB), do período de 60 (sessenta) dias úteis anteriores à data de aprovação do Parecer Técnico pela CMED ou à data da decisão em sede recursal.</t>
  </si>
  <si>
    <t>A inclusão da expressão “de venda” tem como objetivo conferir maior precisão técnica e segurança jurídica à norma, ao especificar qual modalidade de taxa de câmbio deve ser utilizada na conversão dos preços em moeda estrangeira. A taxa de câmbio de venda representa, de forma mais fiel, o custo efetivo de aquisição de moeda estrangeira pelas empresas para fins de importação e transações internacionais, refletindo a realidade econômica enfrentada pelo setor. A ausência dessa especificação pode gerar interpretações divergentes e distorções nos cálculos, comprometendo a previsibilidade e a padronização do processo de precificação. Assim, a alteração assegura maior clareza normativa e alinhamento com a prática comercial e contábil.</t>
  </si>
  <si>
    <t>Art. 12. Para cálculo do custo de tratamento, quando houver mais de uma alternativa terapêutica, poderão ser utilizados como critérios de desempate para definição do medicamento comparador, dentre outros, desde que tecnicamente justificados na seguinte ordem:  
I - indicação terapêutica; 
II - linha de tratamento; 
III -mecanismo de ação; 
IV -  via de administração; 
V - classe terapêutica;    
VI -  forma farmacêutica;
VII - população indicada na bula do produto.
§ 1º O cálculo do custo de tratamento será realizado considerando os seguintes critérios:
I -  Quantidade de IFA em cada apresentação de medicamento;
II – Posologia prevista em bula ou em evidências científicas :
Para medicamentos de uso crônico, as doses de ataque não serão consideradas nos cálculos, apenas as doses de manutenção.
Nos casos em que a posologia demanda escalonamento de doses, para o cálculo de custo de tratamneto todas as doses previstas em bula deverão ser consideradas.
III - Tempo de tratamento previsto em bula ou em evidências científicas.
Para medicamentos de uso crônico, será fixado o tempo de tratamento de 1 ano, salvo as exceções quando aplicáveis. 
Para medicamentos de uso agudo será considerado o tempo de bula ou evidências científicas
IV – apenas medicamentos que apresentaram dados de comercialização nos últimos 2 semestres
§ 4º Para todos os fins dispostos no § 2º, caso o medicamento novo não esteja disponível no mercado, deverá ser considerado o medicamento de referência estabelecido pela Anvisa.
§ 5º Quando, após a aplicação dos critérios de desempate previstos neste artigo, ainda houver mais de um medicamento comparador clinicamente adequado, o Preço Fábrica (PF) deverá ser calculado com base na média do custo de tratamento entre os medicamentos comparadores identificados.</t>
  </si>
  <si>
    <t>A alteração proposta visa conferir maior objetividade e coerência técnica ao processo de definição do medicamento comparador, ao estabelecer uma ordem preferencial dos critérios de desempate. Sem essa ordenação, o rol perde efetividade prática e pode gerar decisões inconsistentes ou arbitrárias. A hierarquização sugerida reflete a lógica comumente observada na avaliação de inovações terapêuticas, priorizando critérios clínicos mais relevantes e garantindo maior previsibilidade, transparência e alinhamento com as boas práticas regulatórias.
Indicação terapêutica	É o critério mais fundamental. A alternativa deve tratar a mesma condição clínica.
Linha de tratamento	Garante que a alternativa seja apropriada para o mesmo estágio da doença (ex: primeira linha, resgate).
Mecanismo de ação	Permite avaliar se o efeito farmacológico é comparável, mesmo com estruturas químicas diferentes.
Via de administração	Impacta na adesão, conveniência e perfil de segurança. Pode ser decisivo em contextos específicos (ex: hospitalar vs. ambulatorial).
Classe terapêutica	Ajuda a identificar medicamentos com ação semelhante, mesmo que com mecanismos distintos.
Forma farmacêutica	Importante para aspectos práticos e de adesão, mas geralmente com menor impacto clínico direto.
População indicada na bula	Assegura que o medicamento seja aprovado para o mesmo perfil de pacientes (ex: pediátrico, gestante, idoso).
A proposta tem por objetivo consolidar, em norma, entendimentos já adotados pela Secretaria-Executiva da CMED em seus pareceres técnicos, garantindo maior previsibilidade, padronização e segurança jurídica para os agentes regulados. A redação sistematiza critérios atualmente aplicados de forma interpretativa, como a exclusão de doses de ataque para medicamentos de uso crônico, a consideração de todas as fases posológicas escalonadas e a definição de um período de tratamento padrão. A inclusão da exigência de dados de comercialização visa assegurar a aderência do cálculo à realidade do mercado. A medida contribui para maior transparência e coerência nas análises de custo de tratamento.
A inclusão do § 4º visa garantir a aplicabilidade do § 2º, nos casos em que o medicamento novo, ainda que registrado, não esteja efetivamente disponível no mercado, situação comum em registros recentes ou produtos com lançamento postergado. Nesses casos, a utilização do medicamento de referência definido pela Anvisa assegura continuidade metodológica, respaldo regulatório e viabilidade do cálculo, evitando lacunas na definição do comparador.
Já o § 5º busca resolver situações nas quais, mesmo após a aplicação dos critérios de desempate, permaneçam múltiplos comparadores clinicamente válidos. Nesses casos, a adoção da média do custo de tratamento entre os comparadores evita arbitrariedades, assegura isonomia, equilíbrio técnico e maior transparência na definição do PF, além de refletir melhor a realidade do mercado e as opções terapêuticas disponíveis.
Ambas as inclusões reforçam a coerência técnica da metodologia de comparação e reduzem subjetividade nas análises.</t>
  </si>
  <si>
    <t>EXCLUIR"
A alteração proposta visa conferir maior objetividade e coerência técnica ao processo de definição do medicamento comparador, ao estabelecer uma ordem preferencial dos critérios de desempate. Sem essa ordenação, o rol perde efetividade prática e pode gerar decisões inconsistentes ou arbitrárias. A hierarquização sugerida reflete a lógica comumente observada na avaliação de inovações terapêuticas, priorizando critérios clínicos mais relevantes e garantindo maior previsibilidade, transparência e alinhamento com as boas práticas regulatórias.
Indicação terapêutica	É o critério mais fundamental. A alternativa deve tratar a mesma condição clínica.
Linha de tratamento	Garante que a alternativa seja apropriada para o mesmo estágio da doença (ex: primeira linha, resgate).
Mecanismo de ação	Permite avaliar se o efeito farmacológico é comparável, mesmo com estruturas químicas diferentes.
Via de administração	Impacta na adesão, conveniência e perfil de segurança. Pode ser decisivo em contextos específicos (ex: hospitalar vs. ambulatorial).
Classe terapêutica	Ajuda a identificar medicamentos com ação semelhante, mesmo que com mecanismos distintos.
Forma farmacêutica	Importante para aspectos práticos e de adesão, mas geralmente com menor impacto clínico direto.
População indicada na bula	Assegura que o medicamento seja aprovado para o mesmo perfil de pacientes (ex: pediátrico, gestante, idoso).
A proposta tem por objetivo consolidar, em norma, entendimentos já adotados pela Secretaria-Executiva da CMED em seus pareceres técnicos, garantindo maior previsibilidade, padronização e segurança jurídica para os agentes regulados. A redação sistematiza critérios atualmente aplicados de forma interpretativa, como a exclusão de doses de ataque para medicamentos de uso crônico, a consideração de todas as fases posológicas escalonadas e a definição de um período de tratamento padrão. A inclusão da exigência de dados de comercialização visa assegurar a aderência do cálculo à realidade do mercado. A medida contribui para maior transparência e coerência nas análises de custo de tratamento.
A inclusão do § 4º visa garantir a aplicabilidade do § 2º, nos casos em que o medicamento novo, ainda que registrado, não esteja efetivamente disponível no mercado, situação comum em registros recentes ou produtos com lançamento postergado. Nesses casos, a utilização do medicamento de referência definido pela Anvisa assegura continuidade metodológica, respaldo regulatório e viabilidade do cálculo, evitando lacunas na definição do comparador.
Já o § 5º busca resolver situações nas quais, mesmo após a aplicação dos critérios de desempate, permaneçam múltiplos comparadores clinicamente válidos. Nesses casos, a adoção da média do custo de tratamento entre os comparadores evita arbitrariedades, assegura isonomia, equilíbrio técnico e maior transparência na definição do PF, além de refletir melhor a realidade do mercado e as opções terapêuticas disponíveis.
Ambas as inclusões reforçam a coerência técnica da metodologia de comparação e reduzem subjetividade nas análises.
Art. 13. Nos casos de registro concedido pela Anvisa com a necessidade de complementação de dados e provas adicionais após a concessão do registro, a CMED poderá estabelecer preço provisório ao produto.
Parágrafo único. Nas situações dispostas no caput, a empresa deverá apresentar à Secretaria-Executiva da CMED o Relatório Técnico com dados de evidência de eficácia e segurança do produto sempre que forem apresentados à área de registro da Anvisa, de acordo com o cronograma previsto no Termo de Compromisso firmado para registro do produto, sujeitando-se às sanções previstas na Lei nº 10.742, de 2003, em caso de omissão ou atraso injustificado."</t>
  </si>
  <si>
    <t>A exclusão do Art. 13 e de seu parágrafo único se justifica por razões jurídicas, regulatórias e de coerência com o funcionamento atual do sistema de registro sanitário e precificação.
Do ponto de vista jurídico, não há previsão legal para a figura de um "registro provisório" na legislação sanitária brasileira. Todo registro concedido pela Anvisa é, por definição, um ato administrativo definitivo e válido, ainda que possa conter condicionantes futuras, como a apresentação de dados complementares estipulados em Termo de Compromisso. A introdução da figura do “preço provisório” vinculado a essa condição cria uma categoria regulatória paralela e desnecessária, que não encontra respaldo legal nem sanitário.
Além disso, a própria CMED já dispõe de mecanismos normativos eficazes para lidar com eventuais impactos no registro sanitário, conforme estabelece o Comunicado CMED nº 07/2018: “(...) 
b. A pedido da empresa ou de ofício, sempre que o registro sanitário não estiver válido e o produto não esteja disponível no mercado;
 c. Caso o registro do medicamento tenha sido cancelado por motivos sanitários com a determinação do recolhimento do estoque
remanescente, hipótese em que a inativação será imediata, independentemente do prazo de validade." (...)
A criação de uma regra específica de precificação atrelada à existência de Termo de Compromisso pode gerar insegurança jurídica, duplicidade de obrigações e sobreposição indevida entre as competências da CMED e da Anvisa.
Dessa forma, a exclusão do dispositivo evita redundâncias regulatórias, respeita o marco legal vigente e preserva a coerência entre os procedimentos de registro sanitário e precificação de medicamentos no Brasil.</t>
  </si>
  <si>
    <t>Art. 14. Quando solicitado pela empresa poderão ser estabelecidos preços fixos (flat pricing) para apresentações com diferentes 
concentrações quando:  
I - os preços internacionais encontrados nos países de referência forem fixos; ou 
II - no cálculo do custo de tratamento, ficar demonstrado que diferentes concentrações do mesmo medicamento resultam no mesmo efeito terapêutico.
EXCLUIR: § 1º O Parecer Técnico da Secretaria Executiva da CMED deverá fundamentar a formação de preços fixos considerando as especificidades do produto.
§ 2º No caso do inciso I, o menor preço internacional localizado por unidade farmacotécnica será utilizado para formação dos preços fixos.
4º A CMED poderá estabelecer preço fixo para apresentações de medicamentos desenvolvidas exclusivamente para grupos populacionais específicos, independentemente da concentração, desde que solicitado pelo detentor do registro.</t>
  </si>
  <si>
    <t>A alteração tem por objetivo deixar claro que o modelo de preço fixo somente será aplicado mediante solicitação da empresa, respeitando sua estratégia de precificação e viabilidade econômica. Em diversos casos, especialmente em produtos pediátricos ou com apresentações de baixo volume, a imposição automática de flat pricing pode resultar em preços que não cobrem sequer os custos mínimos de embalagem e distribuição, inviabilizando o lançamento de novas apresentações ou o abastecimento do mercado.
Além disso, o modelo de preço fixo, embora útil em determinados contextos, não deve ser compulsório, pois pode desconsiderar diferenças significativas de custo entre concentrações. A redação proposta garante flexibilidade regulatória, previsibilidade para o setor e alinhamento com a lógica de sustentabilidade econômica do portfólio farmacêutico.
Por fim, ressalta-se que a justificativa conceitual sobre o tema já foi incluída no artigo de definições, reforçando a abordagem técnica e a coerência normativa da proposta.
A exclusão dos §§ 1º e 2º é necessária para preservar a coerência da proposta de que a aplicação do modelo de preços fixos (flat pricing) deve ocorrer por iniciativa da empresa, e não por imposição ou metodologia da CMED. A redação atual, ao prever a utilização do menor preço por unidade farmacotécnica como base para o cálculo do preço fixo, desvirtua o conceito de flat pricing, que pressupõe a uniformização de preços entre apresentações com diferentes concentrações, desde que haja equivalência terapêutica.
O preço a ser considerado deve ser o de cada uma das apresentações que possuem preços fixos (flat pricing), independentemente da quantidade de unidades farmacotécnicas.
A redação proposta pela CMED deixa aberto a possibilidade de se calcular o preço flat com base no menor preço entre as unidades farmacotécnicas. Exemplo que pode ser aplicado com a redação proposta:
20mg x 10 = 100 USD -&gt; 1mg = 0,50 USD
30mg x 10 = 100 USD -&gt; 1mg = 0,33 USD
40mg x 10 = 100 USD -&gt; 1mg = 0,25 USD ---&gt; flat com base no menor preço por Unidade farmacotécnica
\/
20mg x 10 = 50 USD -&gt; 1mg = 0,25 USD
30mg x 10 = 75 USD -&gt; 1mg = 0,25 USD
40mg x 10 = 100 USD -&gt; 1mg = 0,25 USD 
A alteração visa assegurar que a aplicação do modelo de preço fixo (flat pricing) para medicamentos voltados a grupos populacionais específicos — como pediátricos, geriátricos ou outras populações com necessidades clínicas diferenciadas — ocorra apenas mediante solicitação da empresa. 
Essa previsão respeita a autonomia do detentor do registro e evita imposições que possam comprometer a viabilidade econômica de apresentações com menor concentração, mas que envolvem custos adicionais de desenvolvimento, formulação e produção. 
A redação proposta garante flexibilidade regulatória, previsibilidade comercial e alinhamento com a lógica de sustentabilidade da oferta, especialmente em nichos terapêuticos sensíveis.</t>
  </si>
  <si>
    <t>Art. 15. O PF máximo permitido para o produto classificado na Categoria 1 corresponderá a média aritmética de preço internacional do medicamento em análise, encontrado dentre os países de referência, agregando-se os impostos incidentes, conforme o caso, podendo ser desconsiderado, mediante justificativa técnica, o preço de país que apresente distorção atípica (outlier) decorrente de especificidades econômicas ou regulatórias locais.
EXCLUIR:"§ 1º Nos casos de medicamentos classificados na Categoria 1, em que o pedido de patente da molécula esteja sob análise pelo INPI, a CMED estabelecerá preço provisório ao produto pleiteado. § 2º Nas situações dispostas no § 1º, a empresa deverá apresentar à Secretaria-Executiva da CMED, com periodicidade de 6 (seis) meses, atualização quanto à patente da molécula do produto."</t>
  </si>
  <si>
    <t>Com o intuito de aprimorar a previsibilidade regulatória, o acesso à inovação e a sustentabilidade do mercado farmacêutico brasileiro, propõe-se uma reforma na metodologia de precificação baseada nos seguintes pilares interconectados:
I. Adoção da Média Aritmética como Métrica Principal de Referenciação
O critério de preço médio deve substituir o do "menor preço" na comparação internacional. A média aritmética é uma métrica tecnicamente superior e estatisticamente mais robusta, pois incorpora a totalidade dos dados da cesta de países de referência, mitigando o risco de distorções causadas por outliers. Esta abordagem está alinhada às boas práticas internacionais de Referenciação de Preços Externos (REP), conforme inclusive reconhecido por estudos técnicos da Anvisa, que consideram o uso de preços médios "mais razoável" em mercados com perfis socioeconômicos similares.
A atual regra do "menor preço" tem se demonstrado uma barreira significativa à introdução de inovações no Brasil, desestimulando o lançamento de produtos de alto valor terapêutico e atrasando o acesso a novas tecnologias. Adicionalmente, ignora as diferenças estruturais dos sistemas de saúde dos países de referência, que frequentemente utilizam mecanismos confidenciais que não se refletem nos preços de tabela. A adoção da média promoverá maior previsibilidade e sustentabilidade para o setor, favorecendo a atração de novos medicamentos e incentivando a concorrência.
II. Inclusão de Mecanismo para Exclusão de Preços-Outlier
A integridade da métrica de preço médio depende da qualidade dos dados. É crucial instituir um mecanismo normativo formal que permita a exclusão de preços que sejam comprovadamente distorcidos por fatores específicos e não representativos do valor de mercado. Preços de países com subsídios governamentais, políticas de austeridade severas, instabilidade econômica aguda ou outras circunstâncias que os descaracterizem como referência comparável ("outliers") podem "contaminar" o resultado e gerar um valor desalinhado da realidade dos mercados.
A própria Anvisa já validou e aplicou este princípio em suas análises técnicas ao excluir países por políticas de preços subsidiadas ou instabilidade econômica. Esta proposta está em conformidade com as "Boas Práticas REP" que recomendam a consideração de implicações internacionais atípicas. A exclusão justificada de outliers fortalece a regulação, garantindo que o preço de referência seja formado por um conjunto de dados íntegro, aumentando a razoabilidade, a proporcionalidade e a segurança jurídica da política de preços.
III. Manutenção da Cesta de Países Atuais e Exclusão do "País de Origem"
Defende-se a manutenção da cesta de países da Resolução CMED nº 2/2004. Esta abordagem prioriza a previsibilidade e a segurança jurídica, elementos cruciais para um setor com longos ciclos de investimento. O mercado farmacêutico brasileiro opera há duas décadas sob estas regras, e uma mudança radical na cesta de países criaria incertezas que poderiam desestimular o lançamento de novas terapias no Brasil. Documentações técnicas de referência reconhecem que a ampliação da cesta, embora possa levar a reduções de preço, acarreta riscos de imposição de "preços irreais e sobrecarga administrativa".
Concomitantemente, propõe-se a remoção do "país de origem" como um dos critérios de referência. Este é um critério conceitualmente falho, pois a Referenciação de Preços Internacionais (IRP) visa comparar mercados consumidores com perfis socioeconômicos semelhantes, e não critérios de produção. Além disso, o preço no país de origem pode gerar distorções práticas, sendo um valor estratégico de lançamento (frequentemente inflado), um preço de transferência contábil, ou um preço de lista que não reflete os descontos confidenciais negociados, tornando a comparação injusta e opaca. A definição de um único "país de origem" é complexa na cadeia farmacêutica globalizada atual, gerando ambiguidade e insegurança jurídica.
Essas medidas, em conjunto, visam estabelecer um ambiente regulatório mais robusto, transparente e previsível para a precificação de medicamentos no Brasil, garantindo o equilíbrio entre a sustentabilidade do setor e o acesso à inovação para a população.
A exclusão dos §§ 1º e 2º é necessária para assegurar a coerência normativa com a proposta já apresentada de afastamento da exigência de patente como critério de enquadramento na Categoria 1. A vinculação da precificação à existência de um pedido de patente em trâmite no INPI gera insegurança jurídica, pois se baseia em um direito ainda incerto, passível de indeferimento ou judicialização, e transfere à CMED uma responsabilidade de acompanhamento que extrapola sua competência regulatória.
Além disso, a criação de um “preço provisório” atrelado ao status do pedido de patente fragiliza a previsibilidade do processo de precificação, podendo impactar negativamente o planejamento comercial, o acesso ao mercado e a atratividade regulatória do país.
A proposta de afastar a patente como critério de categorização busca justamente valorizar o ganho terapêutico efetivo como elemento central da análise, independentemente da situação patentária, o que está mais alinhado com os princípios da regulação sanitária, da inovação incremental e das boas práticas internacionais.
Portanto, a exclusão dos dispositivos é indispensável para garantir a coerência com a nova lógica proposta da Categoria 1, eliminar redundâncias e reforçar a segurança jurídica e técnica da norma.</t>
  </si>
  <si>
    <t>Art. 16. O PF máximo permitido para o produto classificado na Categoria 2 será definido tendo como base o custo de tratamento com o medicamento comparador, não podendo ser superior à média aritmética do preço praticado dentre os países de referência.</t>
  </si>
  <si>
    <t>substitui o critério do menor preço internacional pela média aritmética, o que reduz distorções, assegura maior equilíbrio regulatório e alinha a norma às boas práticas internacionais de precificação por referência externa.</t>
  </si>
  <si>
    <t>Art. 17. A CMED poderá estabelecer PF máximo para produtos classificados na categoria 1 ea 2, com base em racional de preço sugerido pela empresa, a ser avaliado pela CMED, nas seguintes situações: 
a) ausência de preço internacional nos países de referência; ou
b) manufatura básica do processo produtivo internalizada no País; ou 
c) atividade inovativa realizada no País.</t>
  </si>
  <si>
    <t>A alteração garante maior flexibilidade regulatória ao permitir que medicamentos da Categoria 2 também possam ter o PF definido com base em racional de preço sugerido, mesmo sem ganho terapêutico. Com a retirada da exigência de patente da Categoria 1, não se justifica manter essa limitação para a Categoria 2. A proposta assegura coerência entre as categorias e reforça o papel técnico da CMED na avaliação caso a caso, promovendo previsibilidade e racionalidade no processo de precificação.</t>
  </si>
  <si>
    <t>OPÇÃO 1: Preço Livre
OPÇÃO 2:
I - não poderá ser superior ao PF médio praticado para o mesmo produto nos países de referência, agregando-se os impostos incidentes;
será estabelecido a partir de racional de preço sugerido pela empresa e avaliado pela CMED, em qualquer das seguintes situações:
EXCLUIR: § 2º Na análise de que trata este artigo, a CMED deverá considerar, entre outros elementos, o grau de benefício clínico aportado pelo medicamento e o grau de esforço inovativo empreendido pela empresa no País para o desenvolvimento e ou produção do medicamento pleiteado.
INCLUSÃO: § 2º Para fins do disposto no § 1º, o PF atualizado do medicamento originador será calculado com base no preço vigente em abril de 2004, ou na data de lançamento do produto originador, se posterior, aplicando-se os reajustes anuais autorizados pela CMED, independentemente de terem sido efetivamente praticados pela empresa detentora
§ 3º A empresa desenvolvedora poderá solicitar audiência ou encaminhar protocolo para discussão do racional de preço a ser sugerido em qualquer etapa do desenvolvimento do medicamento inovador, previamente à submissão do DIP.
§ 4º Os encaminhamentos definidos nas discussões prévias à submissão do DIP, previstas no § 3º deste artigo, não garantem a aprovação do preço proposto, mas o racional de precificação acordado deverá ser considerado como referência mínima para a definição do Preço Fábrica (PF), desde que mantidas as premissas técnicas e mercadológicas apresentadas na ocasião.</t>
  </si>
  <si>
    <t>A substituição do menor pelo preço médio internacional evita distorções causadas por outliers ou políticas locais de subsídio, promovendo maior equilíbrio regulatório e previsibilidade. A mudança também está alinhada com a lógica já adotada em outras categorias da norma e com boas práticas internacionais de precificação por referência externa.
A substituição de “poderá” por “será” e a inclusão de “em qualquer das seguintes situações” conferem maior objetividade e reforçam a obrigatoriedade da análise do racional de preço quando presentes as hipóteses previstas. A medida garante segurança jurídica e evita interpretações restritivas que possam limitar o direito da empresa à avaliação técnica de sua proposta.
A exclusão se justifica pela subjetividade dos termos “grau de benefício clínico” e “grau de esforço inovativo”, que não possuem parâmetros definidos na norma. Além disso, o caput já exige a demonstração de benefício clínico adicional, e a atividade inovativa no País está contemplada nas hipóteses do artigo, tornando o parágrafo redundante e impreciso
A inclusão padroniza o método de cálculo do PF atualizado, garantindo segurança jurídica e previsibilidade. Evita distorções causadas por decisões comerciais, como a não aplicação de reajustes, e assegura isonomia nos casos em que o originador não está mais em comercialização. A proposta segue os princípios da Lei Complementar nº 95/1998, promovendo clareza, precisão normativa e aplicação uniforme pela CMED.
A alteração amplia a previsibilidade e o diálogo técnico regulatório, permitindo que a empresa solicite reunião com a CMED em qualquer fase do desenvolvimento, e não apenas às vésperas da submissão do DIP. Essa previsão é fundamental para que o regulado possa avaliar, de forma antecipada, a viabilidade econômica da inovação proposta, uma vez que a precificação é um fator determinante, por exemplo, na análise de retorno sobre o investimento.
Ao permitir essa interlocução prévia, a norma contribui para decisões mais informadas por parte do setor produtivo, evitando investimentos em tecnologias cujo potencial de retorno seja incompatível com os parâmetros regulatórios de preço. A medida, portanto, fortalece a previsibilidade, qualifica o processo de inovação e estimula o desenvolvimento de medicamentos com real potencial de acesso e sustentabilidade no mercado.
A redação proposta busca assegurar maior previsibilidade ao processo de precificação, sem retirar da CMED sua competência técnica e legal de análise. Ao estabelecer que o racional discutido previamente deve servir como “referência mínima de preço”, preserva-se a lógica de investimento da empresa, que depende dessa sinalização para avaliar a viabilidade econômica da inovação.
A proposta evita interpretações arbitrárias ou rupturas injustificadas entre o que foi discutido tecnicamente e a decisão final, fortalecendo a confiança no processo regulatório e garantindo coerência entre o diálogo prévio e a precificação final, desde que não haja alteração relevante nos dados apresentados.</t>
  </si>
  <si>
    <t>OPÇÃO 1 - PREÇO LIVRE
OPÇÃO 2: Art. 19. No caso de medicamento classificado na Categoria 3 que não se enquadre na hipótese prevista no art. 18, o Preço Fábrica (PF) autorizado não poderá ser inferior ao PF atualizado do(s) medicamento(s) originador(es) de inovação incremental, calculado conforme os §§ 1º e 2º do art. 18, considerando, quando aplicável, a proporcionalidade direta de concentração da unidade farmacotécnica.
EXCLUIR: § 1º  Na análise de que trata este artigo, a CMED deverá considerar, entre outros elementos, o grau de esforço inovativo empreendido pela empresa para o desenvolvimento e ou produção do medicamento pleiteado.§ 2º Nas situações em que o medicamento originador de inovação incremental seja um medicamento genérico, dever-se-á considerar o PF do respectivo medicamento de referência, aplicando-se os ajustes anuais definidos pela CMED.</t>
  </si>
  <si>
    <t>A proposta assegura um piso técnico de precificação para medicamentos da Categoria 3 sem benefício clínico adicional, com base no PF atualizado do originador, conforme metodologia objetiva prevista nos §§ 1º e 2º do art. 18. Além disso, visa corrigir lacunas identificadas pelo setor da antiga Categoria V da Resolução CMED nº 2/2004, aplicando critérios técnicos distintos: para novas associações, a soma das monodrogas; para novas formas farmacêuticas não agrupáveis, o preço proporcional por concentração.
Propõe-se a exclusão do § 1º devido à ausência de critérios objetivos para mensurar o “grau de esforço inovativo”, conceito vago que pode gerar interpretações subjetivas e distorções concorrenciais, especialmente em casos sem benefício clínico adicional. Já o § 2º deve ser excluído porque medicamentos genéricos, por definição, não são objeto de inovação incremental — tratam-se de cópias de medicamentos considerados como referência. Assim, considerar o PF do medicamento de referência nesses casos é conceitualmente inadequado e regulatoriamente incoerente.</t>
  </si>
  <si>
    <t>Art. 20. O PF máximo permitido para o produto classificado na Categoria 4 será definido com base no preço médio das apresentações dos medicamentos com o mesmo IFA e mesma concentração disponíveis no mercado, em forma farmacêutica agrupável, ponderado pelo faturamento de cada apresentação, com base no seguinte:
I - a média ponderada deverá ser calculada com base nas apresentações de igual concentração e forma farmacêutica agrupável existentes no mercado
II - não existindo apresentações com igual concentração, a média ponderada deverá ser calculada com base em todas as apresentações de mesmo IFA e forma farmacêutica agrupável existentes no mercado, seguindo o critério da proporcionalidade direta da concentração de IFA. 
INCLUSÃO: § 3º Para fins do cálculo do PF previsto no caput, não serão consideradas as apresentações classificadas como medicamentos genéricos, biossimilares ou dispensados diretamente na embalagem primária.</t>
  </si>
  <si>
    <t>propõe que o cálculo do preço médio seja ponderado pelo faturamento, e não pela quantidade comercializada. O uso do volume como critério de ponderação distorce o resultado, sobretudo em mercados com forte presença de genéricos, que possuem preços significativamente inferiores, mas volumes maiores. Isso pode forçar artificialmente o preço das novas tecnologias para baixo, comprometendo sua viabilidade econômica. A proposta preserva a lógica da Resolução CMED nº 2/2004, que adota o faturamento como critério de ponderação, garantindo coerência regulatória, previsibilidade e sustentabilidade para o setor.
A exclusão da expressão “desde que as formas agrupáveis não apresentem posologia diversa” visa eliminar ambiguidade e insegurança interpretativa, uma vez que não há clareza técnica sobre o impacto que diferentes posologias gerariam na formação do preço. A redação proposta mantém o critério objetivo de proporcionalidade da concentração, já adequado para garantir comparabilidade técnica entre apresentações, sem necessidade de restrição adicional que possa gerar inconsistências ou limitar indevidamente a base de cálculo.
A exclusão de medicamentos genéricos, biossimilares e apresentações dispensadas em embalagem primária do cálculo do PF visa evitar distorções artificiais no preço médio, uma vez que esses produtos, por sua natureza, frequentemente apresentam preços significativamente inferiores aos medicamentos de referência ou similares com marca. Incluir tais apresentações no cálculo pode forçar o PF das novas apresentações para patamares economicamente inviáveis, desestimulando a introdução de inovações incrementais e prejudicando a sustentabilidade do setor. A proposta mantém a coerência com práticas já consolidadas na precificação e assegura maior equilíbrio concorrencial e previsibilidade regulatória.</t>
  </si>
  <si>
    <t>Art. 21. O PF máximo permitido para o medicamento classificado na Categoria 5 será definido com base na média aritmética da unidade farmacotécnica, das apresentações do mesmo medicamento, com igual concentração e forma farmacêutica agrupável, já comercializadas pela própria empresa.
2. § 3º Caso a apresentação pleiteada de um medicamento apresente diferenças apenas nas embalagens primária ou secundária, mantendo-se inalteradas a concentração, a forma farmacêutica e a quantidade de unidades farmacotécnicas em relação à apresentação já disponível no mercado, o preço da nova apresentação deverá ter como limite máximo o preço da apresentação já disponível no mercado.</t>
  </si>
  <si>
    <t>Exclusão dos medicamentos genéricos e das apresentações de empresas do mesmo grupo econômico do cálculo, a fim de evitar distorções causadas por estratégias comerciais distintas entre CNPJs juridicamente autônomos. A equiparação entre empresas do mesmo grupo desconsidera sua autonomia legal e patrimonial, carece de respaldo técnico e jurídico, e não foi objeto de análise na AIR, em violação ao Decreto nº 10.411/2020 e à Lei nº 13.848/2019. A introdução desse critério sem base normativa clara pode configurar vício de legalidade e ampliar o risco de judicialização e de questionamentos por órgãos de controle.
2. Inclusão do termo “unidade farmacotécnica” para assegurar maior precisão técnica no cálculo do preço médio, especialmente diante da diversidade de apresentações no mercado. Isso garante comparabilidade justa entre formatos com diferentes quantidades, evitando viés na média aritmética.
Este texto argumenta que o critério de "grupo econômico" é juridicamente frágil, economicamente insustentável e impraticável. A abordagem ignora a autonomia de cada empresa (CNPJ), as complexas estratégias de precificação e o valor da marca, gerando insegurança jurídica e distorções de mercado.
Portanto, recomendamos a remoção do critério de "grupo econômico" do Art. 21, mantendo a precificação individual por CNPJ, uma metodologia consolidada, segura e alinhada às realidades do setor.
1. PRELIMINAR. NULIDADE. VÍCIO PROCEDIMENTAL INSUPERÁVEL: o Relatório de Análise de Impacto Regulatório (AIR) que acompanha a CP CMED 01/2025 não discute nem sequer cita o critério de “grupo econômico” para precificação da Categoria 5.
O Relatório de Análise de Impacto Regulatório (AIR) que embasa a Consulta Pública 01/2025 enuncia, logo no Sumário Executivo, a necessidade de “aperfeiçoar critérios e categorias de precificação” da Resolução 2/2004. Em seguida, no tópico destinado à “Identificação do Problema Regulatório”, são identificados sete problemas primários:
1. O regramento de precificação não acompanhou o dinamismo de mercado frente aos avanços tecnológicos (tipos de medicamentos, situações como a inovação incremental, os biossimilares e as terapias avançadas); 
2. Há limitações na precificação de produtos novos; 
3. Os critérios de alteração de preço teto são insuficientes; 
4. No caso de moléculas antigas, existem diferentes classificações na legislação econômica e sanitária para as mesmas situações; 
5. Existem falhas no monitoramento de mercado (cadeia produtiva farmacêutica, clínicas e hospitais);
6. Há falhas de interação com os diferentes agentes envolvidos (consumidor/paciente, indústria, gestores públicos, profissionais); 
7. Há uma visão pouco abrangente dos efeitos da regulamentação nos elos da cadeia farmacêutica e no acesso aos medicamentos.
Contudo, em nenhuma de suas 156 páginas o documento menciona ou avalia a proposta de vincular o preço-teto de novas apresentações à noção de “empresas do mesmo grupo econômico” hoje inserida na minuta (arts. 4º III e 21). As expressões “grupo econômico”, “empresas do mesmo grupo” ou “Categoria 5” simplesmente não aparecem no texto.
De pronto, já é possível identificar uma incoerência metodológica. O próprio AIR adota o método AHP  e conclui que segurança jurídica é o critério de maior peso para escolha da alternativa regulatória (50,28 %). Ainda assim, não há qualquer discussão sobre segurança jurídica aplicada ao novo conceito de “grupo econômico”, nem análise de riscos de litigiosidade ou de custos de fiscalização derivados de seu uso. O capítulo de identificação do problema frisa a “defasagem das categorias” e a ausência de parâmetros para inovação, mas nada indica que o critério por CNPJ seja fonte de distorções que demandem mudança.
a) Violação às boas práticas de AIR (Decreto 10.411/2020)
O art. 6º, incisos II, V, VI, VII e XI, do Decreto 10.411/2020exige que a AIR apresente, para cada alternativa normativa, a definição do problema, objetivos, opções, impactos, custos e riscos. Ao omitir totalmente a hipótese “grupo econômico”, o relatório:
•	Não comprova necessidade — não há dados que demonstrem que o modelo por CNPJ gere falhas de mercado, risco sanitário ou limite acesso.
•	Não compara alternativas — portanto não debate critérios societários de agrupamento.
•	Não mensura impacto — ignora quantos CNPJs poderiam ter tetos reduzidos, qual variação de preço esperada ou qual custo administrativo recairia sobre CMED para identificar controladoras e coligadas.
Nesse sentido, tal lacuna ameaça a própria robustez procedimental da CP 01/2025, pois: há uma quebra de transparência, já que os stakeholders não dispõem dos fundamentos técnico-jurídicos que justificariam a nova regra; há exposição a nulidades, pois sem AIR que aborde o ponto, a futura resolução pode ser questionada por vício de motivação e desvio do princípio da legalidade (art. 37 caput, CF); e há contradição performativa — embora a segurança jurídica seja o fator mais valorizado no documento, a proposta normativa adota justamente um conceito indeterminado, sem análise prévia.
b) Violação à Lei 13.848/2019 (“Lei das Agências Reguladoras”)
A omissão é ainda mais grave quando se observa a Lei 13.848/2019, a Lei Geral das Agências Reguladoras. O seu artigo 6º estabelece que toda adoção e qualquer proposta de alteração de atos normativos de interesse geral ‒ exatamente o caso da mudança do critério de precificação da Categoria 5 ‒ devem ser precedidas de uma Análise de Impacto Regulatório que descreva, de forma metodologicamente adequada, o problema regulatório, os objetivos perseguidos, as alternativas consideradas e a estimativa dos impactos, custos e riscos de cada opção. 
Ao não tratar do conceito de “grupo econômico”, o AIR que acompanha a Consulta Pública 01/2025 descumpre frontalmente essa exigência legal, pois deixa sem avaliação justamente uma das alterações mais sensíveis da minuta. Além de afrontar o dever de transparência e motivação técnica imposto pelos artigos 4º e 5º da mesma lei, a falha compromete o princípio da eficiência regulatória que ela consagra, expondo a futura resolução a questionamentos por vício procedimental e ausência de fundamentação adequada.
Em síntese, o AIR que acompanha a CP 01/2025, tal como publicado, não oferece substrato analítico para justificar a adoção de “grupo econômico” na Categoria 5, contrariando o próprio método e a legislação de boas práticas regulatórias. Esse vazio técnico-jurídico fortalece o pleito pela manutenção do modelo consolidado por CNPJ.
2. Insegurança Jurídica: A Imprecisão do Conceito de "Grupo Econômico" e a Violação da Autonomia Societária
A insegurança jurídica da nova proposta da CMED (CP 01/2025) começa na própria definição das categorias de medicamentos. A minuta da resolução, em seu Art. 4º, inciso III, define a Categoria 5 como a "nova apresentação de medicamento já comercializado pela própria empresa e pelas empresas do mesmo grupo econômico". Este problemático critério é, então, replicado no Art. 21 para estabelecer a regra de precificação, introduzindo uma grave insegurança jurídica ao se basear em um conceito vago e violar direitos e princípios fundamentais do Direito Empresarial.
De antemão, é preciso reconhecer que a imprecisão do termo afronta o princípio da legalidade estrita, pois qualquer limitação de preço, por constituir intervenção na livre iniciativa e no direito de propriedade, exige base normativa clara e típica.
a) A Ambiguidade do Termo "Grupo Econômico"
O principal defeito da norma não é apenas a omissão de uma definição para "grupo econômico", mas a impossibilidade de se estabelecer uma definição que seja, ao mesmo tempo, juridicamente segura e operacionalmente viável para fins de regulação de preços. O problema não se resolveria com uma simples regulamentação posterior do termo, pois a sua aplicação neste contexto é inerentemente falha.
A dificuldade é que não existe um conceito legal único de "grupo econômico" no ordenamento jurídicobrasileiro, que abriga múltiplas – e inconciliáveis – definições de ‘grupo econômico’. O termo possui significados distintos e finalidades específicas em cada ramo do Direito, tornando qualquer escolha ou adaptação inadequada. Tentar importar um desses conceitos geraria distorções inaceitáveis: 
Domínio Jurídico	Conceito Central	Finalidade e Inadequação para a Precificação
Direito Societário	Relação de controle/contrato formal	Visa organizar a relação entre sociedades, mas preserva a autonomia patrimonial e jurídica de cada uma. Usá-lo para unificar preços contradiz sua própria essência.   
Direito do Trabalho	Direção, controle ou administração comum	Visa proteger o trabalhador, garantindo a responsabilidade solidária por débitos. É um conceito amplo e protetivo, cuja aplicação em regulação econômica seria uma   	analogia imprópria e desproporcional.
Direito Tributário	Interesse comum / confusão patrimonial	Não há definição legal clara no Código Tributário Nacional. Sua aplicação é controversa e fonte de vasta litigância, representando um pilar de extrema insegurança jurídica.   	
Direito Concorrencial	Controle comum / influência relevante	É uma ferramenta funcional e flexível para o CADE analisar poder de mercado e reprimir infrações. Sua natureza casuística e focada em efeitos anticompetitivos a torna   	imprópria para uma regra de cálculo de preços, que exige clareza, objetividade e previsibilidade.
Qualquer tentativa da CMED de criar uma definição própria ou de eleger uma das existentes seria juridicamente temerária. A questão fundamental é que o critério do "grupo econômico" ignora a realidade jurídica e estratégica de que cada empresa, com seu CNPJ, opera de forma autônoma. 
Portanto, o vício da proposta não é sanável com uma simples definição; ele é conceitual: pretende‐se que empresas juridicamente autônomas compartilhem, por força de um ato infralegal, o mesmo teto de preço, contrariando funções normativas consolidadas e a lógica estratégica pela qual cada CNPJ organiza seus investimentos, custos e posicionamento competitivo. Em vez de sanar inseguranças, uma definição “ad hoc” apenas multiplicaria controvérsias, pois qualquer discrepância entre o conceito escolhido pela CMED e aqueles já firmados em outros ramos do Direito alimentará disputas judiciais sobre a legalidade da nova metodologia
b) Violação do Princípio da Autonomia da Pessoa Jurídica
O Direito brasileiro é alicerçado no princípio da autonomia da pessoa jurídica, segundo o qual cada empresa (CNPJ) é uma entidade legal distinta, com patrimônio e obrigações próprias. A regra proposta colide com este princípio ao tratar entidades juridicamente autônomas como um todo indistinto para fins de preço, ignorando que cada empresa possui estratégias comerciais, estruturas de custo e responsabilidades individuais. A desconsideração da personalidade jurídica é uma medida excepcional para casos de fraude ou abuso, não uma regra para precificação.
Em outras palavras, a minuta sob consulta, ainda que tente seguir uma matriz conceitual própria (temerária) para o termo “grupo econômico”, subverte o princípio da autonomia da pessoa jurídica, pois passa a tratar CNPJs distintos como um bloco indiferenciado para fins de limitação de preço, equivalendo‐se a uma desconsideração patrimonial sem fraude nem confusão de bens. A jurisprudência recente do STJ é clara: a mera existência de grupo econômico “não basta” para produzir efeitos de responsabilização cruzada; exige‐se prova de abuso ou confusão patrimonial (REsp 1.897.356/RJ, 17 set 2024 ).
3. Irracionalidade Econômica: O Desprezo pela Estratégia Comercial e pelo Valor da Marca
A proposta ignora os princípios econômicos que governam o mercado farmacêutico, tratando a formação de preços de forma simplista.
a) A Complexidade da Precificação e a Segmentação de Mercado
A construção do preço de um medicamento é um processo complexo que reflete investimentos em P&amp;D, custos de produção, marketing e conformidade regulatória. A indústria opera com base em sofisticadas estratégias de segmentação para atingir públicos distintos:  
•	Medicamentos de Marca e Similares com Marca: Direcionados a médicos e pacientes que valorizam a confiança e a reputação, construídas com alto investimento.   
•	Medicamentos Genéricos: Focados em custo-efetividade, competindo quase exclusivamente com base no preço.   
Mesmo dentro de um grupo, essas linhas de produtos são geridas por empresas ou unidades de negócio com total autonomia estratégica e financeira. Forçar uma média de preços entre elas é fundir artificialmente estratégias que são, por natureza e propósito, distintas e independentes.
b) A Destruição do Valor da Marca (Brand Equity)
O valor da marca (brand equity) é um ativo econômico real, construído com investimentos consistentes que geram confiança e permitem um prêmio de preço. Essa confiança melhora a adesão ao tratamento e facilita a farmacovigilância. A regra proposta, ao forçar uma média com preços de genéricos, ataca e desvaloriza diretamente este ativo. Ela efetivamente expropria o valor construído por uma empresa (CNPJ A) para rebaixar o teto de preço de outra (CNPJ B), criando um forte desincentivo ao investimento em qualidade, confiança e educação médica.
Além disso, o brand equity frequentemente serve de lastro para operações de financiamento e para a precificação de risco em agências de crédito. Quando o regulador, por meio de uma média compulsória com genéricos de baixo custo, comprime artificialmente o teto de preço, impõe-se às empresas detentoras de marca uma perda contábil que reduz patrimônio líquido, eleva o custo de capital e restringe a capacidade de captar recursos para pesquisa clínica ou ampliação de linhas produtivas. Essa erosão financeira repercute não só no balanço, mas também na estratégia de farmacovigilância: marcas fortes investem em rastreabilidade e em programas de adesão que facilitam a detecção precoce de eventos adversos. Ao desestimular tais investimentos, a regra proposta compromete um arcabouço de segurança que o genérico dificilmente conseguirá repor.
c) A Incompatibilidade com a Lógica da Vigilância Sanitária: Registros e Responsabilidades Individualizadas por CNPJ
A exigência de vincular o teto de preço ao “grupo econômico” tampouco encontra apoio na lógica da vigilância sanitária. Toda a cadeia regulatória da Anvisa é estruturada sob o CNPJ individual: a Autorização de Funcionamento (AFE) é concedida a cada empresa isoladamente, sendo requisito prévio que o CNPJ esteja cadastrado no órgão; de igual modo, qualquer operação de importação só pode ser registrada quando o solicitante informa “o CNPJ do detentor da regularização do produto junto à Anvisa”, tal como prescreve o manual oficial de análise de processos de importação; entre outros.
O próprio registro sanitário — e, com ele, todas as obrigações de farmacovigilância, qualidade e recall — permanece sob gestão exclusiva do titular inscrito, que não responde pelas condutas de sociedades coligadas nem usufrui de vantagens por pertencer a determinado conglomerado.
Se a própria autoridade sanitária jamais transfere responsabilidades ou benefícios entre empresas do mesmo grupo, não há justificativa para impor, apenas na esfera de regulação econômica, um ônus coletivo que carece de base normativa, não foi avaliado no AIR e tampouco teve seus impactos econômicos dimensionados. A proposta, portanto, cria uma disparidade inexplicável entre a arquitetura sanitária — altamente individualizada — e o modelo de precificação pretendido, agravando o vício conceitual já apontado.
4. Distorções de Mercado e Impraticabilidade Operacional
A implementação da regra proposta geraria consequências negativas para a concorrência, para o acesso e para a própria administração da regulação.
a) A Lógica Falha da Média Forçada de Preços
A lógica da “média forçada” de preços cria uma distorção flagrante: a empresa que construiu um medicamento de marca, sustentado por anos de investimento em P&amp;D, marketing e farmacovigilância, vê-se obrigada a submeter o seu teto de preço à referência de um genérico de baixo custo ou de um similar estratégico pertencente a outra sociedade do mesmo conglomerado. Nesse arranjo, a marca consolidada deixa de ser remunerada pela confiança e pelo valor intangível que gerou — fatores que incluem maior adesão do paciente e menor risco sanitário — e passa a ser nivelada por baixo por produtos que operam com estruturas de custo, canais de distribuição e políticas de desconto completamente diferentes. 
O resultado é uma quebra artificial do sinal de mercado: inibe-se o retorno sobre inovação, desestimula-se a diferenciação competitiva e desloca-se capital de segmentos de maior valor agregado para segmentos de margem comprimida. Em última instância, o paciente perde diversidade de opções, o regulador acumula contencioso para ajustar preços distorcidos e a concorrência torna-se menos dinâmica, pois converte estratégias complementares em um jogo de soma zero dentro do próprio grupo empresarial.
b) Incentivos Perversos e Prejuízo à Concorrência
A regra pode levar a decisões estratégicas danosas ao mercado que acabam por deformar o próprio ecossistema farmacêutico. Se a rentabilidade de uma linha de marca for comprimida pelo teto médio imposto às empresas do grupo, o conglomerado tenderá a deslocar recursos do segmento de genéricos ‒ onde as margens são menores e, portanto, pressionam todo o portfólio para baixo ‒ para áreas menos penalizadas, resultando em desinvestimento nos genéricos e perda de competição de preço. 
Em sentido oposto, saber que o sucesso de uma marca sólida reduzirá, por arrasto, o preço-teto de outras coligadas desencoraja novas campanhas de diferenciação, levando ao abandono de investimentos em branding e inovação incremental. Por fim, qualquer nova apresentação que exija custos adicionais de registro, embalagem ou adaptação fabril será reavaliada: se o teto futuro já estiver nivelado pela média, é provável que o lançamento seja considerado economicamente inviável. 
O efeito combinado é menos diversidade terapêutica, redução da concorrência real e, em última análise, menor acesso dos pacientes a apresentações que poderiam ampliar adesão.
Recomendação
Diante do exposto, a introdução do critério de "grupo econômico" para a precificação de medicamentos da Categoria 5 é juridicamente insustentável, economicamente irracional e logisticamente impraticável.
Falta-lhe respaldo legal – pois o conceito não está previsto na Lei 10.742/2003 nem foi devidamente analisado no Relatório de AIR, em afronta ao art. 6º do Decreto 10.411/2020 e ao art. 6º da Lei 13.848/2019 – e sobram riscos de litigiosidade, distorções concorrenciais e perda de previsibilidade regulatória.
Recomendamos, portanto, a remoção integral do critério de "grupo econômico" de toda a proposta de resolução, especificamente de sua introdução na definição da Categoria 5, no inciso III do Art. 4º, e de sua aplicação na regra de precificação, no Art. 21. O teto de preço deve continuar a ser calculado exclusivamente com base nas apresentações comercializadas pela pessoa jurídica individual (CNPJ), critério já consolidado que oferece segurança jurídica, facilidade de fiscalização e compatibilidade com a estrutura de registro sanitário da Anvisa..
Manter o modelo por CNPJ preserva a coerência com os princípios basilares do Direito (legalidade, autonomia da pessoa jurídica e eficiência regulatória), reflete as realidades comerciais do setor farmacêutico e incentiva um mercado plural, competitivo e financeiramente sustentável, em benefício direto do Sistema de Saúde e da sociedade brasileira.
2. A alteração visa conferir maior clareza ao dispositivo, especificando que o preço da nova apresentação deverá ser comparado com outra apresentação do mesmo medicamento (mesma marca comercial) já disponível no mercado. Essa precisão evita interpretações ambíguas e assegura coerência com os critérios de equivalência técnica e mercadológica adotados na precificação.</t>
  </si>
  <si>
    <t>§ 1º Quando houver nova apresentação de medicamento genérico já comercializado pela empresa, o PF permitido para o medicamento classificado na Categoria 6 não poderá ser superior à média aritmética dos preços das outras apresentações do medicamento genérico da própria empresa, com igual concentração e mesma forma farmacêutica e considerando a unidade farmacotécnica.
§ 2º Na ausência de comercialização do medicamento de referência e de indicação de medicamento substituto, será considerada a média de preços das apresentações genéricas de igual concentração, forma farmacêutica e quantidade de unidade farmacotécnica, ficando este valor como teto de preço a ser observado para as novas apresentações de igual concentração, forma farmacêutica e quantidade de unidade farmacotécnica. 
§ 3º Quando o medicamento de referência definido pela Anvisa for um medicamento genérico, o PF atualizado do medicamento genérico será calculado tomando por base o preço vigente em abril de 2004 ou no lançamento do genérico definido pela Anvisa como referência, caso tenha ocorrido após abril de 2004, atualizado pelo índice de ajuste anual divulgado pela CMED, independente da empresa detentora ter aplicado os índices autorizados.</t>
  </si>
  <si>
    <t>(1)	Exclusão da referência ao grupo econômico, com base no entendimento de que empresas coligadas ou controladas possuem autonomia jurídica, regulatória e estratégica, não devendo ser tratadas como um bloco único para fins de precificação. A equiparação entre CNPJs distintos desconsidera a lógica da vigilância sanitária e da estrutura de registro individualizada por empresa, além de não possuir respaldo legal nem ter sido objeto de análise na AIR, violando o Decreto nº 10.411/2020 e a Lei nº 13.848/2019. A introdução desse critério sem base normativa clara pode configurar vício de legalidade e ampliar o risco de judicialização e de questionamentos por órgãos de controle.
(3)	Inclusão do termo “unidade farmacotécnica” para assegurar maior precisão técnica no cálculo do preço médio, especialmente diante da diversidade de apresentações no mercado. Isso garante comparabilidade justa entre formatos com diferentes quantidades, evitando viés na média aritmética.
A proposta assegura segurança jurídica, previsibilidade regulatória e equilíbrio técnico no processo de precificação de novas apresentações de medicamentos genéricos.
A proposta aperfeiçoa o dispositivo ao incluir o critério da quantidade de unidade farmacotécnica, garantindo maior precisão técnica na definição do teto de preço. Essa inclusão é necessária para evitar distorções na comparação entre apresentações com diferentes quantidades por embalagem, assegurando que o cálculo reflita corretamente o valor por unidade.
A proposta visa corrigir uma distorção regulatória relevante: a utilização de medicamentos genéricos como referência de preço, mesmo nos casos em que tais produtos tenham sofrido reduções expressivas e além do legalmente previsto (ou seja, reduções superiores a 35%) ou não tenham sido reajustados ao longo dos anos. Em muitos casos, esses genéricos permanecem como os únicos disponíveis no mercado, com preços artificialmente comprimidos, o que compromete sua representatividade como parâmetro regulatório.
Ao utilizar o preço desatualizado de um genérico como teto para novas apresentações, a norma inviabiliza a entrada de novos concorrentes, desestimula investimentos e compromete a sustentabilidade do mercado. A proposta de alteração restabelece a lógica de atualização regulatória, adotando como base o preço histórico do genérico de referência, corrigido pelos índices anuais autorizados pela CMED, independentemente de sua aplicação prática pela empresa detentora.
Essa abordagem assegura isonomia, previsibilidade e coerência técnica, evitando que decisões comerciais isoladas — como a não aplicação de reajustes — se tornem barreiras regulatórias à concorrência. Trata-se de medida essencial para preservar a atratividade do mercado e garantir o equilíbrio entre acesso, competição e viabilidade econômica.</t>
  </si>
  <si>
    <t>II - caso a empresa sucessora já possua em seu portfólio uma apresentação de medicamento com o mesmo IFA, concentração e forma farmacêutica agrupável, o PF permitido para a nova apresentação não poderá exceder a média aritmética dos preços das respectivas apresentações da atual detentora. 
INCLUSÃO: § 4º Para fins de definição do Preço Fábrica da categoria indicada no caput, não serão considerados, em qualquer hipótese, os medicamentos genéricos nem o preço da apresentação registrada pela detentora anterior do registro.</t>
  </si>
  <si>
    <t>A alteração do inciso II aprimora a redação para garantir maior clareza e objetividade, eliminando duplicidades e referências desnecessárias ao PF da antiga detentora e a medicamentos genéricos, já tratados nos parágrafos do artigo. A proposta evita distorções de preço e respeita a realidade comercial da empresa sucessora.
A inclusão do § 4º reforça que, para fins de definição do PF na transferência de titularidade, não devem ser considerados medicamentos genéricos nem o preço da antiga detentora. Essa exclusão assegura isonomia, evita a imposição de preços desatualizados ou artificiais, respeita a autonomia entre CNPJs distintos e elimina assimetrias concorrenciais. As alterações promovem segurança jurídica, previsibilidade e coerência técnica com a lógica regulatória da CMED.</t>
  </si>
  <si>
    <t>Art. 25. Os medicamentos objeto de Documento Informativo de Preço – DIP classificados nas Categorias 1, 2, 3, 4 e 7 somente poderão ser comercializados após a comunicação da decisão de primeira instância da Câmara de Regulação do Mercado de Medicamentos – CMED, respeitado o Preço Fábrica nela definido.
INCLUSÃO: § 1º Os medicamentos classificados nas Categorias 5, 6 e 8 poderão ser comercializados a partir da data do protocolo do DIP, desde que o preço praticado esteja em conformidade com os critérios estabelecidos nesta Resolução.</t>
  </si>
  <si>
    <t>A proposta visa diferenciar, de forma clara e objetiva, os marcos regulatórios de comercialização conforme a categoria de precificação do medicamento, promovendo maior segurança jurídica, previsibilidade e alinhamento com a prática regulatória da CMED.
Para medicamentos classificados nas Categorias 1, 2, 3, 4 e 7, cujos critérios de precificação envolvem maior complexidade técnica e análise detalhada, a comercialização deve ocorrer apenas após a decisão formal da CMED em primeira instância.
A inclusão do § 1º tem por objetivo conferir maior agilidade à entrada no mercado de medicamentos cuja precificação segue critérios objetivos e já consolidados, como é o caso das Categorias 5 (novas apresentações da própria empresa), 6 (genéricos) e 8 (transferência de titularidade). Nesses casos, o PF é definido com base em médias de preços já praticados, não havendo necessidade de análise técnica aprofundada.
Permitir a comercialização imediata após o protocolo do DIP, desde que observados os critérios da Resolução, reduz prazos, desonera o processo regulatório e estimula a concorrência, sem comprometer o controle de preços exercido pela CMED. A proposta está em conformidade com os princípios de eficiência administrativa e racionalização processual.</t>
  </si>
  <si>
    <t>§ 3º Caso a CMED não se pronuncie sobre o preço inicial pretendido pela empresa, nos prazos referidos no caput, o medicamento objeto do DIP poderá ser comercializado pelo preço pleiteado, sendo este considerado definitivo.</t>
  </si>
  <si>
    <t>A proposta de alteração tem como objetivo assegurar maior segurança jurídica, previsibilidade regulatória e estabilidade comercial para as empresas reguladas. A redação atual, ao permitir a comercialização pelo preço pleiteado de forma provisória, sujeita a posterior revisão pela CMED, gera incerteza quanto à validade do preço praticado após o início da comercialização. Essa incerteza compromete o planejamento estratégico, financeiro e logístico das empresas, além de abrir margem para distorções no mercado e potenciais questionamentos jurídicos.
Ao estabelecer que o preço pleiteado será considerado definitivo caso a CMED não se manifeste dentro dos prazos legais, a proposta reforça a importância da observância dos prazos processuais por parte da Administração Pública, em consonância com os princípios da eficiência, da segurança jurídica, da razoável duração do processo e da confiança legítima, previstos nos arts. 5º e 37 da Constituição Federal, bem como no art. 2º da Lei nº 9.784/1999.
Além disso, a nova redação está em conformidade com a Lei Complementar nº 95/1998, ao adotar linguagem clara, objetiva e precisa, eliminando ressalvas excessivamente abertas e promovendo maior estabilidade normativa. A medida também preserva a integridade do processo regulatório, ao impedir alterações retroativas ou intempestivas de preços já praticados no mercado, evitando prejuízos para o setor regulado e para os consumidores</t>
  </si>
  <si>
    <t>§ 2º Caso não haja reconsideração da decisão em primeira instância ou decorrido o prazo previsto no § 1º sem manifestação da Secretaria-Executiva da CMED, a empresa será intimada para, querendo, interpor recurso ao Comitê Técnico-Executivo da CMED, no prazo de 15 (quinze) dias, contado da ciência.</t>
  </si>
  <si>
    <t>A proposta de alteração visa aperfeiçoar o rito recursal, conferindo maior segurança jurídica, clareza procedimental e respeito ao contraditório e à ampla defesa. A redação atual presume o envio automático do processo ao CTE, sem garantir à empresa interessada a oportunidade formal de manifestar-se quanto à interposição do recurso, o que pode gerar interpretações ambíguas e insegurança quanto à voluntariedade do ato recursal.
A nova redação introduz a necessidade de intimação expressa da empresa após o decurso do prazo de reconsideração, assegurando-lhe o direito de decidir se deseja ou não recorrer. Essa sistemática está em consonância com os princípios do devido processo legal e da boa-fé administrativa, além de alinhar o procedimento ao que já é adotado em instâncias administrativas federais.
A redação segue os critérios da LC nº 95/1998, com linguagem clara, objetiva, ordenação lógica e uniformidade terminológica, garantindo melhor aplicabilidade e interpretação da norma.</t>
  </si>
  <si>
    <t>2025-07-10 15:06:02</t>
  </si>
  <si>
    <t>Associação Brasileira Interdisciplinar de AIDS - ABIA</t>
  </si>
  <si>
    <t>29.263.068/0001-45</t>
  </si>
  <si>
    <t>Entidade de defesa do consumidor ou associação de pacientes</t>
  </si>
  <si>
    <t>A proposta apresentada não soluciona os problemas estruturais da regulação de preços de medicamentos no Brasil, ao contrário: aprofunda os problemas do modelo atual, introduz novas fragilidades e se distancia da função pública da regulação. Ao privilegiar a lógica do mercado e da indústria, a CMED se afasta de seu papel legal da regulação: garantir acesso, evitar abusos de poder econômico e preservar a sustentabilidade do SUS. Dadas a singularidade da dinâmica do mercado farmacêutico e a essencialidade de seus produtos, é de suma importância a regulação dos seus preços, como acontece na maioria dos países. Em países, como o Brasil, em que há financiamento e fornecimento público de medicamentos, a regulação de preços, além de proteger o consumidor, tem a função de reduzir o impacto de gastos com medicamentos sobre as contas públicas.
 Apesar de alegar busca por segurança jurídica, a proposta amplia a margem de discricionariedade ao prever mecanismos como preços provisórios, bonificação por “inovação incremental” e “esforços nacionais de inovação”, sem apresentar critérios técnicos claros, abre margem para discricionariedade e captura regulatória. A proposta também mantém e amplia a composição da lista internacional de referência com países de alta renda e contextos geográficos e socioeconômicos completamente distintos do brasileiro. A inclusão de países, tais como Alemanha, Noruega e Japão, distorce a capacidade de regulação brasileira. A manutenção dos Estados Unidos da América — onde não há limites para precificação e os preços de medicamentos são os mais altos do mundo — eleva artificialmente os valores praticados no Brasil. A regulação deveria ser orientada por comparações com países que possuem sistemas públicos de saúde e nível de desenvolvimento mais próximo ao nosso, garantindo maior coerência com a capacidade de pagamento do sistema e da população. 
Um ponto crítico é a criação de mecanismos de bonificação baseados em alegações de “inovação incremental”. Reformulações como nova dosagem, apresentação ou via de administração, que nem sempre representam avanços clínicos relevantes, passam a ser tratadas como justificativas para preços mais altos. Isso não apenas distorce o conceito de inovação, como também abre espaço para estratégias que visam estender monopólios e manter preços elevados sem benefício real para pacientes ou para o sistema de saúde, os penalizando no final com preços mais altos. Por fim, usar a regulação de preços para “premiar esforços nacionais de inovação” é um desvio de função. A CMED não deve servir como canal de estímulo à inovação privada, mas sim garantir preços justos, previsíveis e transparentes. A inovação deve ser fomentada por políticas públicas específicas, e não pela liberação de preços. Em resumo, a proposta de regulação de preços deve estar desvinculada dos critérios da Lei de Propriedade Industrial (Lei n° 9.279/1996), não é papel da CMED aferir novidade ou atividade inovativa.</t>
  </si>
  <si>
    <t>EXCLUIR</t>
  </si>
  <si>
    <t>O conceito é vago e impreciso, além de incompatível com a finalidade de regulação de preços.  Não está claro o que constitui "significativamente aprimoradas" e nem os critérios de verificação. Atividade inovativa não é um critério de competência da CMED para aferição, muito menos para a regulação de preço, mas sim o benefício clínico adicional já previsto.</t>
  </si>
  <si>
    <t>A proposta já contempla a definição do que seria benefício clínico adicional. Esta previsão é redundante, razão pela qual sugere-se sua exclusão.</t>
  </si>
  <si>
    <t>Excluir o conceito, em virtude dos próprios limites do conceito de “inovação incremental”, que pode contemplar diversos tipos de mudanças em produtos e processos de negócios e abrir espaço para bonificação de inovações com pouca ou nenhuma relevância em termos do seu impacto para pacientes e sistemas de saúde. Inovação não é um critério de aferição de competência da CMED. O critério para regulação de preço deve ser benefício clínico adicional já previsto.</t>
  </si>
  <si>
    <t>Excluir o trecho “cumpre com as disposições da Lei nº 9.279, de 14 de maio de 1996;” do inciso XIX do artigo 1°.</t>
  </si>
  <si>
    <t>Desvincular a Resolução da CMED da questão patentária. Ser “objeto de patente” ou possuir pedido de patente depositado no país não contribui com a definição de medicamento novo, já que as empresas farmacêuticas frequentemente depositam múltiplos pedidos de patente (prática conhecida como evergreening), os quais muitas vezes não cumprem com os requisitos e condições legais de patenteabilidade. Muitos pedidos de patente demoram vários anos para terem uma decisão final de indeferimento, portanto a vinculação à questão patentária pode criar uma elevação artificial do preço, mesmo que temporariamente. Além disso, o papel da CMED é regular preços e não deve ser confundido com a atuação de outros órgãos públicos como o INPI.</t>
  </si>
  <si>
    <t>Definição vaga e imprecisa. Além disso inovação não é um critério de aferição de competência da CMED. O critério para regulação de preço deve ser o benefício clínico adicional já previsto.</t>
  </si>
  <si>
    <t>Não é papel da CMED aferir atividade inovativa. Além disso inovação não é um critério de aferição de competência da CMED. O critério para regulação de preço deve ser o benefício clínico adicional já previsto.</t>
  </si>
  <si>
    <t>Excluir.</t>
  </si>
  <si>
    <t>Cria uma categoria vaga que serve para enquadrar qualquer outra alteração de produto sob o rótulo de inovação, sem estabelecer limites ou critérios objetivos. Uma categoria regulatória tão indefinida não deveria constar em uma norma de regulação de preços — que exige objetividade, previsibilidade e transparência</t>
  </si>
  <si>
    <t>Excluir a alínea a) do inciso I do artigo 3° (“a) possua molécula que seja objeto de patente no País; e”).
Excluir o parágrafo 1° do artigo 3°.</t>
  </si>
  <si>
    <t>A utilização de patente como critério para regulação de preço traz insegurança jurídica e não deve ser incluído na futura regulação sobre o tema. 
Isto porque, a Lei n.º 9279/96 regula direitos e obrigações relativos à propriedade intelectual. No Brasil, o registro de marcas e concessão de patentes, bem como atribuições e atividades correlatas, ocorrem sob auspícios do Instituto Nacional de Proteção Industrial (INPI). Tais elementos não devem ser utilizados para estabelecimento de preços, que podem ser elevados de forma artificial, ainda que de maneira temporária.
Pela proposta, o mesmo medicamento ou molécula pode ser objeto de diferentes pedidos de patente. Estes pedidos podem ter resultados distintos (pela concessão ou não da patente). Na prática, a utilização deste critério para fixação de preço se tornará inviável.
Desta forma, para seguir a lógica da proposta da presente norma, sugere-se o benefício clínico adicional seja utilizado como critério diferenciador para fins de precificação.
É preciso desvincular a Resolução  da questão patentária. Ser “objeto de patente” ou possuir pedido de patente depositado no país não contribui com a definição de produto novo, já que as empresas farmacêuticas frequentemente depositam múltiplos pedidos de patente (prática conhecida como evergreening), os quais muitas vezes não cumprem com os requisitos e condições legais de patenteabilidade. Muitos pedidos de patente demoram vários anos para terem uma decisão final de indeferimento, portanto a vinculação à questão patentária pode criar uma elevação artificial do preço, mesmo que temporariamente.</t>
  </si>
  <si>
    <t>I - Categoria 3. Medicamento com novas apresentações que apresente benefício clínico adicional.  Excluir inovação incremental diversa</t>
  </si>
  <si>
    <t>A alínea g, ao introduzir a categoria genérica de “inovação incremental diversa”, fragiliza a estrutura da regulação proposta. 
A imprecisão sobre quais tipos de alterações se enquadrariam nesse grupo cria uma cláusula aberta que pode ser usada de forma arbitrária para justificar a classificação de praticamente qualquer modificação como inovação incremental. A norma proposta permite enquadrar mudanças de impacto clínico mínimo ou nulo como justificativas para novos preços — abrindo margem para aumentos injustificados.</t>
  </si>
  <si>
    <t>Excluir §4º</t>
  </si>
  <si>
    <t>O §4º reforça a fragilidade conceitual da Categoria 3 ao prever que, diante de múltiplas inovações incrementais em um mesmo medicamento, a CMED deva considerar a “inovação preponderante”. No entanto, não há definição clara do que caracteriza preponderância, nem critérios técnicos transparentes para orientar essa decisão. Isso transfere excessiva margem de discricionariedade à autoridade regulatória, abrindo espaço para decisões pouco justificáveis e suscetíveis à pressão da indústria. Além disso, ao permitir a aplicação de critérios de precificação com base em uma inovação possivelmente secundária ou de impacto marginal, o parágrafo pode legitimar aumentos de preço desproporcionais ao real benefício terapêutico. Essa abordagem compromete a previsibilidade e a objetividade da regulação, elementos essenciais para garantir o interesse público e evitar abusos de mercado.</t>
  </si>
  <si>
    <t>Inclusão de texto no inciso I: “incluindo especificação sobre benefício clínico adicional”.
Inclusão de texto no inciso II: "bem como a Denominação Comum Internacional (DCI)". 
Inclusão de texto no inciso IX: "contendo informações sobre descontos e abatimentos concedidos". 
Inclusão de texto no inciso X (em negrito): X - informações sobre o registro sanitário e a comercialização do medicamento nos países de referência por meio de acordo de compartilhamento de riscos, quando aplicável, com a síntese das obrigações assumidas e o preço pactuado, devendo a CMED manter sigilo da informação, quando protegida no país de origem, bem como de informações sobre receitas de vendas, unidades vendidas,  custos de marketing e subsídios e incentivos;
Inclusão de texto no inciso XI (em negrito): nome do fabricante e local de fabricação do IFA e do medicamento acabado, incluindo custos de produção/aquisição do IFA, e dados e informações sobre a produção no território nacional e sobre a(s) etapa(s) do processo produtivo internalizada(s) no Brasil;
Alteração de texto no inciso XIV:
XIV - informações sobre os pedidos de patentes relacionados ao medicamento realizados pelo solicitante no Brasil e em outros países, bem como o status de cada pedido;
Novo inciso: documentos que demonstrem os custos de pesquisa e desenvolvimento do produto em todas as etapas, bem como subsídios e incentivos recebidos.
Excluir o inciso XIV do artigo 7° (“XIV - cópia do pedido de patente depositada no INPI ou da patente concedida pelo INPI referente à molécula do medicamento;”)
Novo parágrafo: A apresentação do DIP será publicada no DOU e o mesmo será disponibilizado para envio de documentações e informações por terceiros interessados referentes às informações solicitadas pelo período de 30 (trinta) dias, com a finalidade de subsidiar a decisão da CMED.</t>
  </si>
  <si>
    <t>A Resolução WHA 72.8 da Organização Mundial da Saúde adotada em 2019, complementada em 2020 pelas Diretrizes sobre políticas de preços de produtos farmacêuticos, estabelece que países membros devem adotar medidas para aprimorar a transparência ao longo de toda cadeia produtiva de medicamentos, incluindo custos de produção e desenvolvimento, financiamento e subsídios recebidos e status patentário. Ademais, é recomendado que o preço de referência considere descontos e abatimentos.
Além disso, consideramos necessária a criação de um mecanismo para que terceiros interessados possam subsidiar as decisões da CMED com contribuições para avaliação dos critérios estabelecidos.
Desvincular a Resolução da questão patentária. Ser “objeto de patente” ou possuir pedido de patente depositado no país não contribui com a definição de produto novo, já que as empresas farmacêuticas frequentemente depositam múltiplos pedidos de patente (prática conhecida como evergreening), os quais muitas vezes não cumprem com os requisitos e condições legais de patenteabilidade. Muitos pedidos de patente demoram vários anos para terem uma decisão final de indeferimento, portanto a vinculação à questão patentária pode criar uma elevação artificial do preço, mesmo que temporariamente.</t>
  </si>
  <si>
    <t>As Diretrizes da OMS sobre políticas de preços farmacêuticos estabelecem que devem ser estabelecidos critérios claros para a seleção dos países de referência. A Resolução apenas lista os países, sem definir nenhum critério. As Diretrizes da OMS recomendam que sejam adotados os seguintes critérios de seleção: proximidade geográfica, renda do país, disponibilidade de medicamentos, país de origem e tamanho do mercado. Além disso, um importante critério a ser considerado é o tipo de sistema de saúde e os mecanismos de regulação de preços adotados no país. Assim, consideramos que nem todos os países selecionados são os mais adequados para serem utilizados como referência para a regulação de preços no Brasil. 
Destacamos os Estados Unidos, por não possuir um controle estatal de preços, além de possuir um sistema de saúde privatizado. O México, também merece ser reavaliado, apesar de ser um país da América Latina, possui um sistema híbrido com alto grau de privatização, além de políticas de preços inconsistentes. E, por fim, o Japão que possui uma regulamentação específica, complexa e com critérios não compatíveis com o Brasil.
Além disso, é recomendado que o preço de referência considere descontos e abatimentos, bem como que seja revisado em periodicidade pré-estabelecida.</t>
  </si>
  <si>
    <t>Alteração - Incluir salvaguarda para que a fixação de preço entre diferentes concentrações só ocorra quando não houver prejuízo comprovado no custo por mg ou no custo do tratamento completo para o usuário, considerando também exceções específicas para doenças negligenciadas, medicamentos com único fabricante e situações de risco de desabastecimento.</t>
  </si>
  <si>
    <t>A adoção de preço fixo entre apresentações de diferentes concentrações pode camuflar aumentos de preço, elevando o custo do tratamento ao consumidor, especialmente se a empresa retirar do mercado a versão mais vantajosa economicamente. É essencial incluir salvaguardas que evitem prejuízos no custo por dose e considerar exceções para medicamentos de doenças negligenciadas, com único produtor ou sob risco de desabastecimento, garantindo a proteção do acesso.</t>
  </si>
  <si>
    <t>Excluir o parágrafo 1° do artigo 15 (“§ 1º Nos casos de medicamentos classificados na Categoria 1, em que o pedido de patente da molécula esteja sob análise pelo INPI, a CMED estabelecerá preço provisório ao produto pleiteado.)</t>
  </si>
  <si>
    <t>Desvincular a Resolução  da questão patentária. Ser “objeto de patente” ou possuir pedido de patente depositado no país não contribui com a definição de produto novo, já que as empresas farmacêuticas frequentemente depositam múltiplos pedidos de patente (prática conhecida como evergreening), os quais muitas vezes não cumprem com os requisitos e condições legais de patenteabilidade. Muitos pedidos de patente demoram vários anos para terem uma decisão final de indeferimento, portanto a vinculação à questão patentária pode criar uma elevação artificial do preço, mesmo que temporariamente. A mera existência de um pedido de patente não pode ser motivo para classificação de um medicamento em uma categoria ou outra, nem ser utlizado como qualquer tipo de parâmetro para precificação. O tempo médio para a primeira decisão sobre um pedido de patente nas diretorias de farmácias do INPI é de aproximadamente 5 anos a partir do depósito. Em 2024, quase metade dos pedidos de patente foram indeferidos ou arquivados. Não é razoável que o consumidor e o sistema público de saúde paguem preço mais elevado durante um tempo indeterminado baseado num pedido de patente que pode levar anos para ser analisado e ao final sequer ser concedido.</t>
  </si>
  <si>
    <t>Excluir do parágrafo único “o grau de esforço inovativo”. Alterar para 
Art. 17. A CMED poderá acrescentar um percentual entre 1% a 10% ao PF máximo para produtos nas seguintes situações:
I- manufatura da matéria prima no País;
II - manufatura do produto e processo produtivo internalizado no País; ou
Parágrafo único: o acréscimo será condicional a garantia de fornecimento do medicamento em quantidade necessária para atender a demanda do país.</t>
  </si>
  <si>
    <t>Consideramos positiva a intenção de valorizar a produção e o investimento nacional em P&amp;D, com a finalidade de proporcionar maior segurança e celeridade no fornecimento do medicamento  no país. No entanto, consideramos essencial estimular uma margem percentual, bem como critérios objetivos, não incluídos na atual proposta.
O “esforço” é um conceito vago, não auditável, e que pode ser facilmente instrumentalizado por argumentos de marketing corporativo. A regulação de preços deve se basear em resultados concretos, mensuráveis e relevantes para a saúde pública, e não em intenções ou investimentos alegados. Por isso, esse critério não deve ser adotado e compromete a objetividade, a transparência e a legitimidade da atuação da CMED.</t>
  </si>
  <si>
    <t>Alteração - A definição e os critérios para reconhecimento da inovação incremental na Categoria 3 sejam revisados para garantir que apenas avanços terapêuticos reais.
Exclusão das expressões “racional técnico da empresa” e “inovação incremental”.
Exclusão integral do §1º</t>
  </si>
  <si>
    <t>A proposta amplia a Categoria 3 para incluir diversas formas de inovação incremental (expressão já objeto de comentários em momentos anteriores), como nova concentração, nova via de administração ou novo acondicionamento.
É importante questionar se essas mudanças realmente configuram inovação terapêutica relevante ou se correspondem, em grande parte, a ajustes comerciais e industriais comuns no setor farmacêutico. A regulação não deve definir como inovação aquilo que é corriqueiro na indústria, sob risco de incentivar práticas que elevem preços sem agregar benefício clínico ou impacto significativo para o usuário e o sistema de saúde como um todo. Portanto, é fundamental que a definição de inovação, especialmente para fins de precificação, seja baseada em critérios objetivos, auditáveis e verificáveis.
O que seria “racional técnico da empresa”? Não há como justificar a inclusão em “categorias” com base no “racional técnico da empresa”. A regulação deve estar embasada em evidência científica independente e não estar sujeita a retórica corporativa. Isto abre espaço para a legitimação de estratégias comerciais privadas com respaldo regulatório. 
O §1º, ao garantir que o novo medicamento não possa ter preço inferior ao do produto “originador de inovação incremental”, cristaliza artificialmente patamares de preço, mesmo em situações em que o novo produto tenha menor custo de produção ou não agregue benefício clínico relevante.</t>
  </si>
  <si>
    <t>Excluir §1º</t>
  </si>
  <si>
    <t>Como justificado anteriormente, “grau de esforço inovativo” não é um critério objetivo e auditável para fins de regulação. Utilizá-lo no âmbito da regulação, como proposto, abre margem para análises discricionárias, contribui para aumentos artificiais de preço e enfraque o papel do órgão regulador.</t>
  </si>
  <si>
    <t>Para uma revisão periódica dos preços de genéricos nacionais seria relevante balizar os preços de genéricos também com referência a preços internacionais e não somente com percentual do medicamento referência disponível nacionalmente</t>
  </si>
  <si>
    <t>Inclusão - Inserir diretrizes e critérios mais expressos e detalhados para a precificação dos medicamentos biológicos e biossimilares na resolução, que atualmente não estão suficientemente especificados.</t>
  </si>
  <si>
    <t>Considerando que a indústria de medicamentos biológicos e biossimilares no Brasil tem apresentado crescimento acelerado, impulsionado por investimentos significativos em pesquisa e desenvolvimento, além dos avanços tecnológicos que caracterizam esse segmento, é fundamental que a precificação desses produtos seja regulada por critérios expressos e específicos, que reflitam essa realidade, sem, no entanto, comprometer a proteção do consumidor e a sustentabilidade do Sistema Único de Saúde (SUS). 
Por se tratar de medicamentos com processos de produção complexos, que resultam em custos elevados, a atual proposta carece de diretrizes detalhadas que possam garantir segurança jurídica e evitar distorções no mercado à medida que o setor se expanda. As diretrizes detalhadas são uma medida  preventiva necessária para que, à medida que o mercado de biológicos e biossimilares se consolide no país, a regulamentação esteja preparada para garantir preços justos e acessíveis, protegendo tanto o consumidor final.</t>
  </si>
  <si>
    <t>Médecins Sans Frontières (2024). Secrets Cost Lives: Transparency and Access to Medical Products. https://msfaccess.org/secrets-cost-lives-transparency-and-access-medical-products
Wemos, Health Action International (2025). Pharmaceutical transparency: from resolution to reality. https://haiweb.org/storage/2025/05/Report-pharmaceutical-transparency-Wemos-HAI-2025-1.pdf
World Health Organization (2019), Resolution WHA 72.8, Improving the transparency of markets for medicines, vaccines, and other health products. https://www.who.int/publications/m/item/wha72.8
World Health Organization. (2020). WHO guideline on country pharmaceutical pricing policies. 
https://www.who.int/publications/i/item/9789240011878
DE NEGRI, Fernanda; ZUCOLOTO, Graziela Ferrero; KOELLER, Priscila; MIRANDA, Pedro; CHIARINI, Tulio (orgs.). Tecnologias e preços no mercado de medicamentos. Rio de Janeiro: Ipea, 2024. DOI: https://dx.doi.org/10.38116/9786556350806
Dias LLS, Santos MAB, Pinto CBS. Regulação contemporânea de preços de medicamentos no Brasil – uma análise crítica. Saúde Debate, 43(121):543-558, 2019.
INPI. Indicadores Tempo de Decisão Técnica e Número de Decisões. https://www.gov.br/inpi/pt-br/servicos/patentes/relatorios-gerenciais/TempoDecisao_Trimestr_JanMar2025.pdf</t>
  </si>
  <si>
    <t>A previsão de uso de médias ponderadas para precificação (ex. Categoria 4), em algumas situações, a proposta utiliza metodologias que promovem equilíbrio e transparência.</t>
  </si>
  <si>
    <t>O conjunto da proposta da CMED revela indícios de captura regulatória — quando uma agência que deveria proteger o interesse público passa a atuar em prol dos interesses do setor regulado. A priorização de "segurança jurídica para a indústria", "reconhecimento de inovação incremental" e "flexibilização de preços provisórios" não parte da perspectiva do acesso universal, mas da lógica do investimento privado.
A regulação de preços de medicamentos não deve ser instrumento de fomento à inovação segundo critérios da indústria, mas sim um mecanismo para:
Reduzir assimetrias de poder no mercado
Garantir acesso equitativo à saúde
Evitar abusos de posição dominante
Preservar a sustentabilidade do SUS
Qualquer proposta que fragilize esses objetivos, mesmo sob o discurso de avanço regulatório, representa retrocesso social.
O papel da CMED é garantir preços justos e compatíveis com a sustentabilidade do SUS, e não incentivar pesquisa e desenvolvimento por meio da precificação. Esta função pertence a políticas de ciência, tecnologia e inovação. 
A proposta de permitir que o mero depósito de patente sirva de base para classificação de medicamentos na categoria mais valorizada (Categoria I) é profundamente problemática. O sistema de patentes brasileiro é lento e propenso a abusos, e um pedido de patente não é garantia de mérito ou novidade inventiva.
A Lei de Propriedade Industrial (LPI, nº 9.279/96) só confere direitos após concessão. Usar depósito como critério concede vantagens indevidas para produtos que podem sequer ser patenteáveis. Isso pode criar preços inflados artificiais, com impacto direto na sustentabilidade do SUS e no acesso da população.
Ao mesmo tempo que a proposta afirma querer “evitar discricionariedade”, ela amplia o uso de preços provisórios e mecanismos “flexíveis”, o que aumenta a margem para pressões da indústria e insegurança regulatória.</t>
  </si>
  <si>
    <t>2025-07-10 14:32:41</t>
  </si>
  <si>
    <t>Sinfar-RJ</t>
  </si>
  <si>
    <t>33.353.368/0001-92</t>
  </si>
  <si>
    <t>Inclusão de nova indicação terapêutica
XXII. Medicamento com inovação incremental: medicamento que demonstre atividade inovativa em relação a um medicamento originador já registrado no País, consistindo em nova associação, nova monodroga, nova via de administração, nova concentração, nova forma farmacêutica, novo acondicionamento, nova indicação terapêutica ou inovação incremental diversa;</t>
  </si>
  <si>
    <t>Justificativa: alinhar o conceito de Medicamento com inovação incremental ao conceito de Medicamento inovador, de modo a contemplar também “nova indicação terapêutica” dentro do conceito de medicamento com inovação incremental: Medicamento inovador: medicamento com nova associação, nova monodroga, nova via de administração, nova concentração, nova forma farmacêutica, novo acondicionamento, nova indicação terapêutica ou com inovação diversa em relação a um medicamento novo já registrado no país (Seção II, Capítulo I, da RDC nº 948/2024).</t>
  </si>
  <si>
    <t>Inclusão - h) nova indicação terapêutica.</t>
  </si>
  <si>
    <t>Justificativa: inclusão de nova indicação terapêutica alinhada a normativas para regularização de medicamentos (IN n° 184/2022), em conformidade com o enquadramento de medicamentos inovadores. A minuta atual não contempla explicitamente a inclusão de nova indicação terapêutica como critério de inovação incremental. A ampliação de indicações terapêuticas pode representar ganhos clínicos relevantes, especialmente em doenças negligenciadas ou com poucas opções terapêuticas. Reconhecer esse tipo de inovação estimula o investimento em reposicionamento de medicamentos e amplia a tratamentos eficazes.</t>
  </si>
  <si>
    <t>Inclui novas categorias</t>
  </si>
  <si>
    <t>Altera a cesta de países formadores de preços, porém alguns tem a realidade econômica diferente do Brasil.</t>
  </si>
  <si>
    <t>2025-07-10 17:43:52</t>
  </si>
  <si>
    <t>NOVARTIS BIOCIÊNCIAS S.A</t>
  </si>
  <si>
    <t>56.994.502/0001-30</t>
  </si>
  <si>
    <t>Reconhecemos a tentativa desta CMED para atualização e modernização da norma de fixação de preços de medicamentos no Brasil. Também é notório o avanço proposto por esta Câmara em diversos aspectos, contudo, existem pontos que foram propostos considerados críticos e que precisam de ajustes, pois caso contrário, irão trazer uma grande insegurança jurídica ao setor regulado.</t>
  </si>
  <si>
    <t>I. Agrupamento de formas farmacêuticas: grupos de formas farmacêuticas agrupáveis, de acordo com guia específico para tratar o tema / ou / de acordo com os termos do Comunicado CMED n° 08/2014 e suas atualizações.</t>
  </si>
  <si>
    <t>É importante deixar claro quais serão os grupos de formas farmacêuticas agrupáveis e trazer um guia ou comunicado específico, como hoje já acontece com o Comunicado CMED n° 08/2014, trazendo desta forma maior segurança jurídica para o regulador e para o setor regulado.</t>
  </si>
  <si>
    <t>II. Alternativa terapêutica: medicamento(s) utilizado(s) para a mesma indicação conforme bula autorizada no País;
ou
II. Alternativa terapêutica: medicamento(s) utilizado(s) para a mesma indicação conforme bula autorizada no País, Protocolos Clínicos e Diretrizes Terapêuticas do Ministério da Saúde (PCDT) ou guias clínicos nacionais ou internacionais de referência desde que respaldados por evidências científicas robustas, excluindo-se dados extraídos de publicações, protocolos e/ou diretrizes relacionados à utilização de referidos medicamentos fora das indicações aprovadas em bula (off-label) no País;</t>
  </si>
  <si>
    <t>PCDT, guides etc, podem considerar medicamentos off-label, e também realizam a análise com base em uma perspectiva específica. Ex: PCDT do MS é publicado com a perspectiva do SUS.
A CMED não deve considerar "perspectivas" pois ela realiza uma análise para o mercado como um todo (publico (MS/SES), privado (ANS/Operadora/Farmácia) etc. Ademais, inúmeros PCDTS do Ministério da Saúde estão desatualizados.
Seguir entendimento estabelecido pela 9° reunião ordinária (setembro) de 2021 do CTE/CMED.
---
Este Art. 2º - Inciso II é um dos pontos mais críticos de toda a proposta de Resolução. Abrir caminho para a inclusão de medicamentos off-label é extremamente crítico para o setor regulado e não deve ser incluindo na nova Resolução.</t>
  </si>
  <si>
    <t>VIII. Evidências científicas: artigos científicos publicados em revistas indexadas referentes a estudos clínicos com comparações diretas, revisões sistemáticas com ou sem metanálise e, na falta dessas ou complementarmente, comparações indiretas ou estudos observacionais, relatórios de pesquisa clínica e outros documentos emitidos por agências internacionais de referência, assim como publicações em congressos científicos.</t>
  </si>
  <si>
    <t>Ao citar revisões sistemáticas, adicionar a possibilidade de ser com ou sem metanálise.
Remover o último trecho da proposta "que serão valoradas conforme sua robustez;" pois aumenta o nível de discricionaridade do técnico. Atualmente existem ferramentas específicas que avaliam a robustez da evidência. Desta forma a sugestão é a remoção deste trecho ou ajustar para:
"....que terão sua robustez valoradas conforme aplicação de ferramentas específicas para esta finalidade."</t>
  </si>
  <si>
    <t>X. Ganho terapêutico: comprovação de ganho estatisticamente significativo de maior eficácia para desfechos relevantes para a patologia, mesma eficácia com redução significativa do custo global de tratamento ou diminuição dos efeitos adversos relevantes em relação à(s) alternativa(s) terapêutica(s);</t>
  </si>
  <si>
    <t>Adicionar "comprovação de ganho estatisticamente significativo de maior eficácia para desfechos relevantes" irá endereçar, tanto para o setor regulado quanto para o regulador, sobre como mensurar se um desfecho relevante demonstrou ganho terapêutico dentro de desfechos relevantes. Hoje existe um enorme grau de subjetividade sobre como mensura o ganho terapêutico. 
A atual Resolução CMED 02/2004 traz como uma das hipóteses de se demonstrar ganho terapêutico a "mesma eficácia com redução significativa do custo global de tratamento". A remoção desta possibilidade diminui a chance de se demonstrar ganho ao tratamento.</t>
  </si>
  <si>
    <t>XV. Medicamento: produto farmacêutico, tecnicamente obtido ou elaborado, com finalidade profilática, curativa, paliativa ou para fins de diagnóstico; tais como, biológico, fitoterápico, sintético.
--
Inclusão de novo item: 
- Medicamento biológico novo: é o medicamento biológico que contém molécula com atividade biológica conhecida, ainda não registrado no Brasil e que tenha passado por todas as etapas de fabricação (formulação, envase, liofilização, rotulagem, embalagem, armazenamento, controle de qualidade e liberação do lote de medicamento biológico novo para uso);</t>
  </si>
  <si>
    <t>Deixa claro que todos os diferentes tipos de medicamentos deverão ser precificados nos termos desta Resolução.
--
É importante diferenciar os diferentes tipos de medicamentos biológicos. Descrição dada pela RESOLUÇÃO - RDC Nº 55, DE 16 DE DEZEMBRO DE 2010</t>
  </si>
  <si>
    <t>XVI. Medicamento biológico: medicamento obtido ou elaborado a partir de IFA biológico, incluindo vacinas, soros hiperimunes, hemoderivados, anticorpos monoclonais, probióticos, alergênicos e para Terapia Avançada;
--
Inclusão de novo item: 
- Medicamento biossimilar: medicamento biológico altamente similar à um medicamento biológico já registrado pela Anvisa (produto biológico comparador), cuja similaridade em termos de qualidade, atividade biológica, segurança e eficácia foi estabelecida com base em uma avaliação adequada de comparabilidade</t>
  </si>
  <si>
    <t>Alinhar com a definição descrita na RDC nº 948/2024
--
É importante diferenciar os diferentes tipos de medicamentos biológicos. Descrição dada pela Resolução da Diretoria Colegiada RDC Nº 875 DE 28/05/2024</t>
  </si>
  <si>
    <t>XVII. Medicamento comparador: alternativa terapêutica, com mesma indicação aprovada em bula, pela Anvisa, do medicamento pleiteado, definida com base em Parecer Técnico da CMED;</t>
  </si>
  <si>
    <t>Não utilização de medicamentos off label como comparadores clínicos.</t>
  </si>
  <si>
    <t>XIX. Medicamento novo: medicamento que contenha nova molécula e observe as disposições da Lei nº 9.279, de 14 de maio de 1996;</t>
  </si>
  <si>
    <t>XXXIII. Medicamento de Terapias Avançadas (MTA): medicamento biológico obtido ou elaborado a partir de células que foram submetidas a manipulação extensa e/ou que desempenham função distinta da original, ou que consiste em gene humano recombinante ou contém gene humano recombinante, incluindo terapia celular avançada, engenharia tecidual ou terapia gênica;</t>
  </si>
  <si>
    <t>Art. 3º Os produtos novos deverão ser classificados nas seguintes Categorias:
I - Categoria 1: produto novo que:
A) apresente ganho terapêutico em relação à(s) alternativa(s) terapêutica(s) com indicação e uso aprovada em bula no País
II - Categoria 2: produto novo que não se enquadre na categoria anterior.
§ 1° Medicamento destinado ao tratamento de doença considerada órfã ou negligenciada, será precificado como Categoria I.
§ 2° Único medicamento com a indicação específica conforme bula autorizada no País, será precificado como Categoria I.
§ 3º O Comitê Técnico-Executivo poderá considerar outros ganhos terapêuticos ou benefícios clínicos adicionais desde que cientificamente comprovadas.
INCLUSÃO: § 4° Para o exercício de fixação de preço, produtos que possuírem mais de uma indicação aprovada em bula, será selecionada a indicação que possuir maior incidência e/ou prevalência na população brasileira.
INCLUSÃO: § 5° Na falta de dados de incidência e/ou prevalência na população brasileira, poderão ser aceitos dados internacionais.</t>
  </si>
  <si>
    <t>I - Categoria 1: Exclusão de "cumulativamente", considerando as sugestões abaixo de remoção da obrigatoriedade de possuir patente.
--
Exclusão absoluta do item A proposto pela CMED:Exclusão da necessidade da molécula ser necessariamente objeto de patente. A regulação econômica imposta pela CMED baliza, em muitos casos, o medicamento trazer ou não ganho ao tratamento/ em relação as alternativas terapêuticas, se existentes. Neste caso possuir a patente ou não, não possui nenhum benefício do ponto de vista da regulação econômica. Ademais, as regulamentações internacionais de preço que consideram ou vinculam a definição de preço ou categorização de um produto como "novo" não especificam a natureza do depósito de patente relacionado ao produto conforme corroborado pelo Relatório de AIR  - Mapeamento de Experiência Internacional.
Caso esta Câmara de Regulação do Mercado de Medicamentos ainda insista na manutenção da necessidade que a molécula seja objeto de patente no País, pensando em uma modernização da regulamentação para os tipos de patentes atualmente utilizados no âmbito do setor farmacêutico, uma sugestão seria:
"a) Produto que seja objeto de depósito de patente no País, considerando patentes de molécula, formulação, processo, métodos de administração e tratamento, entre outras formas de proteção à inovação;"
--
Novo § 1° proposto: A precificação de uma nova molécula destinada ao tratamento de uma doença órfão ou negligenciada, não há o que se falar da possibilidade de enquadramento em qualquer outra categoria de precificação.
--
Novo § 2° proposto: Medicamentos com indicações específicas, como por exemplo tratamento de alguma mutação específica de determinada doença que até o momento não possui nenhum tratamento, representa um ganho ao tratamento e não deve haver dúvida que o medicamento deva ser enquadrado como Categoria I.
--
II - Categoria 2: Considerando que a necessidade de apresentar patente será extinta como uma das obrigatoriedade da "Categoria I", conforme sugerido acima, é necessário que o texto da "Categoria II" seja ajustado.
--
§ 1º proposto pela CMED: Exclusão absoluto - Considerando que a necessidade de apresentar patente será extinta como uma das obrigatoriedade da "Categoria I", conforme sugerido acima.
Caso esta Câmara de Regulação do Mercado de Medicamentos ainda insista na manutenção da necessidade que a molécula seja objeto de patente no País, pensando que a proposta desta Câmara de Regulação do Mercado de Medicamento não reflete ou considera que o indeferimento do pedido de patente não implica no encerramento do processamento da patente, uma vez que é admitido o recurso administrativo e o questionamento do indeferimento na esfera judicial, após o esgotamento da via administrativa.  Dessa forma, o status de indeferido pelo INPI como ausência de proteção patentária não seria adequado. 
Sugestão texto:
"§ 1°. Na hipótese de ausência de patente depositada no país, arquivamento do pedido de patente ou expiração do prazo de vigência antes da conclusão do processo de precificação pela CMED, o respectivo produto não poderá ser classificado na Categoria 1.  Para os casos de indeferimento do pedido de patente, este critério será aplicado apenas se for comprovado o arquivamento do pedido após esgotadas as possibilidades de recurso por via administrativa ou judicial." 
--
§ 2º proposto pela CMED: Exclusão absoluto - Os preços de novos produtos devem ser analisados de acordo com suas particularidades, independentemente de prazo. O prazo estabelecido inibe o lançamento de novas apresentações, na medida em que “engessa” o mercado. No Brasil, podem não ocorrer lançamentos de novas apresentações de medicamentos já lançados em âmbito mundial, por conta desta regra, prejudicando o acesso da população à novas tecnologias.
Caso esta Câmara de Regulação do Mercado de Medicamentos ainda insista na manutenção de um prazo mínimo para a manutenção da mesma categoria de precificação de novas apresentações de produtos que inicialmente foram enquadrados como categoria 1, a sugestão é que o prazo seja ajustado para 2 (dois) anos.
O prazo de 2 (dois) anos esta alinhado com o prazo do item 1a do Comunicado CMED nº 07, de 22 de junho de 2018, que Divulga as hipóteses de inativação de medicamentos na base do Sistema de Acompanhamento de Mercado de Medicamentos – SAMMED.
Sugestão de texto:
"§ 2º As novas apresentações de medicamentos classificados na Categoria 1 que venham a ser lançadas posteriormente no mercado seguirão, desde que mantida as mesmas indicações, durante o período de 2 (dois) anos, a mesma categorização."
--
INCLUSÃO § 4°: Importante trazer qual o critério a ser aplicado no caso de produtos que possuem mais de uma indicação.
--
INCLUSÃO § 5°: Importante trazer qual o critério a ser aplicado no caso de produtos que possuem mais de uma indicação.</t>
  </si>
  <si>
    <t>Do ponto de vista do regulatório / registro Anvisa, medicamentos biológicos, biológicos não novos são diferentes de biossimilares.</t>
  </si>
  <si>
    <t>§ 4º Quando o medicamento enquadrado como Categoria 3 apresentar mais de um tipo de inovação incremental, a CMED deverá classificá-lo considerando a inovação preponderante, conforme critérios objetivos de avaliação a serem definidos em regulamentação específica, e aplicará, motivadamente, os critérios de precificação estabelecidos para o respectivo tipo.</t>
  </si>
  <si>
    <t>Comentário § 2: Confuso, pois vai contra ao que diz na segunda parte da descrição da  categoria 4. "ou medicamento já comercializado pela empresa, em nova forma farmacêutica não agrupável"
Sugestão, deixar conforme descrição que consta na atual Resolução 02/04, "quebrando" nos itens a e b, dessa forma é possível citar apenas o "item a".
--
§ 4º: Com base em que? É importante que seja fixado ou publicado uma "hierarquia" de importância da inovação ou critérios objetivos. Desta forma irá diminuir o nível de discricionariedade do técnico e trazer maior segurança jurídica para o setor.</t>
  </si>
  <si>
    <t>Parágrafo único:
Para os produtos classificados como Caso Omisso, a CMED deverá justificar tecnicamente a inviabilidade de enquadramento do medicamento nas categorias desta Resolução, em seu parecer técnico.</t>
  </si>
  <si>
    <t>É de extrema importância dar transparência sobre os reais motivos que levaram o enquadramento de determinado medicamento como Caso Omisso.</t>
  </si>
  <si>
    <t>Exclusão absoluta do Art. 6º, § 1º, § 2º, § 3º</t>
  </si>
  <si>
    <t>Art 6°: Hoje a própria regulamentação da Anvisa já estipula que a empresa deverá pedir preço para produtos registrados pela via prioritária e por meio da RCD 204 e 205. Neste caso, como o próprio normativo da Anvisa já obriga o pedido de preço neste casos, não existe a necessidade de obrigatoriedade de pedido de preço para todos os medicamentos registrados.
Para medicamentos registrados na Anvisa e que não possuem pedido de preço junto a CMED mas que são comercializados devido aos casos de demandas judiciais, a própria Resolução CMED n° 2/2018 já endereça este tópico nos itens  D1, D2, D3 e D4 do Artigo 9°.
--
§ 1º: Tal ação irá sobrecarregar a equipe técnica da CMED, precificando produtos que em muitos casos não serão comercializados
--
§ 4º: Muito positivo para o setor regulado.</t>
  </si>
  <si>
    <t>Inciso X: Exclusão Absoluta
--
Inciso XIII: Exclusão Absoluta
--
Inciso XIV: Exclusão Absoluta
--
Inciso XV: XV - evidências científicas disponíveis, que sejam relevantes para a comparação entre o medicamento objeto do pleito e a(s) alternativa(s) terapêutica(s) que possuem mesma indicação em bula;
--
Inciso XVII: Exclusão Absoluta</t>
  </si>
  <si>
    <t>Inciso X: O fornecimento de informações sobre Acordos de Compartilhamento de Risco em outros mercados não deve fazer parte do processo de precificação e da submissão do DIP por se tratar de um modelo de acesso que depende da avaliação de uma série de fatores atinentes à dimensão do mercado, contexto econômico e regulatório, incertezas a serem respondidas, entre outros que não implicam em sua admissibilidade automática para quaisquer produtos considerando a sua complexidade.  A corroborar este entendimento, vale notar que o  AIR - Mapeamento de experiência Internacional - aponta que em  2 países - Itália e Nova Zelandia -  tal prática é razoavelmente consolidada. Além disso, dada a sua complexidade e sensibilidade das informações citadas, que em muitos casos estão protegidas por obrigações rigorosas de sigilo entre as partes definidas contratualmente, igualmente se mostra inviável sob a perspectiva jurídica e operacional, estabelecer esta obrigatoriedade de informação no âmbito do DIP
--
Inciso XIII: Considerando que a hipótese de demonstrar ganho terapêutico com "redução do custo global de tratamento" foi removida na proposta além que estudos econômicos não estão listados como Evidência Científica no item VIII do Art. 2°.
--
Inciso XIV: Considerando que a patente não deverá ser um requerimento para a precificação de produto novo
--
Inciso XV: Afastar possibilidade de comparação Off label.
-- 
Inciso XVII: Considerando a discussão paralela sobre possibilidade de licenciamento compulsório por falta de fabricação local - conforme posicionamento do governo Brasileiro na negociação bilateral Efta-Mercosur.
Não faz sentido este tipo de informação constar em uma submissão de preço - qual seria o objetivo ou diferencial a ser auferido pelo requerente no fornecimento destas informações?</t>
  </si>
  <si>
    <t>§ 2º: Exclusão Absoluta:
--
§ 4º As informações descritas no inciso IX do caput do art. 7º, quando em linguagem diferente do português, inglês ou espanhol, deverão ser apresentadas por meio de tradução referente à identificação do preço ou à ausência de preço nos países de referência.</t>
  </si>
  <si>
    <t>O § 1º do Art. 8 já diz que documentos em inglês e espanhol estão dispensados de tradução. 
--
Remover a necessidade de que a tradução seja juramentada. A empresa é responsável por garantir a qualidade da tradução e atualmente, com as ferramentas disponíveis, é possível que seja realizada uma tradução de boa qualidade sem a necessidade que a mesma seja juramentada.</t>
  </si>
  <si>
    <t>Exclusão do Art. 9° em sua totalidade</t>
  </si>
  <si>
    <t>Hoje a própria regulamentação da Anvisa já estipula que a empresa deverá pedir preço para produtos registrados pela via prioritária e por meio da RCD 204 e 205. Neste caso, como o próprio normativo da Anvisa já obriga o pedido de preço neste casos, não existe a necessidade de obrigatoriedade de pedido de preço para todos os medicamentos registrados.
Para medicamentos registrados na Anvisa e que não possuem pedido de preço junto a CMED mas que são comercializados devido aos casos de demandas judiciais, a própria Resolução CMED n° 2/2018 já endereça este tópico nos itens  D1, D2, D3 e D4 do Artigo 9°.
Tal ação também irá sobrecarregar a equipe técnica da CMED, precificando produtos que em muitos casos não serão comercializados.</t>
  </si>
  <si>
    <t>Art. 10. O Preço Fábrica proposto pela empresa não poderá ser superior à média aritmética do Preço Fábrica, sem impostos, praticado para o mesmo produto nos países de referência, agregando-se os impostos incidentes, conforme o caso.
§ 1º São países de referência a Austrália, Canadá, Espanha, Estados Unidos da América, França, Grécia, Itália, Nova Zelândia, Portugal, além do país de origem do produto, conforme o caso.
§ 2º Para que seja apurado o PF permitido, o produto deverá estar sendo comercializado em pelo menos 3 (três) dos países de referência.
§ 3º - sem alteração
INCLUSÃO § 4°: § 4º A CMED não deverá realizar a conversão do preço expresso em moeda estrangeira para a moeda corrente nacional dos preços já considerados em pareceres técnicos anteriores da CMED.
INCLUSÃO § 5°: § 5º Enquanto não estiver disponível para consulta em fontes de 3 (três) países, o PF será considerado provisório.
INCLUSÃO § 6°: § 6°  Da relação de preços observados na cesta de países deverão ser desconsiderados:
(i) os preços discrepantes (outliers);
(ii) preços de listas internacionais de reembolso no mercado público;
(iii) preços subsidiados;
(iv) preços de produtos sem comercialização;
(v) preços de medicamento fabricado em mais de uma unidade fabril e com preços distintos (consumo interno e exportação);
(vi) outras situações a serem consideradas pela CMED.
INCLUSÃO § 7°: § 7° Transpassados dois anos de preço provisório, esse preço passará a ser definitivo.
--
Inclusão de um novo Artigo no CAPÍTULO IV - DOS CRITÉRIOS PARA DETERMINAÇÃO DO PREÇO  - Seção I - Das Disposições Gerais
Art: Todos os termos desta Resolução serão aplicados para a precificação de Medicamentos de Terapias Avançadas (MTA), até que a CMED publique um normativo específico para a precificação deste tipo de medicamento.</t>
  </si>
  <si>
    <t>Art. 10°: A utilização da média evita distorções no mercado. Também é preciso deixar claro quais as categorias que irão utilizar o referenciamento internacional de preços.
--
§ 1°: Manutenção da cesta atual de referenciamento externo de preço.
A inclusão de países com realidades e sistema de saúde extremamente distintos do Brasil distorcem a essência de uma comparação e referenciamento justo.
A OMS, assim como autores que escrevem sobre o tema, entendem que os países de referencia devem ser definidos a partir de critérios de similaridade, tais como, tamanho de mercado, PIB, poder de compra, proximidade geográfica, condições socioeconômicas.  Quando compara-se os países com PIB per capita similares ao Brasil, identifica-se que são países que não possuem políticas de regulação econômica para medicamentos bem estabelecidas e, geralmente, são países em que o lançamento do produto ocorre posteriormente ao Brasil, por exemplo, Argentina, Colômbia, Peru, Chile e México.
Quando compara-se o tamanho do mercado farmacêutico, observa-se que o Brasil é o nono mercado farmacêutico. Canadá, Espanha, Reino Unido, Itália e França possuem tamanhos de mercado parecidos, porém com investimento em saúde pública superiores ao Brasil e com modelos de regulação econômica vinculados ao reembolso de medicamentos no sistema público. No Brasil, a definição do preço teto e do preço de incorporação/reembolso são realizados em etapas diferentes.
Conforme apresentado no estudo realizado pela SCMED, para abarcar similaridades socioeconômicas, em termos de serviços de saúde e em tempo de lançamento de novos medicamentos no mercado, demandou-se o aumento do número  de países devido ás características específicas do cenário brasileiro, portanto, utilizar a média dos PF é mais adequado, visto que a cesta proposta não conseguiu abarcar países mais similares ao Brasil. Ao trabalhar com países com tamanha variação de similaridades, não parece justo utilizar o menor preço. A escolha do menor preço deve ser utilizada para auxiliar a negociação de preços públicos, principalmente. A utilização da média gera mais equilíbrio entre a garantia do acesso da população, pois pode atrair a entrada de mais produtos no mercado brasileiro e a sustentabilidade da cadeia produtiva, o que gera menos risco de desabastecimentos.
Cabe esclarecer que a revisão sistemática realizada pela CMED não seguiu as boas práticas de pesquisa científica, pois não houve apresentação do protocolo da pesquisa, não foi revisada por pares, a metodologia utilizada não ficou clara na apresentação realizada no dia 4/7, único dia em que a SCMED disponibilizou algum material sobre o tema, faltando apenas 6 dias para o fim da consulta pública e inviabilizando a replicação do estudo pelo setor.
--
§ 2°: Manutenção da atual sistemática. 
--
Inclusão do § 4°: A proposta visa garantir segurança jurídica e previsibilidade ao processo de precificação ao estabelecer que, uma vez aprovado o parecer técnico com o preço convertido, não haverá nova atualização cambial posterior. A reabertura da conversão após a decisão da CMED introduz incertezas para o setor regulado, dificulta o planejamento comercial e pode gerar distorções nos prazos e condições de lançamento. Ao vedar a reatualização cambial após o deferimento técnico, preserva-se a integridade do processo decisório e evita-se a sobreposição de critérios que comprometam a estabilidade regulatória.
--
Inclusão do § 5°: Ajuste para 3 países, para estar em consonância com a proposta do § 2º do Art. 10
--
Inclusão do § 6°: A inclusão deste § é de extrema relevância para trazer segurança jurídica ao setor regulado e ao regulador, deixando claro em quais situações, que atualmente já ocorrem, é possível que o preço internacional de algum país seja desconsiderado/descaracterizado.
--
Exclusão do § 6° sugerido pela CMED: O claro favorecimento à indústria nacional, conforme proposto neste § 6º, causará assimetrias de mercado, indo contra o Art. 1° e o Art. 5° da Lei 10.742/2003, que criou a CMED, uma vez que a CMED foi criada com o intuito de estimular a competitividade do setor. 
--
Inclusão de um novo artigo: Trazer segurança jurídica para o setor regulado é de extrema relevância. A Novartis entende que a atual proposta de Resolução pode ser aplicada aos Medicamentos de Terapia Avançada, uma vez que os mesmo são registrados como medicamento pela Anvisa e possuem insumo farmacêutico ativo (IFA). 
A não aplicação de nenhum ato normativo (classificação como Caso Omisso e discussão no CTE) para a precificação deste tipo de medicamento vai no movimento contrário ao fomento da inovação no Brasil.</t>
  </si>
  <si>
    <t>Art. 12. Para cálculo do custo de tratamento, quando houver mais de uma alternativa terapêutica, com mesma indicação em bula, deverão ser utilizados como critérios de desempate para definição do medicamento comparador, observada a seguinte ordem, desde que tecnicamente justificados:
I - indicação terapêutica aprovada em bula no país;
II - população indicada na bula do produto;
III - linha de tratamento;
IV - classe terapêutica;
V - mecanismo de ação;
VI - forma farmacêutica;
VII - via de administração;
§ 1º  O cálculo do custo de tratamento será realizado considerando os seguintes critérios:
I -  Quantidade de IFA em cada apresentação de medicamento;
II – Posologia previsto em bula;
Para medicamentos de uso crônico, as doses de ataque não serão consideradas nos cálculos, apenas as doses de manutenção .
Nos casos em que a posologia demanda escalonamento de doses, para o cálculo de custo de tratamento todas as doses previstas em bula deverão ser consideradas.
III - Tempo de tratamento previsto em bula ou em evidências científicas.
Para medicamentos de uso crônico, será fixado o tempo de tratamento de 1 ano, salvo as exceções quando aplicáveis. 
Para medicamentos de uso agudo será considerado o tempo de bula ou evidências científicas.
IV – apenas medicamentos que apresentaram dados de comercialização nos últimos 2 semestres.
§ 2º Para os cálculos de custo de tratamento, deverá ser considerado, o medicamento registrado como novo para o IFA comparador. Nos casos em que o medicamento novo não esteja disponível no mercado, deverá ser considerado medicamento de referência estabelecido pela Anvisa.
Inclusão § 4°: § 4° Após a aplicação de critérios de desempate para definição do medicamento comparador, caso ainda permaneçam mais de um possível comparador clínico, a CMED não necessariamente deverá fixar o preço da nova tecnologia com base no menor preço entre as opções.</t>
  </si>
  <si>
    <t>Art 12: Inclusão do trecho "com mesma indicação em bula" para afastar a possibilidade de uso de comparadores off-label.
Ajuste do termo "poderão", que é subjetivo, para "deverão".
--
Itens I a VII: Ajuste da ordem, conforme sugerido no art. 12°
--
§ 1º: As inclusões realizadas na proposta refletem o que atualmente já acontece nos processos de precificação da CMED (utilização de dose máxima / tempo de tratamento de um ano para medicamentos de uso crônico / utilização apenas a posologia da dose de manutenção), mas que não estão descritas em nenhum normativo da CMED.
--
§ 2º: O comparador deve ser o medicamento de referência.
--
§ 4°: Existem casos em que após a aplicação de critérios de desempate para a escolha do comparador clinico ideal, mais de um medicamento permanece entre as opções. A atual norma, Resolução CMED n° 02/2004, assim como nesta nova proposta, não estabelecem a obrigatoriedade de se utilizar o menor custo de tratamento entre as opções. A inclusão deste § 4° trará maior segurança jurídica para o setor regulado quanto para o regulador. Existem decisões anteriores da CMED em que esse racional já foi aplicado - Vide caso Pasurta (Despacho n° 74/2020).</t>
  </si>
  <si>
    <t>Exclusão absoluta do Art 13° e seu Parágrafo único.</t>
  </si>
  <si>
    <t>Art. 13°: Se o registro ANVISA for impactado negativamente de alguma forma, e acabar sendo cancelado, o preço será automaticamente inativado,  conforme Comunicado CMED 07/2018.
"b.A pedido da empresa ou de ofício, sempre que o registro sanitário não estiver válido e o produto não esteja disponível no mercado;
c.Caso o registro do medicamento tenha sido cancelado por motivos sanitários com a determinação do recolhimento do estoque
remanescente, hipótese em que a inativação será imediata, independentemente do prazo de validade."
Neste sentido, a aplicação do preço provisório para os casos que possuem termos de compromisso com a área de registro da Anvisa não se faz necessário.
Manter a provisoriedade do preço é extremamente crítico e pode ser extremamente complexo. É importante considerar os casos de produtos que eventualmente terão preço provisório e servirão como comparadores clínicos para produtos que tiverem o DIP classificado como Categoria II ou que o produto de preço provisório seja referência para o estabelecimento do Preço em alguma outra ocasião. Caso o preço seja revisado, a CMED irá revisitar todos os produtos que foram precificados com base em um produto de preço provisório? Esse fato além de gerar uma enorme insegurança jurídica para o detentor do registro do produto com preço provisório irá gerar uma insegurança jurídica para todo o mercado regulado, pois caso todos os eventuais produtos que tenham tido o preço fixado com base em um medicamento com preço provisório tenham seu preço também revisto e eventualmente reduzidos, o termo previsibilidade não poderá ser aplicado. Caso a CMED revisite apenas o preço do produto que demonstrou ganho, ou seja, inovou no mercado, e não reveja o preço dos eventuais produtos que foram precificados com base nele, este fato será um grande desincentivo para a inovação, além de não estimular a assimetria de mercado.
--
Parágrafo único: Considerando a justificativa apresentada na proposta do Art. 13°.</t>
  </si>
  <si>
    <t>Art. 14. Poderão ser estabelecidos preços fixos (flat pricing), a pedido do detentor do registro, para apresentações com diferentes concentrações quando:
...
Inclusão III - apresentações de medicamentos desenvolvidas exclusivamente para grupos populacionais específicos.
--
§ 1º: Exclusão Absoluta
--
§ 2º: Exclusão Absoluta
--
§ 4º: Exclusão Absoluta</t>
  </si>
  <si>
    <t>Art 14°: A aplicação de preços fixos (flat pricing) deve partir do detentor do registro.
--
Inclusão III: A redação proposta pela CMED, no § 4º, deixa margem, para que eventualmente um caso em que o medicamento possui indicação pediátrica 50mg x 21 cp = 50 reais. Ao desenvolver uma apresentação para a população adulta, a concentração sobe para 150mg. Considerando o atual texto, a CMED poderia ficar um preço flat com base no preço da apresentação pediátrica. Desta forma, a proposta do item III irá endereçar de melhor maneira o tópico. 
--
§ 1º: Exclusão, uma vez que a proposta de aplicação de preços fixos (flat pricing) irá partir do detentor do registro.
--
§ 2º: O preço a ser considerado deve ser o de cada uma das apresentações que possuem preços fixos (flat pricing), independentemente da quantidade de unidades farmacotécnicas.
A redação proposta pela CMED deixa aberto a possibilidade de se calcular o preço flat com base no menor preço entre as unidades farmacotécnicas. Exemplo que pode ser aplicado com a redação proposta:
20mg x 10 = 100 USD -&gt; 1mg = 0,50 USD
30mg x 10 = 100 USD -&gt; 1mg = 0,33 USD
40mg x 10 = 100 USD -&gt; 1mg = 0,25 USD ---&gt; flat com base no menor preço por Unidade farmacotécnica
\/
20mg x 10 = 50 USD -&gt; 1mg = 0,25 USD
30mg x 10 = 75 USD -&gt; 1mg = 0,25 USD
40mg x 10 = 100 USD -&gt; 1mg = 0,25 USD
--
§ 4º: Tópico já endereçado no item III proposto
A possibilidade de aplicação de preço fixo (flat pricing) deve partir do detentor do registro.
A redação proposta pela CMED, deixa margem, para que eventualmente um caso em que o medicamento possui indicação pediátrica 50mg x 21 cp = 50 reais. Ao desenvolver uma apresentação para a população adulta, a concentração sobe para 150mg. Considerando o atual texto, a CMED poderia ficar um preço flat com base no preço da apresentação pediátrica.</t>
  </si>
  <si>
    <t>Art. 15. O PF máximo permitido para o produto classificado na Categoria 1 corresponderá à média aritmética do Preço Fábrica praticado para o mesmo produto nos países de referência, agregando-se os impostos incidentes, conforme o caso."
§ 1º - Exclusão Absoluta;
§ 2º - Exclusão Absoluta;</t>
  </si>
  <si>
    <t>Art. 15: A utilização da média aritmética evitará distorções no mercado.
--
§ 1º: A patente não deve interferir na categoria de precificação, uma vez que não é a patente que definirá se determinada tecnologia promove ou não ganho ao tratamento. 
Adicionalmente, a CMED está vinculando o preço provisório a uma outra agência que não tem controle sobre os prazos e processos. Atualmente o tempo médio de análise de patentes pelo INPI é de 6 anos. Assim, é criado uma imprevisibilidade e insegurança jurídica, podendo influenciar na chegada da inovação aos pacientes.
Manter a provisoriedade do preço é extremamente crítico e pode ser extremamente complexo. É importante considerar os casos de produtos que eventualmente terão preço provisório e servirão como comparadores clínicos para produtos que tiverem o DIP classificado como Categoria II ou que o produto de preço provisório seja referência para o estabelecimento do Preço em alguma outra ocasião. Caso o preço seja revisado, a CMED irá revisitar todos os produtos que foram precificados com base em um produto de preço provisório? Esse fato além de gerar uma enorme insegurança jurídica para o detentor do registro do produto com preço provisório irá gerar uma insegurança jurídica para todo o mercado regulado, pois caso todos os eventuais produtos que tenham tido o preço fixado com base em um medicamento com preço provisório tenham seu preço também revisto e eventualmente reduzidos, o termo previsibilidade não poderá ser aplicado. Caso a CMED revisite apenas o preço do produto que demonstrou ganho, ou seja, inovou no mercado, e não reveja o preço dos eventuais produtos que foram precificados com base nele, este fato será um grande desincentivo para a inovação, além de não estimular a assimetria de mercado.
--
§ 2º: Justificativa descrita no § 1° do Art. 15.</t>
  </si>
  <si>
    <t>Art. 16. O PF máximo permitido para o produto classificado na Categoria 2 será definido tendo como base o custo de tratamento com o medicamento comparador, com mesma indicação de bula, não podendo ser superior à média aritmética do Preço Fábrica praticado para o mesmo produto nos países de referência, agregando-se os impostos incidentes, conforme o caso.
Parágrafo único. O custo de tratamento com o produto classificado na Categoria 2 não poderá ser superior ao custo de tratamento com o medicamento escolhido como comparador, com mesma indicação de bula. Na hipótese em que existam mais de um possível comparador clínico, mesmo após a aplicação de critérios de desempate, a CMED não necessariamente deverá fixar o preço da nova tecnologia com base no menor preço entre as opções.</t>
  </si>
  <si>
    <t>Art 16°: Reforça a não utilização de comparadores off label durante o exercício do custo de tratamento e a utilização do preço médio entre os preços praticados nos países de referência internacional irá evitar distorções no mercado. 
--
Parágrafo Único: Existem casos em que após a aplicação de critérios de desempate para a escolha do comparador clinico ideal, mais de um medicamento permanece entre as opções. A atual norma, Resolução CMED n° 02/2004, assim como nesta nova proposta, não estabelecem a obrigatoriedade de se utilizar o menor custo de tratamento entre as opções. O ajuste deste parágrafo trará maior segurança jurídica para o setor regulado quanto para o regulador. Existem decisões anteriores da CMED em que esse racional já foi aplicado - Vide caso Pasurta (Despacho n° 74/2020).</t>
  </si>
  <si>
    <t>Art. 17. A CMED poderá estabelecer PF máximo para produtos classificados na categoria 1 e, quando houver ganho terapêutico, na categoria 2, com base em racional de preço sugerido pela empresa, a ser avaliado pela CMED, nas seguintes situações:
II- Exclusão Absoluta
III- atividade inovativa
Parágrafo único - Exclusão ou ajuste:</t>
  </si>
  <si>
    <t>Art. 17. Não limitar apenas para as Categorias 1 e 2. Se o medicamento comprovadamente apresentar ganho terapêutico, a empresa poderá apresentar/sugerir o eventual racional;
--
II- O favorecimento à indústria nacional, conforme proposto neste item B, causará assimetrias de mercado, indo contra o Art. 1° e o Art. 5° da Lei 10.742/2003, que criou a CMED, uma vez que a CMED foi criada com o intuito de estimular a competitividade do setor. A CMED deve precificar os produtos de forma imparcial, independentemente da sua origem, seja nacional ou internacional. Vale lembrar que os produtos nacionais já estão sujeitos a diversas iniciativas governamentais específicas.
--
III- A atividade inovativa deve ser reconhecida independentemente se foi realizada no Brasil ou fora. O ponto central é que determinada atividade inovativa represente ganho terapêutico.
A maneira que o item C esta descrito na proposta inicial da CMED aparentemente tem o intuito de favorecer à indústria nacional, o que causará assimetrias de mercado, indo contra o Art. 1° e o Art. 5° da Lei 10.742/2003, que criou a CMED, uma vez que a CMED foi criada com o intuito de estimular a competitividade do setor. A CMED deve precificar os produtos de forma imparcial, independentemente da sua origem, seja nacional ou internacional. Vale lembrar que os produtos nacionais já estão sujeitos a diversas iniciativas governamentais específicas.
--
Parágrafo único: Muito vago e subjetivo:
"o grau de benefício clínico aportado pelo medicamento e o grau de esforço inovativo empreendido pela empresa"
O ideal seria ter uma hierarquia sobre o benefício clinico e esforço inovativo, para diminuir o nível de discricionariedade do regulador.
Também se faz necessário o ajuste quanto ao "esforço inovativo empreendido no país", uma vez que a atividade inovativa deve ser reconhecida independentemente se foi realizada no Brasil ou fora. O ponto central é que determinada atividade inovativa represente ganho terapêutico.</t>
  </si>
  <si>
    <t>I - não poderá ser superior a média aritmética do PF praticado para o mesmo produto nos países de referência, agregando-se os impostos incidentes; ou
II - será estabelecido a partir de racional de preço sugerido pela empresa e avaliado pela CMED, nas seguintes situações:
V - Exclusão Absoluta;
VI - atividade inovativa
Inclusão: Item) indicação do novo produto diferente da indicação do medicamento originador.
§ 1º O PF do medicamento que se enquadre na hipótese prevista no caput deste artigo não poderá ser inferior ao custo de tratamento do medicamento originador de inovação incremental.</t>
  </si>
  <si>
    <t>I - A utilização da média evita distorções no mercado;
--
V - O favorecimento à indústria nacional, conforme proposto neste item C, causará assimetrias de mercado, indo contra o Art. 1° e o Art. 5° da Lei 10.742/2003, que criou a CMED, uma vez que a CMED foi criada com o intuito de estimular a competitividade do setor. A CMED deve precificar os produtos de forma imparcial, independentemente da sua origem, seja nacional ou internacional. Vale lembrar que os produtos nacionais já estão sujeitos a diversas iniciativas governamentais específicas.
--
VI - A atividade inovativa deve ser reconhecida independentemente se foi realizada no Brasil ou fora. O ponto central é que determinada atividade inovativa represente ganho terapêutico.
A maneira que o item D esta descrito na proposta inicial da CMED aparentemente tem o intuito de favorecer à indústria nacional, o que causará assimetrias de mercado, indo contra o Art. 1° e o Art. 5° da Lei 10.742/2003, que criou a CMED, uma vez que a CMED foi criada com o intuito de estimular a competitividade do setor. A CMED deve precificar os produtos de forma imparcial, independentemente da sua origem, seja nacional ou internacional. Vale lembrar que os produtos nacionais já estão sujeitos a diversas iniciativas governamentais específicas.
--
§ 1° Do jeito que esta descrito, existe margem para o técnico entender que não poderá ser inferior ao PF absoluto do medicamento originador.
--
§ 2° Exclusão ou será necessário ajuste para diminuir a discricionariedade.
Muito vago e subjetivo:
"o grau de benefício clínico aportado pelo medicamento e o grau de esforço inovativo empreendido pela empresa"
O ideal seria ter uma hierarquia sobre o benefício clinico e esforço inovativo, para diminuir o nível de discricionariedade do regulador.
Também se faz necessário o ajuste quanto ao "esforço inovativo empreendido no país", uma vez que a atividade inovativa deve ser reconhecida independentemente se foi realizada no Brasil ou fora. O ponto central é que determinada atividade inovativa represente ganho terapêutico.</t>
  </si>
  <si>
    <t>Art. 19. No caso de produto classificado na Categoria 3 que não se enquadre na hipótese prevista no art. 18, o custo de tratamento permitido não poderá ser superior ao custo de tratamento do medicamento originador de inovação incremental.</t>
  </si>
  <si>
    <t>Do jeito que esta descrito, existe margem para o técnico entender que não poderá ser superior ao PF absoluto do medicamento originador.</t>
  </si>
  <si>
    <t>Art. 20. O PF máximo permitido para o produto classificado na Categoria 4 será definido com base no preço médio da unidade farmacotécnica das apresentações dos medicamentos com o mesmo IFA e mesma concentração disponíveis no mercado, em forma farmacêutica agrupável, ponderado pelo faturamento de cada apresentação, com base no seguinte :
I - não existindo apresentações com igual concentração, a média ponderada deverá ser calculada com base em todas as apresentações de mesmo IFA e forma farmacêutica agrupável existentes no mercado, seguindo o critério da proporcionalidade direta da concentração de IFA, desde que formas farmacêuticas agrupáveis;
II -  para medicamentos de concentração diferente e forma farmacêutica agrupável existentes no mercado, para outra indicação, o PF deverá ser calculado com base no custo de tratamento com molécula comparadora que tenha a mesma indicação em bula. 
Inclusão: § 3º Para fins do cálculo do Preço Fábrica previsto no caput, não serão consideradas as apresentações classificadas como medicamentos genéricos ou biossimilares.</t>
  </si>
  <si>
    <t>Art 20°: Com o advento dos medicamentos genéricos, que possuem um preço substancialmente inferiores aos medicamentos de marca (similar / referência) e muitas vezes um volume comercializado maior, realizar o ponderamento pelo volume, certamente irá forçar o preço das novas tecnologias para baixo, podendo até inviabiliza-las. A sugestão é manter da forma que acontece hoje com a Resolução CMED n° 02/2004, em que o cálculo ponderado é feito pelo faturamento das apresentações disponíveis no mercado.
--
I - Da mesma forma em que foi sugerido que as formas agrupáveis não apresentem posologia diversa, também é importante que a indicação de bula seja a mesma. Desta forma foi adicionado  "desde que as formas agrupáveis não apresentem posologia e indicação de bula diversa."</t>
  </si>
  <si>
    <t>Art. 21. O PF máximo permitido para o produto classificado na Categoria 5 será definido com base na média aritmética da unidade farmacotécnica, das preços das apresentações do mesmo medicamento, com igual concentração e forma farmacêutica agrupável, já comercializadas pela própria empresa e pelas empresas do mesmo grupo econômico.
§ 1º O produto classificado na Categoria 5 não poderá ter o PF permitido, da unidade farmacotécnica,  superior à média aritmética disposta no caput.
..
..
..
§ 4º Nas situações dispostas no § 3º deste artigo, a empresa poderá apresentar justificativa para o preço proposto, cuja relevância será analisada pela Secretaria Executiva da CMED em relação a eventual benefício clínico adicional da apresentação.
Inclusão: § 5º Para fins do cálculo do Preço Fábrica previsto no caput, não serão consideradas as apresentações classificadas como medicamentos genéricos ou biossimilares.</t>
  </si>
  <si>
    <t>§ 1º: A unidade farmacotécnica não poderá ter o PF acima das demais apresentações, com igual concentração e forma farmacêutica agrupável. Da maneira que esta descrito na proposta da CMED, existe margem para interpretação que o teto é o valor absoluto da média aritmética do PF das apresentações.</t>
  </si>
  <si>
    <t>Art. 23. O PF máximo permitido para o produto classificado na Categoria 7 não poderá ser superior a 80% do preço do medicamento biológico originador.
--
I - Exclusão (Caso seja aceito a solicitação feita no item V do Art. 4°)
--
II a) - Exclusão (Caso seja aceito a solicitação feita no item V do Art. 4°)
--
II b) - Exclusão (Caso seja aceito a solicitação feita no item V do Art. 4°)
--
III - Exclusão (Caso seja aceito a solicitação feita no item V do Art. 4°)</t>
  </si>
  <si>
    <t>Art. 23: Caso seja aceita a solicitação de exclusão de biológicos não novos da categoria 7 e apenas a manutenção de biossimilares (Item V do Art. 4°).
Caso a CMED ainda insista pela manutenção de biológicos não novos e biossimilares na mesma categoria a sugestão deste Art. 23° é pela manutenção da proposta da CMED.
--
I - Caso seja aceita a solicitação de exclusão de biológicos não novos da categoria 7 e apenas a manutenção de biossimilares (Item V do Art. 4°).
Caso a CMED ainda insista pela manutenção de biológicos não novos e biossimilares na mesma categoria a sugestão de texto seria:
"I - para medicamento que comprove ganho terapêutico, o PF permitido para o produto classificado na Categoria 7 não poderá ser superior à média aritmética do Preço Fábrica praticado para o mesmo produto nos países de referência, agregando-se os impostos incidentes, conforme o caso."
A utilização da média evita distorções no mercado. 
--
II a) - Caso seja aceita a solicitação de exclusão de biológicos não novos da categoria 7 e apenas a manutenção de biossimilares (Item V do Art. 4°).
Caso a CMED ainda insista pela manutenção de biológicos não novos e biossimilares na mesma categoria a sugestão de texto seria:
"a) caso o produto seja novo na lista dos medicamentos comercializados pela empresa, o PF não poderá ser superior a 80% do Preço Fábrica do medicamento biológico originador, desde que possua a mesma indicação de bula."
--
II b) - Caso seja aceita a solicitação de exclusão de biológicos não novos da categoria 7 e apenas a manutenção de biossimilares (Item V do Art. 4°).
Caso a CMED ainda insista pela manutenção de biológicos não novos e biossimilares na mesma categoria a sugestão de texto seria:
"b) caso a empresa já possua produto com molécula similar em sua lista de medicamentos comercializados, o PF da unidade farmacotécnica do novo produto não poderá ser superior à média do PF das unidades farmacotécnicas dos medicamentos com molécula similar já comercializados pela própria empresa e pelas empresas do mesmo grupo econômico;"
Existem casos em que o biológico não novo terá indicação de bula distinta do biológico originador, inviabilizando o calculo de custo de tratamento com a mesma molécula. Da forma que esta proposto pela CMED esse caso não esta contemplado e seria um caso Omisso. Com a proposta de ajuste no texto, mesmo que o produto possua indicação diferente, o cálculo será realizado com base no PF da unidade farmacotécnica, independentemente da indicação.
--
III - Caso seja aceita a solicitação de exclusão de biológicos não novos da categoria 7 e apenas a manutenção de biossimilares (Item V do Art. 4°).
Caso a CMED ainda insista pela manutenção de biológicos não novos e biossimilares na mesma categoria a sugestão de texto seria:
"III - para as novas apresentações de medicamentos já comercializados pela própria empresa com a mesma marca comercial, o PF da unidade farmacotécnica do novo produto não poderá ser superior à média do PF da unidade farmacotécnica do mesmo medicamento."
Importante adicionar que o biológico não novo deve possuir a mesma indicação aprovada em bula, uma vez que será realizado o cálculo de custo de tratamento. Caso o biológico não novo possua indicação distinta da indicação do medicamento biológico que a empresa já possua, será inviável seguir com o exercício de custo de tratamento.</t>
  </si>
  <si>
    <t>Art. 25. Os medicamentos objeto de DIP, classificados nas categoria I, II, III, IV e VII poderão ser comercializados pelo PF definido pela CMED em primeira instância, tão logo seja comunicada sua decisão. Os medicamentos objeto de DIP, classificados nas categoria V, VI e VIII  poderão ser comercializados tão logo seja feito o protocolo do DIP, desde que o preço esteja em conformidade com os termos desta Resolução.</t>
  </si>
  <si>
    <t>Manutenção do que atualmente já ocorre, ou seja, produtos atualmente classificados como Cat. III e VI nos termos da Resolução 02/04 e medicamentos objeto de Transferência de Titularidade nos termos do Comunicado 04/2017 já podem ser comercializados tão-logo seja feito o protocolo do DIP, desde que o preço esteja em conformidade com os termos da regulamentação.</t>
  </si>
  <si>
    <t>Inclusão de um novo Artigo no CAPÍTULO V  DO PROCEDIMENTO PARA ANÁLISE E DEFINIÇÃO DE PREÇOS: O interessado poderá solicitar reunião de pré-submissão, para apresentação do DIP.</t>
  </si>
  <si>
    <t>Inclusão do novo Artigo: O § 4º do Art. 6° desta proposta já traz essa possibilidade, mas talvez o melhor local para este § constar seria neste capitulo de Procedimento para Análise e Definição de Preços.</t>
  </si>
  <si>
    <t>Art. 27. Compete à Secretaria-Executiva da CMED decidir em primeira instância sobre os pedidos de preços de produtos novos e de novas apresentações submetidos em conformidade com esta Resolução, devendo observar os seguintes prazos, contados a partir da submissão do DIP:
I - até 60 (sessenta) dias para os produtos classificados nas Categorias 4, 5, 6, 7 e 8; e
II - até 90 (noventa) dias para os produtos classificados nas Categorias 1, 2 e 3 ou como caso omisso.
§ 1º - Exclusão absoluta
...
§ 3º Caso a CMED não se pronuncie sobre o preço inicial pretendido pela empresa, nos prazos referidos no caput, o medicamento objeto do DIP poderá ser comercializado pelo preço pleiteado, sendo este considerado definitivo.</t>
  </si>
  <si>
    <t>I  e II: Produtos da categoria 7 são menos complexos e demandam menos tempo de análise.
--
§ 1: A proposta deste § irá permitir que o tempo de análise seja o dobro do tempo estipulado nos itens I e II deste artigo, uma vez que poderá sofrer dilação do mesmo período. Este fato irá gerar uma tremenda insegurança jurídica para o setor farmacêutico, impactando o negócio negativamente de diversas.
A redação atual não apresenta critérios objetivos para definir o que caracteriza “complexidade” ou “documento muito volumoso”, o que torna a interpretação subjetiva.
A sugestão é para que este § seja inteiramente removido, mas caso a CMED ainda insista pela manutenção, que o tempo adicional seja limitado a no máximo 1/3 do mesmo período.
"§ 1º A depender da complexidade e ou do volume dos documentos apresentados inicialmente pela empresa e ou em cumprimento a eventuais exigências no curso da análise, os prazos referidos no caput deste artigo poderão sofrer dilação, uma única vez e limitada a 1/3 do mesmo período."
--
§ 3: É de extrema importância dar segurança jurídica ao setor regulado quanto aos prazos de análise por parte do órgão regulador. O § 2° do Art. 7° da Lei 10.742/2003 é muito claro quando diz que "A CMED regulamentará prazos para análises de preços de produtos novos e novas apresentações".
A proposta deste § pode ser interpretada como uma brecha para o não cumprimento de prazos estabelecidos previamente pela CMED, indo até mesmo contra os princípios do Direito Administrativo e Processual.</t>
  </si>
  <si>
    <t>Art. 28. A Secretaria Executiva da CMED deverá priorizar a análise de DIPs sempre que houver solicitação formal do Ministério da Saúde, devidamente motivada e para os medicamentos priorizados pela legislação de registro da ANVISA.</t>
  </si>
  <si>
    <t>Uma das grandes lacunas entre a regulamentação do registro Anvisa e o preço CMED é que em muitos casos os produtos possuem um registro priorizado pela Anvisa, mas quando chegam na etapa de preço acabam entrando em uma "fila comum". A priorização na análise de preço de produtos que tiveram seu registro priorizado entrará em harmonia com a norma da Anvisa e cumprirá seu papel de prover acesso de forma acelerada a determinada tecnologia para o paciente.</t>
  </si>
  <si>
    <t>§ 1º O recurso será dirigido à Secretaria Executiva da CMED, que poderá reconsiderar a decisão emitida em primeira instância no prazo de 60 (sessenta) dias.
§ 2º Não havendo reconsideração da decisão em primeira instância ou decorrido o prazo previsto no § 1° sem manifestação da Secretaria Executiva da CMED, a empresa será intimada para que, querendo, apresente recurso CTE/CMED no prazo de 15 (quinze) dias. O processo será enviado ao CTE, para julgamento do recurso em até 90 dias.
Caso o CTE não comunique a decisão sobre o recurso de preço, no prazo de 90 dias, a contar da data do protocolo, nos termos desta Resolução, o medicamento poderá ser comercializado pelo preço solicitado pelo detentor do registro, em caráter definitivo.
§ 3- Exclusão Absoluta</t>
  </si>
  <si>
    <t>§ 1° - Ajuste no prazo para 60 (sessenta) dias, considerando que o processo já foi inicialmente avaliado pela SCMED e boa parte dos documentos já avaliados pela mesma.
-- 
§ 2°- O texto não deixa claro se caso não aconteça a reconsideração por parte da SCMED se o caso será enviado automaticamente ao CTE. O ajuste na proposta é que o pedido de recurso ao CTE parta do detentor do registro, se o mesmo tiver interesse. Além que o eventual envio automático do processo ao CTE também irá sobrecarregar o Comitê e eventualmente existirão casos em que nem mesmo o detentor do registro tem interesse de uma nova análise.
Caso o CTE não respeite o prazo a empresa poderá comercializar o produto pelo preço solicitado, em caráter definitivo, reforçando a sugestão do § 3º do Art. 27
-- 
§ 3 - Tópico endereçado na nova proposta do § 2° do Art. 29</t>
  </si>
  <si>
    <t>Art. 30: Exclusão Absoluta do Art. 30 em sua totalidade</t>
  </si>
  <si>
    <t>Neste caso, o Reexame necessário irá gerar muita insegurança jurídica, uma vez que uma decisão tomada pelo órgão competente que é a Secretaria-Executiva da CMED poderá ser totalmente alterado pelo CTE, mesmo após a comunicação da decisão pela SCMED ao detentor do registro.
Uma eventual opção para o Reexame necessário é que o mesmo aconteça antes da comunicação da decisão da SCMED para o detentor do registro, dentro dos prazos de análise estabelecidos por esta Resolução, mas nunca após a comunicação ao detentor do registro.</t>
  </si>
  <si>
    <t>Art. 32. O prazo para o CTE/CMED comunique a decisão nos Casos Omissos ou de recursos dos produtos classificados nas Categorias 1, 2,3,4,5,6 7,e 8 é de 90 (noventa dias). Caso o CTE não comunique sua decisão no prazo de 90 dias, a contar da data do protocolo, nos termos desta Resolução, o medicamento poderá ser comercializado pelo preço solicitado pelo detentor do registro, em caráter definitivo.</t>
  </si>
  <si>
    <t>É importante que os prazos do CTE estejam estabelecidos em Resolução. Caso o CTE não respeite o prazo a empresa poderá comercializar o produto pelo preço solicitado, em caráter definitivo, reforçando a sugestão do § 3º do Art. 27</t>
  </si>
  <si>
    <t>Art. 34. A CMED poderá rever suas decisões adotadas com base nesta Resolução, quando identificar, em até 30 dias após o deferimento do preço, nos casos em que a empresa não solicite reconsideração ou recurso do processo:</t>
  </si>
  <si>
    <t>A proposta de "a qualquer tempo" traz uma enorme insegurança jurídica ao setor regulado. O prazo de 30 dias após a decisão da CMED é razoável para que algum erro cometido e/ou equivoco seja reavaliado e ajustado.</t>
  </si>
  <si>
    <t>...
§ 3º No caso de exigências técnicas que se refiram à documentação prevista no art. 7º desta Resolução, o prazo será suspendido até que o detentor do registro enderece a exigência.
§ 4º O não cumprimento dos esclarecimentos ou exigências por parte do detentor do registro, dentro do prazo estipulado pela Secretaria-Executiva da CMED e pelo CTE/CMED, poderá resultar no cancelamento total do DIP/processo, a depender da circunstância.
I - Exclusão Absoluta.
II - Exclusão Absoluta.</t>
  </si>
  <si>
    <t>§ 3º: A suspensão do prazo é mais saudável que a interrupção do mesmo. A eventual necessidade de complementação de algum documento simples não pode interromper o prazo e sim suspende-lo. A proposta é que o prazo fique suspenso até que o detentor do registro entregue a documentação solicitada.
--
§ 4º: Caso o detentor do registro não cumpra a exigência, dentro do prazo definido, o processo poderá perder validade e ser cancelado, a depender da circunstância. A análise técnica a ser realizada com a falta de documentos, irá dificultar a análise por parte do servidor público.</t>
  </si>
  <si>
    <t>Art. 36. As decisões proferidas pela CMED em DIP, após a finalização de todas as eventuais fases recursais, acarretarão a divulgação dos preços aprovados em lista publicada mensalmente em seu sítio eletrônico, no Portal da Anvisa.
Parágrafo único: Exclusão Absoluta.</t>
  </si>
  <si>
    <t>Sugestão para que o preço seja publicado apenas após a decisão final da SCMED, caso o detentor do registro não apresente recurso. Se o detentor do registro apresentar recurso dentro do prazo estipulado, o preço não é divulgado e será publicizado apenas ao final do processo de recurso. A publicação do preço anterior à análise final pode gerar distorção no mercado.
--
Parágrafo único: Considerando a proposta de redação do Art. 36, os preços serão publicados apenas quando não houver mais possibilidade de recurso.</t>
  </si>
  <si>
    <t>Inclusão de um novo artigo no CAPÍTULO VI - DAS DISPOSIÇÕES FINAIS E TRANSITÓRIAS: Produtos já avaliados e precificados inicialmente pela CMED, nos termos da Resolução CMED 02/2004, mas que se encontram com o status de preço provisório, deverão considerar, para referenciamento externo de preço, a cesta de países descrita no inciso VII do Art 4º da Resolução CMED 02/2004.</t>
  </si>
  <si>
    <t>Importante para preservar a segurança jurídica dos detentores de registro de produtos que possuem preço provisório. Além disso, em um caso hipotético em que o menor preço internacional de um produto que tenha preço provisório seja a Nova Zelândia, país em que a CMED esta sugerindo a exclusão do referênciamento externo, e o preço deste país tenha sido utilizado para fixar o preço do Brasil até então, o que a CMED irá fazer neste caso, aumentar o preço?</t>
  </si>
  <si>
    <t>Art. 40. Os processos que se encontrarem na Secretaria Executiva da CMED para análise de DIP até a data de entrada em vigor desta Resolução deverão ser julgados com base na norma vigente ao tempo do fato, salvo se a nova norma vier para beneficiar o detentor do registro do medicamento em avaliação.</t>
  </si>
  <si>
    <t>Traz maior segurança jurídica.</t>
  </si>
  <si>
    <t>Um ponto extremamente benéfico que a nova proposta traz, é a possibilidade que a CMED aceite diversos outros tipos de estudos como evidências, inclusive comparações indiretas.</t>
  </si>
  <si>
    <t>- Possibilidade de utilização de comparadores offlabel;
- Falta de segurança jurídica quanto a precificação de terapias avançadas;
- “Misturar” os tópicos relacionados a patente de medicamentos e precificação – os tópicos não devem ser misturados e patente não deve ser considerada na precificação de medicamentos;
- Obrigatoriedade de fornecimento de informações sigilosas, como dados e detalhes de acordo de compartilhamento de risco firmados entre a empresa e os governos dos países utilizados para IRP;
- Preço provisório – até completar 5 países da cesta (hoje são 3) / produtos com termo de compromisso na Anvisa / medicamentos classificados como Cat. 1 em que a patente ainda está em análise do INPI, terão o preço provisório até a finalização da análise pelo INPI (hoje uma patente demora +- 6 anos para ser analisada pelo INPI), sendo revisto a cada 6 meses;
- Precificação de biossimilares – Inicialmente é importante ressaltar a diferenciação entre biológico novo, biológico e biossimilar. Para biossimilar, apenas, a sugestão é de aplicação de um deflator de 20%, como já ocorre em outros países do mundo.
- Reexame necessário pelo CTE sobre algumas decisões da SCMED, mesmo após a comunicação inicial da decisão ao detentor do registro, ou seja, o CTE poderá alterar uma decisão já comunicada – causará muita insegurança jurídica</t>
  </si>
  <si>
    <t>2025-07-10 15:57:29</t>
  </si>
  <si>
    <t>Brainfarma Indústria Química e Farmacêutica S.A.</t>
  </si>
  <si>
    <t>05.161.069/0001-10</t>
  </si>
  <si>
    <t>Alterar Termo "Produto" por Termo "medicamento"</t>
  </si>
  <si>
    <t>A substituição do termo “produto” por “medicamento” ao longo de toda a redação da resolução justifica-se sob a ótica da precisão normativa, da coerência regulatória e da segurança jurídica. A utilização do termo genérico “produto” pode ensejar interpretações ambíguas ou indevidas, abrangendo insumos, dispositivos ou outros bens sujeitos à vigilância sanitária que não se enquadram no escopo de atuação da CMED.
Essa terminologia contribui para maior clareza interpretativa, facilita a aplicação prática da norma e evita questionamentos sobre a abrangência ou os limites do seu campo de incidência. Trata-se, portanto, de uma medida de natureza técnico-redacional que promove adequação formal e material da resolução à sua finalidade regulatória específica.</t>
  </si>
  <si>
    <t>A exclusão do inciso I se justifica por sua redundância com o conteúdo já previsto no item IX.</t>
  </si>
  <si>
    <t>II. Alternativa terapêutica: medicamento(s) utilizado(s) para a mesma indicação conforme bula autorizada no país pela ANVISA,</t>
  </si>
  <si>
    <t>A restrição da definição de alternativa terapêutica à indicação expressamente aprovada em bula visa conferir maior segurança jurídica, técnica e regulatória ao processo de análise. Ao excluir referências a protocolos clínicos e diretrizes terapêuticas, nacionais ou internacionais, busca-se evitar a autorização de usos off label, os quais, embora respaldados por literatura científica, não possuem aprovação específica pela autoridade reguladora nacional. 
Essa delimitação contribui para maior previsibilidade, uniformidade e transparência nas decisões, além de reduzir riscos associados ao uso não aprovado de medicamentos.</t>
  </si>
  <si>
    <t>III. Atividade inovativa: atividade representativa dos esforços da empresa voltados para o desenvolvimento e/ou a implantação de medicamentos inovadores conforme RDC 753/22, bem como suas atualizações</t>
  </si>
  <si>
    <t>Ajuste conceitual para garantir alinhamento com a definição de inovação adotada pela Anvisa, que é a autoridade sanitária competente para classificar medicamentos como inovadores. A inclusão do referencial normativo (RDC n.º 753/2022) assegura maior precisão técnica e conformidade regulatória ao conceito utilizado.</t>
  </si>
  <si>
    <t>IV. Benefício clínico adicional: 
. compreende aumento de eficácia ou efetividade, 
. ação mais rápida ou prolongada, 
. redução da incidência ou da gravidade de eventos adversos, 
. comodidade posológica, 
. adesão terapêutica, 
. efeito aditivo ou sinérgico de associações, 
. redução da resistência antimicrobiana, 
. abrangência de populações específicas, incluindo pediátrica e idosos, 
. redução do custo global de tratamento, 
. facilitação ou viabilização da administração ambulatorial ou pelo paciente, 
. menor concentração do princípio ativo com manutenção ou ganho de benefício clínico, 
. nova indicação terapêutica,
redução do impacto ambiental, 
.  aumento da estabilidade de uso, 
.  inclusão de dispositivo com tecnologia diferenciada de administração, 
. dentre outros ganhos terapêuticos em comparação à(s) alternativa(s) terapêutica(s) registrada(s) em bula no Brasil,</t>
  </si>
  <si>
    <t>A proposta de alteração visa ampliar e detalhar a definição de “benefício clínico adicional”, conferindo maior previsibilidade, segurança jurídica e técnica aos agentes regulados sobre os critérios que podem ser utilizados para enquadramento e eventual valorização de medicamentos com inovação incremental. Ao incluir os novos elementos a norma passa a refletir, com maior clareza, os avanços relevantes que impactam diretamente a experiência terapêutica do paciente.
A exclusão do trecho que vetava expressamente ganhos relacionados à redução de custos ou melhorias na cadeia produtiva se justifica na medida em que tais fatores, embora não configurem benefício clínico per se, tampouco precisam ser reiteradamente afastados da definição — já que a própria delimitação positiva da norma naturalmente exclui elementos meramente econômicos ou logísticos.</t>
  </si>
  <si>
    <t>VIII. Evidências científicas: 
. artigos científicos publicados em revistas indexadas referentes a estudos clínicos com comparações diretas, 
. revisões sistemáticas com metanálise e, 
na falta dessas ou complementarmente, comparações indiretas ou estudos observacionais, 
. relatórios de pesquisa clínica, 
. Bioequivalência, 
. Literatura científica,
. Pesquisas com pacientes e profissionais de saúde,
. Parecer de sociedades médicas,
. Estudos de biodisponibilidade relativa, 
. Dados do mundo real e
. outros documentos emitidos por agências internacionais de referência,</t>
  </si>
  <si>
    <t>A inclusão dos novos tipos de evidências científicas tem como objetivo ampliar, especificar e padronizar as fontes válidas de informação técnico-científica a serem consideradas pela CMED. A proposta busca alinhar a Resolução com as práticas atuais da avaliação de tecnologias em saúde, que reconhecem a relevância de múltiplas abordagens metodológicas.
A medida também fortalece a segurança jurídica dos regulados, pois explicita de forma objetiva quais documentos podem ser utilizados no suporte técnico dos pleitos, favorecendo a transparência e previsibilidade da análise administrativa. Isso contribui para a valorização da inovação incremental e para a construção de decisões mais robustas e alinhadas com a realidade clínica, científica e regulatória.</t>
  </si>
  <si>
    <t>IX.Forma farmacêutica agrupável: formas farmacêuticas que apresentam as mesmas vias  de administração e formas de liberação do insumo farmacêutico ativo agrupadas  segundo a similaridade da forma física do medicamento no momento da administração ao paciente no momento da administração ao paciente (estado sólido, líquido, semissólido ou gasoso); conforme estabelecido em ato normativo específico</t>
  </si>
  <si>
    <t>A inclusão da expressão “conforme estabelecido em ato normativo específico” na definição de forma farmacêutica agrupável tem como finalidade garantir segurança jurídica e coerência regulatória ao texto da Resolução. Ao vincular a definição a normativos já expedidos pela própria CMED, evita-se interpretação subjetiva ou conflitante com entendimentos consolidados.
Essa vinculação assegura que a classificação das formas agrupáveis siga critérios técnicos previamente estabelecidos, conferindo maior previsibilidade aos regulados e uniformidade na análise dos pedidos, especialmente no contexto de precificação de novas apresentações. Trata-se, portanto, de medida que reforça a estabilidade normativa e respeita o princípio da legalidade administrativa.</t>
  </si>
  <si>
    <t>XI.Inovação incremental: alteração em relação a medicamento originador decorrente de atividade inovativa, exceto nos casos abaixo  
1. mudanças puramente estéticas do produto;  
2. mudanças rotineiras ou insignificantes nas funções ou características do produto, que 
não envolvam um grau suficiente de novidade ou de esforço tecnológico, e que não 
acrescentem nada significativo ao seu desempenho;  
3. mudanças no nome do produto ou no tamanho ou volume da embalagem;  ou 
4. customização para um cliente que não inclua diferenças significativas de atributos comparados aos produtos registrados por outras empresas no país;</t>
  </si>
  <si>
    <t>A exclusão do item 4 do inciso XI justifica-se por afastar uma limitação que desconsidera como inovação incremental medicamentos desenvolvidos integralmente por terceiros. Tal vedação ignora a realidade do setor farmacêutico, em que parcerias estratégicas são instrumentos legítimos e recorrentes para introdução de inovações no mercado nacional. O reconhecimento da inovação deve se concentrar nos aspectos técnicos e nos benefícios clínicos da formulação, e não em sua origem ou titularidade.
Manter a vedação pode gerar insegurança jurídica, restringir o acesso a terapias relevantes e penalizar modelos colaborativos de pesquisa e desenvolvimento. Ademais, a proposta está em consonância com a RDC nº 753/2022 da Anvisa, que não condiciona o enquadramento como inovação incremental à origem exclusiva do desenvolvimento. 
Ao garantir maior previsibilidade e isonomia na análise regulatória, a exclusão do item 4 favorece o ambiente de inovação no país e amplia o acesso da população a medicamentos com melhorias comprovadas em segurança, eficácia e adesão ao tratamento.</t>
  </si>
  <si>
    <t>A proposta de exclusão do inciso se deve ao fato de que tal definição já se encontra contemplada no inciso VIII do mesmo artigo. A duplicidade conceitual pode gerar interpretações conflitantes ou desnecessárias repetições, além de comprometer a coesão da norma.
A supressão, portanto, evita redundância normativa e mantém o texto legal mais enxuto, sem prejuízo da segurança jurídica, da completude conceitual ou da compreensão técnica.</t>
  </si>
  <si>
    <t>A proposta de alteração visa conferir maior previsibilidade, objetividade e segurança jurídica ao processo de definição do medicamento comparador.
O atual texto confere discricionariedade à CMED na escolha do comparador terapêutico, o que pode gerar assimetrias entre casos similares, insegurança para as empresas e fragilidade técnica na fundamentação das decisões. Ao vincular essa definição à análise regulatória da Anvisa —competente e especializada na avaliação de eficácia terapêutica, segurança e indicação de uso de medicamentos, conforme a Lei nº 9.782/1999 —, a norma se alinha à divisão de competências entre os órgãos reguladores e fortalece o critério técnico-científico para a precificação.
Além disso, a ANVISA já adota critérios objetivos e publicamente conhecidos em suas decisões de registro, o que permite às empresas anteverem qual será o comparador provável, conferindo maior estabilidade e previsibilidade ao processo de precificação. 
A alteração, portanto, preserva o papel da CMED na regulação econômica, mas afasta subjetividades indevidas na definição do comparador, promovendo isonomia e coerência regulatória.</t>
  </si>
  <si>
    <t>Inclusão: Medicamento biossimilar: medicamento biológico altamente similar à um medicamento biológico já registrado pela Anvisa (produto biológico comparador), cuja similaridade em termos de qualidade, atividade biológica, segurança e eficácia foi estabelecida com base em uma avaliação adequada de comparabilidade;</t>
  </si>
  <si>
    <t>Propõe-se a inclusão da definição de medicamento biossimilar com base na terminologia oficial adotada pela Anvisa.</t>
  </si>
  <si>
    <t>XXII. Medicamento com inovação incremental: medicamento que demonstre atividade inovativa em relação a um medicamento originador já registrado no País, consistindo em nova associação, nova monodroga, nova via de administração, nova concentração, nova forma farmacêutica, novo acondicionamento, nova indicação terapêutica ou inovação incremental diversa;</t>
  </si>
  <si>
    <t>Propõe-se a inclusão da expressão “nova indicação terapêutica” entre os exemplos de inovações incrementais listadas no inciso XXII, a fim de alinhar a definição ao disposto na RDC nº 948/2024 da Anvisa, que trata da classificação de inovações farmacêuticas.</t>
  </si>
  <si>
    <t>A exclusão da expressão “de inovação incremental” corrige uma impropriedade conceitual que poderia restringir indevidamente o escopo da definição. Manter a exigência de que o medicamento originador seja, obrigatoriamente, de inovação incremental geraria insegurança jurídica e técnica, ao limitar de forma infundada a aplicabilidade do dispositivo e contrariar a lógica regulatória proposta. (vide item "XI. Inovação incremental")
A redação proposta torna o dispositivo mais preciso, abrangente e coerente com os demais conceitos da resolução, preservando a clareza interpretativa e garantindo segurança jurídica na aplicação do termo pela autoridade reguladora e pelas empresas</t>
  </si>
  <si>
    <t>A exclusão da expressão “de inovação incremental” corrige uma impropriedade conceitual que poderia restringir indevidamente o escopo da definição. Manter a exigência de que o medicamento originador seja, obrigatoriamente, de inovação incremental geraria insegurança jurídica e técnica, ao limitar de forma infundada a aplicabilidade do dispositivo e contrariar a lógica regulatória proposta. (vide item "XI. Inovação incremental")
A redação proposta torna o dispositivo mais preciso, abrangente e coerente com os demais conceitos da resolução, preservando a clareza interpretativa e garantindo segurança jurídica na aplicação do termo pela autoridade reguladora e pelas empres</t>
  </si>
  <si>
    <t>XXVII. Nova forma farmacêutica: medicamento com uma nova forma farmacêutica no País em relação a um medicamento originador;
XXVIII. Novo acondicionamento: medicamento com novo acondicionamento no País que possua mesma forma farmacêutica, mesma concentração e mesma indicação terapêutica em relação a um medicamento originador;</t>
  </si>
  <si>
    <t>XXVII  XXVIII - A exclusão da expressão “de inovação incremental” corrige uma impropriedade conceitual que poderia restringir indevidamente o escopo da definição. Manter a exigência de que o medicamento originador seja, obrigatoriamente, de inovação incremental geraria insegurança jurídica e técnica, ao limitar de forma infundada a aplicabilidade do dispositivo e contrariar a lógica regulatória proposta. (vide item "XI. Inovação incremental")
A redação proposta torna o dispositivo mais preciso, abrangente e coerente com os demais conceitos da resolução, preservando a clareza interpretativa e garantindo segurança jurídica na aplicação do termo pela autoridade reguladora e pelas empresa</t>
  </si>
  <si>
    <t>XXIX. Inovação incremental diversa: medicamento com inovações incrementais diversas das dispostas nos incisos XXIII a XXVIII deste artigo em relação a um medicamento originador já registrado na ANVISA; incluindo novo dispositivo de administração;</t>
  </si>
  <si>
    <t>A alteração visa conferir maior precisão técnica e jurídica à redação do inciso. A referência expressa à ANVISA elimina qualquer ambiguidade quanto à autoridade competente para o ato registral, afastando interpretações equivocadas que poderiam vincular o termo “registro no País” a outros cadastros ou sistemas não regulatórios.
A medida também promove padronização terminológica com os demais dispositivos da norma que fazem referência direta à ANVISA como instância técnica responsável por decisões sanitárias. Tal alinhamento fortalece a segurança jurídica e a coerência normativa, ao mesmo tempo em que respeita os princípios da legalidade e da especialidade administrativa no âmbito da regulação de medicamentos.
Propõe-se a inclusão da expressão “incluindo novo dispositivo de administração” na definição de inovação incremental diversa, com o objetivo de esclarecer e reforçar que melhorias tecnológicas relacionadas a dispositivos de entrega de medicamentos podem ser reconhecidas como inovações incrementais, desde que decorram de atividade inovativa.</t>
  </si>
  <si>
    <t>I - Categoria 1: Medicamento novo que:
a)	possua molécula que seja única no país para indicação terapêutica conforme bula autorizada pela ANVISA; e/ou 
b)	apresente ganho terapêutico em relação à(s) alternativa(s) terapêutica(s).
II - Categoria 2: medicamento novo que não se enquadre na categoria anterior por não atender, , as previsões dispostas nas alíneas “a” e “b” do inciso I deste artigo.
§ 1º - Excluir</t>
  </si>
  <si>
    <t>A proposta de alteração busca ampliar, de forma tecnicamente justificada, o escopo da Categoria 1 para incluir medicamentos que, mesmo não sendo objeto de patente, apresentem exclusividade terapêutica no país ou comprovado ganho clínico em relação às alternativas disponíveis. A substituição do termo “cumulativamente” por “e/ou” permite maior flexibilidade na classificação, reconhecendo o valor de produtos que contenham moléculas únicas no Brasil para determinada indicação terapêutica, conforme bula aprovada pela Anvisa, independentemente da existência de proteção patentária.
Essa redação alinha-se à prática regulatória baseada em evidências e confere segurança jurídica, ao utilizar como critério o conteúdo técnico validado pela autoridade sanitária. Além disso, reforça o estímulo à introdução de medicamentos inovadores no mercado brasileiro, valorizando o benefício terapêutico e o caráter de exclusividade do produto, ainda que fora do escopo tradicional de patentes. Trata-se, portanto, de medida que promove maior isonomia, previsibilidade e racionalidade no processo de precificação.
Categoria 2: A retirada do termo “concomitantemente” visa manter a coerência lógica e redacional com a nova formulação do inciso I do art. 3º, em que se admite a classificação na Categoria 1 com base alternativa nos critérios de exclusividade da molécula ou de ganho terapêutico. Assim, ao suprimir a exigência de atendimento simultâneo às alíneas “a” e “b” do inciso anterior, evita-se contradição normativa e garante-se clareza na distinção entre as categorias 1 e 2. 
A redação proposta assegura que medicamentos que não atendam a nenhum dos critérios — ou atendam apenas parcialmente — sejam corretamente classificados como Categoria 2, conforme a lógica do escalonamento regulatório. Essa medida preserva a segurança jurídica e o alinhamento técnico entre os dispositivos da resolução, além de assegurar previsibilidade na análise e classificação dos medicamentos no processo de precificação pela CMED.
Exclusão do § 1: se justifica diante da alteração proposta no caput do inciso I, que flexibiliza os critérios para enquadramento na Categoria 1, deixando de exigir cumulatividade entre a existência de patente e o ganho terapêutico. Com essa nova lógica normativa, a existência de patente deixa de ser condição imprescindível para a classificação, tornando desnecessária a previsão expressa de que a ausência ou o indeferimento de patente inviabiliza o enquadramento na referida categoria. 
A manutenção do § 1º criaria um contrassenso jurídico, ao condicionar a classificação ao status da patente mesmo nos casos em que o medicamento seja inovador e apresente exclusividade terapêutica ou ganho clínico relevante. Sua exclusão contribui para a coerência interna da norma, confere maior segurança jurídica ao processo regulatório e reconhece a realidade de produtos inovadores que, embora não protegidos por patente, detêm valor terapêutico e perfil de inovação compatível com a Categoria 1.</t>
  </si>
  <si>
    <t>Art. 4º As novas apresentações de medicamentos deverão ser classificadas como:   
I - Categoria 3: medicamento com inovação incremental, conforme os seguintes tipos: 
a) nova associação; 
b) nova monodroga; 
c) nova via de administração; 
d) nova concentração; 
e) nova forma farmacêutica; 
f) novo acondicionamento;  
g) inovação incremental diversa; ou
h) nova indicação terapêutica
i) medicamento que integre, de forma funcional e inseparável, combinação de dispositivos médio ou outro componente sujeito à vigilância sanitária.</t>
  </si>
  <si>
    <t>A proposta visa aumentar a previsibilidade e segurança regulatória na classificação de medicamentos com inovação incremental, por meio da descrição objetiva de casos que, na prática regulatória, têm gerado dúvidas ou tratamento heterogêneo.
A inclusão da alínea “h” visa contemplar expressamente os produtos combinados com dispositivos médicos, que representam uma inovação incremental relevante no contexto da assistência terapêutica, não se limitando a alterações meramente estéticas ou de acondicionamento. Tais combinações — como medicamentos associados a inaladores, seringas dosadoras ou sistemas transdérmicos com dispositivos integrados — resultam em melhorias mensuráveis na eficácia clínica, precisão da dose, segurança do paciente e adesão ao tratamento, devendo, portanto, ser reconhecidas como inovações legítimas com impacto regulatório.
A inclusão da alínea “i” reconhece que a nova indicação terapêutica, aprovada pela autoridade sanitária, representa um avanço clínico que pode justificar reavaliação no enquadramento da apresentação, em conformidade com a prática internacional e com a valorização de avanços terapêuticos relevantes.</t>
  </si>
  <si>
    <t>III - Categoria 5: nova apresentação de medicamento já comercializado pela própria empresa , em forma farmacêutica agrupável;</t>
  </si>
  <si>
    <t>A regra disposta no caput do artigo, ignora eventuais particularidades mercadológicas, operacionais ou regulatórias entre empresas do mesmo grupo, além de impor uma penalização automática a novos produtos por conta do histórico interno de precificação. Não se pode olvidar que, em que pese empresas se organizem de forma societária por meio de grupos econômicos, cada uma possui personalidade jurídica distinta e, embora possa haver coordenação, cada empresa possui autonomia em suas operações diárias e tomadas de decisão.  Empresas do mesmo grupo econômico possuem estratégias e investimentos diferenciados para uma mesma molécula (por exemplo similar x genérico). Dessa forma, a norma ao assim dispor, reduz a margem para reposicionamentos estratégicos, dificulta o lançamento de produtos com vantagens operacionais ou logísticas, e até inviabiliza práticas comerciais diferenciadas entre marcas do mesmo grupo. A proposta desincentiva a inovação e a diferenciação, criando um cenário de competição prejudicial, com potenciais impactos negativos no acesso a medicamentos. Além disso, a proposta pode desestimular as empresas a produzir e lançar linhas de medicamentos genéricos, pois estas linhas distorceriam o preço das demais para baixo. 
Manter a precificação individual por CNPJ é a abordagem mais consolidada, segura e alinhada com a realidade do setor farmacêutico. 
Além disso, tal vinculação pode gerar distorções indesejadas, penalizando produtos inovadores ou operacionalmente vantajosos lançados sob outra bandeira do mesmo grupo. Isso representa um desincentivo à diferenciação, ao reposicionamento estratégico e até à entrada de novos medicamentos no mercado. Pode também desestimular a ampliação de linhas de genéricos por conta do risco de erosão dos preços de referência de marcas consolidadas no mesmo grupo.
Por fim, manter a precificação individual por CNPJ é uma prática consolidada na regulação da CMED, que assegura previsibilidade, facilita o controle administrativo e evita assimetrias indevidas. A mudança proposta resguarda a livre iniciativa (CF, art. 170, caput), a livre concorrência (inciso IV) e a função social da atividade econômica, ao favorecer um ambiente regulatório justo, competitivo e voltado à ampliação do acesso a medicamentos.</t>
  </si>
  <si>
    <t>A inclusão do fundamento legal que define medicamento genérico tem por objetivo assegurar a aderência normativa da classificação utilizada pela CMED aos parâmetros legais e regulatórios estabelecidos pela Anvisa.
Tal remissão legal proporciona maior segurança jurídica, clareza interpretativa e coerência regulatória, além de facilitar o correto enquadramento dos produtos submetidos à precificação. Ao referenciar expressamente o arcabouço jurídico vigente, a norma evita interpretações ambíguas, harmoniza o entendimento entre os órgãos reguladores e confere previsibilidade às empresas que atuam no setor, o que é especialmente relevante no contexto de lançamentos, reclassificações e revisões de preços.</t>
  </si>
  <si>
    <t>§ 4º - Quando o medicamento enquadrado como Categoria 3 apresentar mais de um tipo de inovação incremental, a CMED deverá considerar a classificação da Anvisa conforme RDC Nº 753, de 28 de setembro de 2022, Art. 3º, inciso XXXIX, bem como suas atualizações. 
§ 5º Os medicamentos registrados pela Anvisa como “medicamento inovador” serão classificados na Categoria 3,</t>
  </si>
  <si>
    <t>A alteração visa conferir maior previsibilidade regulatória ao processo de classificação de medicamentos com múltiplas inovações incrementais submetidos à Categoria 3, ao estabelecer um parâmetro objetivo e já reconhecido no âmbito do registro sanitário pela Anvisa.
A RDC nº 753/2022, ao disciplinar os procedimentos para registro de medicamentos novos, inovadores e genéricos, apresenta no art. 3º, inciso XXXIX, a definição de "inovação incremental", bem como os critérios aplicáveis para o reconhecimento de cada tipo de inovação. A utilização dessa classificação sanitária como referência pela CMED alinha as esferas técnica e econômica, promovendo harmonização normativa, segurança jurídica e coerência institucional entre os órgãos reguladores.
Além disso, ao adotar o entendimento técnico já consolidado pela Anvisa, evita-se margem excessiva de discricionariedade por parte da autoridade de precificação, resguardando os princípios da legalidade administrativa, da isonomia e da motivação dos atos decisórios (CF, art. 37, caput). A medida também favorece a transparência e reduz riscos de interpretações conflitantes entre as empresas e o poder público.
Por fim, a proposta facilita o planejamento estratégico das empresas e contribui para a eficiência do processo regulatório, ao permitir que o setor regulado antecipe com maior segurança os impactos econômicos decorrentes da classificação técnica atribuída no processo de registro.</t>
  </si>
  <si>
    <t>Art. 6º - Limitada a obrigatoriedade de envio de DIP para medicamentos enquadrados como prioritários, para evitar o acúmulo de informações imprecisas e garantir que os dados enviados estejam mais alinhados à realidade das apresentações que estarão efetivamente sendo disponibilizadas e comercializadas no mercado. Adicionalmente, é importante considerar que, atualmente, o intervalo entre o pedido de registro sanitário junto à Anvisa e sua efetiva concessão pode variar entre 2 a 4 anos, a depender da complexidade do produto e da fila regulatória. Nesse período, o cenário de mercado pode se alterar significativamente, impactando diretamente a avaliação estratégica da empresa quanto à viabilidade de lançamento do produto.
§ 4º - Incluído o trecho "no momento do desenvolvimento do medicamento anteriormente a" com a finalidade de discutir previamente sobre a precificação do medicamento.</t>
  </si>
  <si>
    <t>VIII - preço pelo qual a empresa pretende comercializar cada apresentação,, acompanhado de justificativa técnica quanto ao preço pleiteado;   
XIV - excluir
XVII - documentos que comprovem a atividade inovativa empreendida no Brasil pela empresa  para o desenvolvimento, comercialização ou fabricação do medicamento pleiteado, como, por exemplo: existência de instalações dedicadas à pesquisa, histórico de registro de patentes ou outros registros de propriedade intelectual, existência de profissionais especializados em pesquisa e desenvolvimento, atividades relacionadas à pesquisa e desenvolvimento (P&amp;D, aquisição de bens, serviços e conhecimentos externos), atividades de incentivo à trazer invoações para o Brasil entre outros.</t>
  </si>
  <si>
    <t>VIII -Exclui-se o trecho "e das margens de comercialização" por já ter sido amplamente discutido e consolidado nos Grupos de Trabalho referentes aos fatores CMED. A manutenção dessa informação na legislação não se revela necessária, uma vez que, no âmbito do DIP, são informados apenas os Preços Fábrica e os Preços Máximos ao Consumidor, aplicando-se as alíquotas vigentes de impostos. Essa simplificação contribui para maior objetividade e clareza normativa, evitando redundâncias desnecessárias.
Exclusão do trecho "impostos incidentes" pois no modelo estabelecido pela Reforma Tributária os impostos deixam de incidir na origem, tornando desnecessário seu detalhamento no DIP. 
XIV - Exclusão, dado que excluímos a patente como um critério de categorização do medicamento (art 3). 
XVII - Alteração de texto. Produtos de parceria, que possam trazer inovações para atendimento do mercado  brasileiro, também devem ser incentivados. Alinhar com proposta de alteração do art. 2º Item XI.</t>
  </si>
  <si>
    <t>§ 3º -A exclusão dos incisos XIII e XIV para o DIP referente à Categoria 3 justifica-se pelo fato de que a patente não constitui requisito para a caracterização de inovação incremental, conforme previsto no ordenamento jurídico vigente e proposto no Art. 3. 
Dessa forma, a exigência documental relacionada à patente torna-se desnecessária e inadequada, contribuindo para a simplificação do processo regulatório sem prejuízo da análise técnica e da segurança jurídica.
§ 4º -A inclusão da expressão "ao menos um dos benefícios listados a seguir" no inciso II visa afastar interpretações restritivas que poderiam exigir, de forma indevida, a demonstração cumulativa de todos os benefícios elencados. Essa redação preserva a lógica da inovação incremental, que admite a valorização de melhorias pontuais e específicas no desempenho clínico ou na experiência terapêutica.
Adicionalmente, a ampliação do rol de benefícios está em consonância com o princípio da razoabilidade e com os objetivos da política pública de saúde, além de estarem alinhados com os direitos fundamentais à saúde e à dignidade da pessoa humana (arts. 6 e 196 da Constituição). 
A proposta também contribui para a segurança jurídica e a previsibilidade regulatória, ao consolidar de forma clara os parâmetros técnicos exigidos para a demonstração de benefício clínico adicional, sem limitar de forma indevida o escopo da inovação incremental prevista para a Categoria 3.</t>
  </si>
  <si>
    <t>Art. 9º A CMED poderá definir preços de produtos novos e novas apresentações, em caráter definitivo ou provisório, seguindo os critérios dispostos nesta Resolução, independentemente da submissão de DIP pela empresa responsável, nas situações em que: 
I - a partir da vigência desta Resolução, a empresa detentora de registro de medicamentos previstos no artigo 6º que não tenha submetido DIP em até 60 (sessenta) dias após a publicação do registro.</t>
  </si>
  <si>
    <t>Exclusão dos incisos 1º, 2º e 3º - Harmonização com a proposta do art. 6º, que prevê obrigatoriedade de DIP somente para medicamentos da categoria prioritária.
Alteração do item I e exclusão do item II</t>
  </si>
  <si>
    <t>"Art. 10. O PF proposto pela empresa não poderá ser superior à média  do PF praticada para o mesmo produto nos países de referência, agregando-se os impostos incidentes, conforme o caso.
§ 1º São países de referência  Austrália, Canadá, Espanha, Estados Unidos da América, França, Grécia, Itália, Nova Zelândia, e Portugal 
§ 2º  Para que seja apurado o PF permitido, o medicamento  deverá estar sendo comercializado em pelo menos 3 (três) dos países de referência.
§ 4º Enquanto não estiver disponível para consulta em fontes de 3 (três)  países, o PF será considerado provisório.
§ 5º Passados 2 (dois) anos de provisoriedade de preço, este deverá ser deferido em caráter definitivo. 
§ 6º Poderão ser excluídos dos países de referência, mediante solicitação da empresa, os países que apresentam incentivos fiscais, preços subsidiados pelo governo ou outras situações que levem a distorções no preço."</t>
  </si>
  <si>
    <t>"art.10 - Substituição do menor preço pela média. A utilização da média dos preços é mais equilibrada e alinhada com as boas práticas internacionais, promovendo previsibilidade regulatória, sustentabilidade da cadeia produtiva e redução do risco de desabastecimento. Também favorece a atração de novos medicamentos ao mercado brasileiro, ampliando o acesso da população e incentivando a concorrência.
§ 1º - A manutenção da lista restrita de países de referência traz maior segurança jurídica e previsibilidade ao processo regulatório, alinhando-se à prática consolidada no sistema estatal de controle de preços de medicamentos. Essa composição exclui países como Japão e México, cuja inclusão anterior não foi acompanhada da apresentação pública dos critérios completos e dos resultados da matriz de seleção, limitando-se apenas à justificativa para exclusões.
Além disso, a seleção visa garantir paridade com os preços de tabela (preço lista) praticados nos países referenciados, em contraposição ao preço de reembolso, cuja variabilidade pode distorcer a comparação internacional. A exclusão da Alemanha e Noruega reflete essa preocupação, dado que os preços praticados nesses países frequentemente se referem a valores de reembolso e não a preços de mercado.
Portanto, a presente configuração assegura uma base sólida e transparente para a definição dos preços máximos, conforme os princípios da razoabilidade, eficiência e segurança jurídica, fortalecendo a previsibilidade para os agentes regulados.
§ 2º - Dado que houve a manutenção da cesta de países, retornar ao número mínimo da Resolução anterior.
§ 4º - Retornando ao número mínimo da Resolução anterior, dado que há o pleito de manutenação da cesta de países.
§ 5º - Não se pode olvidar, também, que nos termos do §6º, excluir a condição de provisoriedade dos preços aos produtos novos desenvolvidos e fabricados no Brasil, cria uma desproporcionalidade em relação às empresas multinacionais , que ocasiona o desestímulo de investimentos no país e restringe o acesso da população à novas tecnologias.Segurança e previsibilidade para inovações trazidas ao mercado nacional: o § 5º determina que nos casos de empresas que não comercializam o produto em outros países, seja utilizado como referência o preço dos produtos com o mesmo IFA e forma farmacêutica agrupável nos países de referência. No entanto, essa regra pode gerar insegurança econômica e dificuldades operacionais para as empresas farmacêuticas, especialmente quando não houver comercialização internacional do produto e pode também desestimular o lançamento de medicamentos inovadores no Brasil, ou tornar economicamente inviável sua introdução, prejudicando o acesso da população a novas terapias. Não se pode olvidar que se trata de produtos completamente distintos, com processos produtivos distintos entre si.
§ 6º - Nos termos do § 6º, excluir a condição de provisoriedade dos preços aos produtos novos desenvolvidos e fabricados no Brasil, cria uma desproporcionalidade em relação às empresas multinacionais , que ocasiona o desestímulo de investimentos no país e restringe o acesso da população à novas tecnologias, sendo que por este motivo solicitamos sua exclusão. O novo texto prevê a exclusão de países que possam causar distorções no cálculo do preço, por exemplo, países com incentivos fiscais ou subsídios."</t>
  </si>
  <si>
    <t>"Art. 12. Para cálculo do custo de tratamento, quando houver mais de uma alternativa terapêutica, poderão ser utilizados como critérios de desempate para definição do medicamento comparador, observada a seguinte ordem, desde que tecnicamente justificados:  
I - indicação terapêutica aprovada em bula no país; 
II - população indicada na bula do medicamento; 
III - linha de tratamento;  
IV - classe terapêutica; 
V -  mecanismo de ação;  
VI - forma farmacêutica;  
VII - via de administração.
§ 1º O cálculo do custo de tratamento será realizado considerando a quantidade de IFA em cada apresentação de medicamento, a posologia de cada um e o tempo de tratamento previsto em bula ou em diretrizes do Ministério da Saúde
§ 2º Para os cálculos de custo de tratamento, deverá ser considerado, o medicamento registrado como novo para o IFA comparador. Nos casos em que o medicamento novo não esteja disponível no mercado, deverá ser considerado medicamento de referência estabelecido pela Anvisa."</t>
  </si>
  <si>
    <t>"Art. 12 -  A proposta visa ordenar os critérios de desempate para definição do medicamento comparador, conferindo maior objetividade e previsibilidade à análise regulatória. A ausência de hierarquização no rol atual pode gerar escolhas arbitrárias ou inconsistentes, comprometendo a segurança jurídica e a uniformidade dos processos decisórios da CMED.
A ordem sugerida reflete a lógica da inovação incremental na indústria farmacêutica, priorizando fatores como indicação terapêutica aprovada no país e população-alvo, que são os elementos mais diretamente relacionados à finalidade clínica do produto. A sequência posterior respeita a gradação técnico-regulatória da similaridade terapêutica e da equivalência funcional entre medicamentos.
Trata-se, portanto, de medida que fortalece os princípios da razoabilidade, isonomia, eficiência e transparência, assegurando coerência com os objetivos da política de preços de medicamentos no Brasil.
A alteração proposta tem como objetivo reforçar a segurança jurídica e técnica do processo de cálculo do custo de tratamento, vinculando os parâmetros utilizados a instrumentos normativos ou oficiais, como as diretrizes terapêuticas estabelecidas pelo Ministério da Saúde. Tais diretrizes são elaboradas com base em evidências científicas validadas e refletem o entendimento consolidado do SUS sobre o uso racional de medicamentos.
§ 1º - A menção expressa a “diretrizes clínicas oficialmente reconhecidas” permite abrangência normativa, de modo a contemplar futuras atualizações ou documentos técnicos equivalentes, mantendo a flexibilidade regulatória sem comprometer a legitimidade da fonte utilizada para fundamentar os cálculos.
Essa mudança favorece a transparência, a padronização metodológica e a previsibilidade para os agentes regulados, em consonância com os princípios da legalidade, razoabilidade e eficiência administrativa (art. 2º da Lei nº 9.784/1999).
§ 2º -  A inclusão da possibilidade de adoção do medicamento de referência em substituição ao medicamento novo, quando este não estiver disponível no mercado, visa conferir maior segurança jurídica e previsibilidade ao processo regulatório. Tal medida evita que a indisponibilidade de dados ou produtos comprometa a análise de precificação, assegurando continuidade e coerência na avaliação do custo de tratamento.
A priorização do medicamento novo, por sua vez, está alinhada com o interesse em refletir a realidade econômica e clínica mais atualizada, conforme previsto nas normas sanitárias e regulatórias vigentes."</t>
  </si>
  <si>
    <t>"A obrigatoriedade de apresentação, à Secretaria-Executiva da CMED, do Relatório Técnico com dados de evidência de eficácia e segurança do produto sempre que forem apresentados à área de registro da Anvisa não observa as competências descritas especificamente nas leis de criação da Anvisa, lei nº 9.782/99 e da CMED, Lei nº 10.742/2003. Isso porque, à Anvisa, compete a regulação sanitária, que se relaciona diretamente com os dados de evidência de eficácia e segurança do medicamento, principalmente quando o registro for concedido mediante Termo de Compromisso. Já à CMED, nos termos da lei acima referenciada, compete a precificação de medicamentos, cuja análise de qualidade, segurança e eficácia, já foram submetidas ao crivo da Anvisa, não havendo razoabilidade na exigência de apresentação de documentos regulatórios à CMED.
Ademais, inexiste, no cenário normativo atual, relação de causalidade direta entre a submissão de dados de eficácia e segurança à Anvisa e qualquer impacto automático na precificação estabelecida pela CMED. Eventual inativação do registro sanitário, promovida pela Anvisa, já enseja, nos termos de orientação previamente expedida pela própria CMED, a inativação correspondente do preço máximo autorizado, de forma automática e sem necessidade de análise adicional de mérito regulatório por parte da Câmara."</t>
  </si>
  <si>
    <t>"Art. 14. Poderão ser estabelecidos preços fixos (flat pricing) para apresentações com diferentes concentrações, desde que solicitado pelo fabricante do produto, quando:
III - apresentações de medicamentos desenvolvidas exclusivamente para grupos populacionais específicos.
§ 1º - exclusão
§ 2º No caso do inciso I, a média dos preços internacionais localizados, comparando-se os países que possuem preço fixo e mantendo-se a unidade independente da concentração, será utilizado para formação dos preços fixos.
§ 4º - exclusão"</t>
  </si>
  <si>
    <t>"Art. 14 - Considerando que o estabelecimento de preço fixo, pode impactar no lançamento do produto, visto que muitas vezes os valores estabelecidos podem não custear nem a embalagem do produto, como é o exemplo de alguns produtos pediátricos. 
Inclusão Inciso III - Assegurar que mudanças de concentração visando a públicos sensíveis à medicação, pediátricos e geriátricos não sofra alteração de preços por simples álgebra, e sim levando em consideração a eficácia do medicamento.
§ 1º - Exclusão alinhada com a alteração proposta no artigo 14, no qual a adoção de flat pricing se dará mediante solicitação da empresa.
§ 2 - Prover isonomia na comparação, excluindo do cálculo países que não possuam preço fixo na análise e corrigindo o cálculo, evitando que o preço seja erroneamente levado para a menor unidade farmacotécnica, o que seria desproporcional neste caso.
§ 4 - Exclusão alinhada com a alteração proposta no artigo 14, no qual a adoção de flat pricing se dará mediante solicitação da empresa."</t>
  </si>
  <si>
    <t>"Art. 15. O PF máximo permitido para o medicamento classificado na Categoria 1 corresponderá  média aritimética dos preços internacionais do medicamento em análise, encontrado dentre os países de referência, agregando-se os impostos incidentes, conforme legislação vigente.
§ 1º - exclusão
§ 2º - exclusão"</t>
  </si>
  <si>
    <t>"A alteração proposta no método de cálculo visa aperfeiçoar o critério de definição do preço máximo permitido, substituindo o parâmetro do menor preço internacional pela média aritmética dos preços apurados nos países de referência. Tal ajuste tem por objetivo evitar distorções decorrentes de valores isoladamente baixos (outliers), que podem não refletir a realidade econômica e regulatória do produto, sobretudo na ausência de critérios expressos de exclusão de países com políticas de subsídio, controle rígido de preços ou instabilidade cambial.
A utilização da média aritmética assegura maior equilíbrio entre modicidade e viabilidade econômica, promovendo previsibilidade regulatória, especialmente em contextos de inovação farmacêutica com custos de desenvolvimento elevados.
A inclusão da expressão “conforme a legislação vigente” busca garantir aderência dinâmica à legislação tributária brasileira, sobretudo diante dos possíveis desdobramentos da Reforma Tributária, mantendo a norma atualizada sem necessidade de nova alteração formal.
Por fim, os §§ 1º e 2º foram suprimidos por tratarem de aspectos patentários alheios à competência da CMED e já contemplados nos critérios de enquadramento da Categoria 1, o que evita sobreposição normativa e obrigações desnecessárias para as empresas."</t>
  </si>
  <si>
    <t>"Art. 16. O PF máximo permitido para o medicamento  classificado na Categoria 2 será definido tendo como base o custo de tratamento com o medicamento comparador, com mesma indiciação em bula aprovada no país,  não podendo ser superior à média aritimética  preço praticado dentre os países de referência.
Parágrafo único. exclusão"</t>
  </si>
  <si>
    <t>"A alteração proposta ao caput do art. 16 visa reforçar a segurança jurídica e a coerência metodológica no cálculo do PF para medicamentos enquadrados na Categoria 2. Ao vincular expressamente a comparação ao medicamento que possua a mesma indicação em bula aprovada no Brasil, assegura-se a adequação terapêutica da análise de custo, evitando distorções decorrentes de indicações divergentes entre produtos.
A adoção da média aritmética como limite de referência, em lugar do menor preço absoluto, encontra respaldo em artigos anteriores da minuta e garante maior isonomia e previsibilidade na formação do preço, sem comprometer o controle de modicidade exigido pelo sistema regulatório.
Por fim, a exclusão do parágrafo único se justifica por reiterar o conteúdo já expresso no caput, sendo desnecessária sua manutenção para fins de interpretação normativa."</t>
  </si>
  <si>
    <t>"Art. 17. A CMED poderá estabelecer PF máximo para produtos classificados na categoria 1 e 2, com base em racional de preço sugerido pela empresa, a ser avaliado pela CMED, nas seguintes situações:
Parágrafo único. Na análise de que trata este artigo, a CMED deverá considerar o benefício clínico adicional aportado pelo medicamento ."</t>
  </si>
  <si>
    <t>Alteração traz maior objetividade o vincular ao  benefício clínico (já expresso nesta normativa) e excluindo o termos  grau e  por não estarem definindo seus parâmentros e gradações, tornando-o subjetivo. A utilização do termo “grau de esforço inovativo” disposta no Parágrafo Único deste dispositivo, possui caráter subjetivo e enseja margem a interpretações discricionárias, comprometendo a segurança jurídica do setor, uma vez que a norma não estabelece critérios objetivos para definir o grau de esforço inovativo.</t>
  </si>
  <si>
    <t>"Art. 18. O PF permitido para o medicamento  classificado na Categoria 3 que demonstrar, com evidências científicas e ou  racional técnico da empresa, benefício clínico adicional, deverá observar os seguintes critérios:
I - não poderá ser superior ao PF médio  praticado para o mesmo produto nos países de referência, agregando-se os impostos incidentes; ou
II -  será estabelecido a partir de racional de preço sugerido pela empresa e avaliado pela CMED, nas seguintes situações:
a) o medicamento não é comercializado pela empresa solicitante  os países de referência;
b)	preço internacional do medicamento comercializado pela empresa solicitante nos países de referência menor que o do medicamento originador de inovação incremental
c) manufatura básica do processo produtivo internalizada no País; ou
d) atividade inovativa realizada no País.
§ 2º - exclusão"</t>
  </si>
  <si>
    <t>"Exclusão de dados de literatura científica pois já foram definidos inicialmente como parte de evidências científicas. A substituição do menor pelo preço médio internacional evita distorções causadas por outliers ou políticas locais de subsídio, promovendo maior equilíbrio regulatório e previsibilidade. A mudança também está alinhada com a lógica já adotada em outras categorias da norma e com boas práticas internacionais de precificação por referência externa. A substituição de “poderá” por “será” e a inclusão de “em qualquer das seguintes situações” conferem maior objetividade e reforçam a obrigatoriedade da análise do racional de preço quando presentes as hipóteses previstas. A medida garante segurança jurídica e evita interpretações restritivas que possam limitar o direito da empresa à avaliação técnica de sua proposta.A nova redaçãodo item A torna a hipótese mais precisa e aderente à realidade regulatória, ao focar na inexistência de comercialização pela própria empresa, e não na ausência absoluta de preços internacionais, o que pode ocorrer por razões alheias à solicitante. A adequaçãono item B melhora a clareza do dispositivo, mantendo o sentido original, mas reforçando a vinculação entre o preço praticado pela própria empresa e o parâmetro de comparação com o medicamento originador. Isso evita interpretações ambíguas e assegura maior precisão técnica.
§ 2º - exclusão: dado que não há normativa que elenque o grau de esforço inovativo, a exclusão deste item torna esta Resolução mais objetiva"</t>
  </si>
  <si>
    <t>§ 1º - Exclusão</t>
  </si>
  <si>
    <t>"A utilização do termo “grau de esforço inovativo” disposta no §1º deste dispositivo, possui caráter subjetivo e enseja
margem a interpretações discricionárias, comprometendo a segurança jurídica do setor, uma vez que a norma não
estabelece critérios objetivos para definir o grau de esforço inovativo."</t>
  </si>
  <si>
    <t>"Art. 20. O PF máximo permitido para o produto classificado na Categoria 4 será definido com base no preço médio das apresentações dos medicamentos com o mesmo IFA e mesma concentração disponíveis no mercado, em forma farmacêutica agrupável, ponderado pelo faturamento de cada apresentação, com base no seguinte:
I - exclusão
III - Devem ser excluídos do cálculo os medicamentos genéricos e os medicamentos com embalagem hospitalar"</t>
  </si>
  <si>
    <t>"Com o advento dos medicamentos genéricos, que possuem um preço substancialmente inferiores aos medicamentos de marca (similar / referência) e muitas vezes um volume comercializado maior, realizar o ponderamento pelo volume, certamente irá forçar o preço das novas tecnologias para baixo, podendo até inviabiliza-las. A sugestão é manter da forma que acontece hoje com a Resolução CMED n° 02/2004, em que o cálculo ponderado é feito pelo faturamento das apresentações disponíveis no mercado.
I - Mesma ideia apontada no caput
III - Inclusão de item por questão de isonomia, uma vez que genéricos possuem uma categoria própria de precificação e não devem influenciar o cálculo de outras categorias. A retirada do hospitalar deve-se à jurisprudência tomada hoje, por seu preço ser diferenciado com relação à embalagem comercial."</t>
  </si>
  <si>
    <t>"Art. 21. O PF máximo permitido para o medicamento  classificado na Categoria 5 será definido com base na média aritmética da unidade farmacotécnica das apresentações do mesmo medicamento, com igual concentração e forma farmacêutica agrupável, já comercializadas pela própria empresa 
§ 1º - Exclusão
§ 5º Quando a alteração de concentração do princípio ativo representar um ganho para a terapia, será considerado o critério do custo de tratamento com o medicamento definido como comparador."</t>
  </si>
  <si>
    <t>"A regra disposta no caput do artigo, ignora eventuais particularidades mercadológicas, operacionais ou regulatórias entre empresas do mesmo grupo, além de impor uma penalização automática a novos produtos por conta do histórico interno de precificação. Não se pode olvidar que, em que pese empresas se organizem de forma societária por meio de grupos econômicos, cada uma possui personalidade jurídica distinta e, embora possa haver coordenação, cada empresa possui autonomia em suas operações diárias e tomadas de decisão.  Empresas do mesmo grupo econômico possuem estratégias e investimentos diferenciados para uma mesma molécula (por exemplo similar x genérico). Dessa forma, a norma ao assim dispor, reduz a margem para reposicionamentos estratégicos, dificulta o lançamento de produtos com vantagens operacionais ou logísticas, e até inviabiliza práticas comerciais diferenciadas entre marcas do mesmo grupo. A proposta desincentiva a inovação e a diferenciação, criando um cenário de competição prejudicial, com potenciais impactos negativos no acesso a medicamentos. Além disso, a proposta pode desestimular as empresas a produzir e lançar linhas de medicamentos genéricos, pois estas linhas distorceriam o preço das demais para baixo. 
Manter a precificação individual por CNPJ é a abordagem mais consolidada, segura e alinhada com a realidade do setor farmacêutico. 
Ademais do acima disposto, torna-se premente desconsiderar os medicamentos genéricos do cálculo previsto neste dispositivo, eis que esses produtos, possuem metodologia de precificação próprias. O §1º reforça essa rigidez ao vedar qualquer exceção à regra do caput: o novo produto não poderá ter um preço superior à média apurada, mesmo que envolva custos adicionais de produção, logística ou atendimento a nichos específicos de mercado. A ausência de margem para análise técnica ou ponderação de custos pode impactar diretamente a viabilidade econômica de novas apresentações. 
§ 5º - Incluído texto já publicado na Resolução original, a fim de não se perder previsibilidade na norma"</t>
  </si>
  <si>
    <t>"§ 1º Quando houver nova apresentação de medicamento genérico já comercializado pela empresa, o PF permitido para o produto classificado na Categoria 6 não poderá ser superior à média aritmética dos preços das outras apresentações do medicamento genérico da própria empresa, com igual concentração e mesma forma farmacêutica e considerando a unidade farmacotécnica.
§2º Na ausência de medicamento de referência disponível para comercialização, conforme dados provenientes da Agência Nacional de Vigilância Sanitária, e na ausência de indicação de medicamento substituto, será considerado o preço nos mesmos patamares do medicamento genérico de maior valor."</t>
  </si>
  <si>
    <t>"A redação do §1º do artigo 22, ao propor a vinculação da preponente as integrantes do grupo econômico, acaba por limitar significativamente a liberdade de precificação de novas apresentações, ainda que estas possam representar investimentos adicionais em logística, adequações regulatórias ou melhorias no acesso ao tratamento, como por exemplo embalagens diferenciadas, fracionamentos ou volumes adaptados ao perfil do paciente. Além disso, essa regra desconsidera o fato de que diferentes apresentações podem atender a mercados distintos, com demandas, custos e estratégias comerciais específicas. A imposição de um preço médio baseado em outras apresentações, mesmo dentro da mesma forma farmacêutica e concentração, impede o posicionamento estratégico e dificulta o lançamento de apresentações que poderiam ser vantajosas sob a perspectiva sanitária, mas que se tornam economicamente inviáveis dentro da lógica de limitação de preço imposta. 
Outro problema decorre do fato de que o critério alcança não apenas a própria empresa, mas todo o grupo econômico, desconsiderando a autonomia operacional e comercial de cada CNPJ ou linha de negócio. Isso pode afetar conglomerados com múltiplas marcas ou empresas voltadas a segmentos diferentes do mercado farmacêutico, nos quais os preços praticados não são diretamente comparáveis. Do ponto de vista concorrencial, a norma também pode colocar os grandes grupos em desvantagem frente a empresas independentes, que, ao não possuírem histórico interno de preços, não estão sujeitas à limitação pela média do grupo e podem lançar novas apresentações com maior liberdade, dentro do limite dos 65% do preço do medicamento de referência previsto no caput.
Por fim, o dispositivo pode ainda desestimular a diversificação de apresentações, o que contraria os objetivos da política de genéricos, centrada em ampliar o acesso, estimular a concorrência e proporcionar economia ao sistema de saúde. Ao limitar o preço de novas apresentações com base em referências internas, mesmo quando estas sejam fruto de estratégias diferentes ou apresentem particularidades técnicas, a norma reduz os incentivos à inovação incremental e à adequação da oferta às necessidades reais da população. O §2º do art. 22 define o teto de preço para novos medicamentos enquadrados na Categoria 6 nos casos em que não há medicamento de referência disponível no mercado, nem substituto indicado, utilizando como base a média de preços das apresentações de medicamentos genéricos com igual concentração e forma farmacêutica. 
No entanto, a limitação cálculo da média de preços das apresentações de medicamentos genéricos impacta nos preços dos medicamentos, cujos genéricos já foram precificados em valores significativamente inferiores aos seus referências. Por essa razão, é imperiosa a concessão do preço no mesmo valor do produto contemplado na listagem de medicamentos de referência, provenientes da Agência Nacional de Vigilância Sanitária."</t>
  </si>
  <si>
    <t>"Item II
b) caso a empresa já possua produto com molécula similar em sua lista de medicamentos comercializados, o PF não poderá ser superior à média do custo de tratamento com os medicamentos com molécula similar já comercializados pela própria empresa"</t>
  </si>
  <si>
    <t>"O disposto no artigo 23, inciso II, alínea “b” interfere diretamente na autonomia empresarial ao restringir a possibilidade de precificação diferenciada entre empresas do mesmo conglomerado, ainda que estas possuam personalidade jurídica própria, operem com estruturas de custos distintas, estratégias comerciais próprias ou atuem em diferentes nichos de mercado. Ao impor tal vinculação, a norma reduz a flexibilidade do grupo econômico para definir o posicionamento de mercado de novos produtos, tornando inviável, por exemplo, o lançamento de um medicamento com valor agregado superior (embora sem reconhecimento formal de ganho terapêutico) por preço acima da média interna do grupo, podendo gerar uma espécie de “canibalização regulatória”, em que o histórico de preços praticado por empresas do próprio grupo limita artificialmente as possibilidades de novos lançamentos, afetando negativamente a competitividade e a inovação incremental. 
Outro ponto relevante é a desvantagem concorrencial que se impõe aos grandes grupos em relação a empresas independentes. Enquanto estas têm seus produtos analisados isoladamente, os grupos econômicos ficam sujeitos ao conjunto de preços já praticados internamente, o que pode limitar sua capacidade de reposicionar portfólios ou ingressar em novos segmentos. 
Por fim, a regra também pode desestimular o investimento em melhorias tecnológicas ou operacionais que, embora não resultem em ganho terapêutico comprovado, tragam benefícios relevantes ao paciente ou ao sistema de saúde — como formulações mais seguras, de uso facilitado, ou que reduzam a frequência de administração. Ao desconsiderar essas inovações na formação do preço, a norma acaba por penalizar o esforço de desenvolvimento incremental e restringe o incentivo à evolução constante dos produtos disponíveis no mercado."</t>
  </si>
  <si>
    <t>"Art. 24. O PF máximo permitido para o produto classificado na Categoria 8 será definido de acordo com os seguintes os critérios:   
I - caso a empresa sucessora não possua em seu portfólio apresentação de medicamento com mesmo IFA, concentração e forma farmacêutica agrupável, o preço da apresentação do medicamento que tenha a titularidade de registro transferida não poderá ser superior ao PF da apresentação da antiga detentora do registro;   
II - caso a empresa sucessora já possua em seu portfólio apresentação de medicamento com mesmo IFA, concentração e forma farmacêutica agrupável, o PF permitido não poderá ser superior à média aritmética dos preços das respectivas apresentações dos medicamentos da atual detentora, devendo ser desconsiderados no cálculo os medicamentos genéricos. e o PF da apresentação da antiga detentora do registro."</t>
  </si>
  <si>
    <t>O inciso II do Art. 24 estabelece os critérios para a definição do PF nos casos de transferência de titularidade do registro de um medicamento entre empresas. Nessa situação, o PF máximo permitido deve obedecer, simultaneamente, aos seguintes limites: Não poderá ser superior à média aritmética dos PFs das apresentações já existentes no portfólio da sucessora (considerando os genéricos); Não poderá ultrapassar o PF da apresentação da empresa originalmente detentora do registro. Entretanto, a inclusão de medicamentos genéricos no cálculo da média pode distorcer o resultado, uma vez que seus preços são, em geral, significativamente inferiores aos dos medicamentos de referência. Além disso, essa equiparação ignora diferenças tecnológicas relevantes entre os produtos, bem como variações nos custos de produção, que impactam diretamente a viabilidade econômica de novos medicamentos.</t>
  </si>
  <si>
    <t>"§1º Os produtos classificados nas Categorias 5, 6  ou 8 poderão ser comercializados tão logo seja feito o protocolo do Documento Informativo de Preços, desde que o preço esteja em conformidade com os artigos 21 , 22 e 24, respectivamente.
§2º A empresa que comprovadamente publicar ou praticar preço superior ao definido pela CMED estará sujeita às sanções previstas na Lei nº 10.742, de 2003."</t>
  </si>
  <si>
    <t>"A redação proposta busca resgatar a lógica da normativa anterior, conferindo tratamento diferenciado às categorias cuja metodologia de precificação é objetiva, padronizada e de baixa complexidade, como as Categorias 5, 6 e, agora, a nova Categoria 8.
Tais categorias, por utilizarem critérios de cálculo simplificado e não dependerem de juízo técnico por parte da Administração, não demandam tempo adicional de análise nem estão sujeitas a controvérsias interpretativas. A permissão para comercialização imediata após o protocolo do DIP garante celeridade ao processo regulatório, viabiliza o acesso oportuno dos medicamentos ao mercado e assegura segurança jurídica às empresas, sem prejuízo à atuação fiscalizatória posterior da CMED.
A adoção dessa medida também afasta a necessidade de aguardo pelo prazo regulamentar de 60 dias, como proposto inicialmente na minuta da nova resolução, o que poderia representar retrocesso regulatório injustificado, em desacordo com os princípios da eficiência e razoabilidade que norteiam a atuação administrativa (art. 37, caput, da CF/88).
§2º - Movendo a hierarquia deste item dada a inclusão de um parágrafo anterior."</t>
  </si>
  <si>
    <t>"Art. 27. Compete à Secretaria-Executiva da CMED decidir em primeira instância sobre os pedidos de preços de produtos novos e de novas apresentações submetidos em conformidade com esta Resolução, devendo observar os seguintes prazos, contados da entrega da totalidade da documentação exigida nesta Resolução: 
I - até 60 (sessenta) dias para os produtos classificados nas Categorias 4,  7; e  
II - até 90 (noventa) dias para os produtos classificados nas Categorias 1, 2 e 3, ou como caso omisso.
III - até 30 (trinta) dias para os produtos classificados nas Categorias 5 e 6.
§ 2º Os prazos de que tratam o caput e o § 1º deste artigo ficarão suspensos durante o período em que estiverem pendentes esclarecimentos ou documentos imprescindíveis à análise do processo, solicitados por  meio do sistema SAMMED ou qualquer outro sistema que venha substituir o mesmo posteriormente.
§ 3º Caso a Secretaria-Executiva  não se pronuncie sobre o preço inicial pretendido pela empresa, nos prazos referidos caput, a contar da entrega da integralidade das informações requeridas, nos termos desta Resolução, o medicamento objeto do DIP poderá ser comercializado pelo preço pretendido,  ressalvadas as situações previstas nos § 2º e 3º do art. 35.."</t>
  </si>
  <si>
    <t>"A proposta visa compatibilizar os prazos de análise com a complexidade técnica envolvida em cada categoria regulatória, mantendo a lógica de racionalização processual já consagrada pela CMED. As categorias de extensão de linha e medicamentos genéricos, por apresentarem menor grau de complexidade e maior previsibilidade nos parâmetros de precificação, devem permanecer sem prazo específico, permitindo maior flexibilidade e agilidade na análise, como já ocorre atualmente.
A reclassificação da Categoria 7 para o grupo com prazo de 60 dias é justificada pela semelhança de critérios técnicos e processuais com a Categoria 4, o que permite um tratamento isonômico e racional na alocação de prazos, sem comprometer a segurança regulatória. Com isso, busca-se garantir maior eficiência administrativa, previsibilidade para o setor regulado e respeito aos princípios da razoabilidade, isonomia e economicidade.
§1º prevê a possibilidade de dilação dos prazos, por uma única vez e por período equivalente, com base em critérios vagos, como “complexidade” ou “volume documental”. Apesar de razoável sob a ótica da gestão administrativa, essa faculdade carece de exigência expressa de fundamentação técnica e de publicização do ato que a concede, o que contraria princípios constitucionais e regulatórios.
§ 2 º - Atrelar a formalização de solicitação de documento ao sistema SAMMED que já é o meio oficial de protocolo do DIP.
§ 3 º - Ajustar conforme texto da resolução atual, sem trazer a possibilidade de ajuste posterior de preço após divulgação da CMED. Manter da forma proposta na Consulta Pública abre brecha para não atendimento dos prazos pela CMED, uma vez que ela pode tomar decisão posterior ao prazo estabelecido na resolução."</t>
  </si>
  <si>
    <t>§ 1º O recurso será dirigido à Secretaria Executiva da CMED, que poderá reconsiderar a decisão emitida em primeira instância no prazo de 30 (trinta)  dias.</t>
  </si>
  <si>
    <t>O prazo de 90 dias para que a Secretaria-Executiva reconsidere a decisão emitida em primeira instância, na forma do art. 29, §1º, mostra-se excessivamente longo, especialmente considerando que o próprio artigo 27 estabelece prazos de 60 e 90 dias para a análise do dossiê de preço, a depender da categoria</t>
  </si>
  <si>
    <t>"Art. 30. Estarão sujeitas ao reexame necessário pelo CTE/CMED, quando não houver interposição de recurso pela empresa, as decisões proferidas pela Secretaria-Executiva da CMED:
I - em casos omissos, ressalvadas as situações amparadas em enunciado do CTE/CMED; e
II - Exclusão
§ 1º Os autos do processo permanecerão na Secretaria-Executiva da CMED até o fim do prazo recursal.
§ 2º Transcorrido o prazo sem a apresentação de recurso, os autos serão enviados ao CTE/CMED para reexame necessário.
§ 3º A decisão do CTE/CMED em reexame necessário poderá confirmar a decisão da Secretaria Executiva ou modificá-la, para estabelecer preço superior ou inferior ao apurado pela Secretaria Executiva.
§ 4º Nas situações em que do reexame necessário resultar a definição de preço inferior ao estabelecido pela Secretaria-Executiva, caberá pedido de reconsideração ao próprio Comitê, com efeito suspensivo, no prazo de 30 (trinta) dias, que será sorteado a novo relator.
§ 5º Nos casos em que a empresa manifeste seu aceite ao preço concedido pela Secretaria-Executiva da CMED, no prazo de até 15 (quinze) dias após a notificação da decisão, não haverá encaminhamento dos autos ao reexame necessário pelo CTE/CMED."</t>
  </si>
  <si>
    <t>"Item II - Exclusão: o Art. 30 estabelece a obrigatoriedade de reexame necessário, pelo CTE/CMED, das decisões da Secretaria-Executiva em determinadas hipóteses, ainda que não haja interposição de recurso pela empresa. No entanto, não há justificativa técnica, jurídica ou regulatória apresentada na resolução que fundamente essa exigência, especialmente nos casos em que a empresa esteja de acordo com o preço definido, mesmo que inferior ao solicitado. A manutenção de reexame necessário mesmo diante do “aceite” expressamente manifestado pela empresa quanto ao PF definido representa ônus processual desnecessário, impacta negativamente na eficiência administrativa e pode retardar indevidamente o início da comercialização do medicamento, contrariando os princípios da celeridade e da razoabilidade. Cabe lembrar que o processo administrativo regulatório deve prezar pelo efetivo exercício do contraditório e da ampla defesa, o que se traduz também no direito da parte de optar por não recorrer e aceitar a decisão proferida, inclusive para viabilizar o acesso mais célere ao mercado.
 § 5º - sugere-se incluir no texto do artigo previsão expressa de que, nos casos em que a empresa manifeste formalmente seu “aceite” ao preço concedido pela Secretaria-Executiva da CMED, no prazo de até 15 (quinze) dias após a notificação da decisão, não haverá encaminhamento dos autos ao reexame necessário pelo CTE/CMED. Essa proposta mantém a possibilidade de revisão em casos de omissão, controvérsia técnica ou erro material, mas preserva a autonomia da empresa em aceitar o preço definido e evita prolongamentos desnecessários do processo regulatório.
O reexame necessário também deve ocorrer, apenas, nos casos omissos, na forma do art. 17-A, da Resolução CMED nº 02/2025, não havendo justificativa técnica plausível para sua extensão às hipóteses do art. 17 ou art. 18, inciso II.
Já nos aspectos que envolvem o §4º, por se tratar de decisão prejudicial ao administrado, o pedido de reconsideração deve ser recebido no efeito suspensivo, a fim de retirar a exequibilidade da decisão, ainda passível de revisão, até sua análise final de mérito."</t>
  </si>
  <si>
    <t>Art. 33. Caso o preço pleiteado pela empresa seja inferior ao teto calculado pela CMED para a categoria correspondente nos termos desta Resolução, o preço pleiteado será deferido.</t>
  </si>
  <si>
    <t>Ao impor limitação ao direito de recorrer da decisão, caso o preço pleiteado pela empresa seja inferior ao teto calculado pela CMED, a Resolução restringe o direito de petição garantido na Constituição Federal e viola o princípio do contraditório e da ampla defesa. Isto porque, o art. 5º, inciso XXXIV, alínea “a” da Constituição Federal, garante o direito de petição a todos os cidadãos e no inciso LV o direito do contraditório e da ampla defesa. E, no âmbito do processo administrativo federal, a Lei n.º 9.784/1999, consolida esse direito no art. 3º, ao garantir ao administrado a prerrogativa de apresentar alegações, documentos e obter resposta fundamentada e o art. 56 da referida lei consagra o direito ao recurso administrativo. Portanto, a imposição de qualquer limitação desproporcional ou automática ao direito de recorrer — como a hipótese em que se nega o direito de impugnar uma decisão administrativa com base exclusivamente no fato de o preço pleiteado ser inferior ao teto da CMED — configura violação ao direito de petição, à ampla defesa e ao contraditório.</t>
  </si>
  <si>
    <t>"Art. 34.  A CMED poderá rever suas decisões adotadas com base nesta Resolução, quando identificar, em até 30 dias após o deferimento do preço:
I - erro ou imprecisão em informação apresentada pela empresa detentora de registro de medicamento, sem prejuízo das eventuais sanções aplicáveis; ou 
II - erro na avaliação da documentação, em qualquer de suas instâncias decisórias, por meio de autotutela.
§ 1º. Nos casos previstos nos incisos I e II deste artigo, antes da adoção de decisão definitiva pela CMED, deverá ser assegurada à empresa detentora do registro do medicamento a oportunidade de manifestação, no prazo de 15 dias, em observância aos princípios do contraditório e da ampla defesa.</t>
  </si>
  <si>
    <t>"Ainda que legítima a revisão de suas decisões, pelo princípio da autotutela, a fim de reforçar a segurança jurídica e o devido processo legal, torna-se imperiosa a dição de um parágrafo ao dispositivo, para possibilitar o direito de manifestação prévia antes da eventual revisão de decisões adotadas pela CMED. Trata-se de medida compatível com os princípios constitucionais do contraditório e da ampla defesa (art. 5º, incisos LIV e LV da Constituição Federal).
Recomenda-se a exclusão do termo “a qualquer tempo”, uma vez que tal expressão pode acarretar insegurança jurídica à empresa, ao conferir amplitude demasiada e indefinida ao exercício do direito, potencialmente comprometendo a estabilidade das relações jurídicas envolvidas.
Ademais, sugere-se a inclusão de parágrafo único com o intuito de vedar a revisão enquanto a decisão estiver em fase recursal, resguardando assim a segurança jurídica e a eficácia dos atos decisórios, evitando alterações prematuras que possam gerar conflitos processuais ou administrativos."</t>
  </si>
  <si>
    <t>"Art. 40. Os processos que se encontrarem na Secretaria Executiva da CMED para análise de DIP na data de entrada em vigor desta Resolução seguirão os ritos processuais previstos na norma vigente à época de seu protocolo.</t>
  </si>
  <si>
    <t>O art. 40 determina que a norma nova seja aplicada a processos que já estavam em curso (pendentes de análise) quando da sua entrada em vigor. Tal previsão afronta o princípio tempus regit actum, uma vez que os atos processuais anteriores foram praticados sob a vigência de norma anterior. Caso a nova resolução altere significativamente os critérios ou obrigações do processo de análise de DIP, sua aplicação a processos já em curso pode ser questionada, especialmente se prejudicar os interessados.</t>
  </si>
  <si>
    <t>"Art. 43. A Resolução CMED nº 3, de 23 de fevereiro de 2015, passa a vigorar com as seguintes alterações:   
“Art. 3º As empresas detentoras de registro de medicamentos que já tenham Preço Fábrica definido pela CMED, que optarem por se adequar aos  procedimentos simplificados de que tratam a Resolução RDC nº 954 de 2024, ,deverão protocolar Documento Informativo de Preço (DIP) em modalidade simplificada, nos termos da regulamentação da CMED."</t>
  </si>
  <si>
    <t>"A presente alteração visa atualizar a referência normativa constante da Resolução CMED nº 3/2015, tendo em vista que as Resoluções RDC nº 31/2014 e nº 43/2014 foram revogadas e substituídas pela RDC nº 954/2024, que atualmente disciplina os procedimentos simplificados para alteração, inclusão e cancelamento de informações em medicamentos.
Tal atualização é fundamental para manter a coerência entre os marcos regulatórios da Anvisa e da CMED, assegurar a segurança jurídica e evitar dúvidas interpretativas no cumprimento dos requisitos documentais e procedimentais, especialmente no tocante à modalidade simplificada de protocolo do DIP."</t>
  </si>
  <si>
    <t>"Art. 44. A Resolução CMED nº 2, de 26 de março de 2019, passa a vigorar com as seguintes alterações:  
“Art. 7º ............................................................
§ 1º O Documento Informativo de Preço na modalidade simplificada de que trata o caput, para os medicamentos do Grupo 2 que se encontram em comercialização, deverá ser 
apresentado no prazo máximo de 180 (cento e oitenta) dias, contados da publicação da regulamentação da CMED, e será analisado pela Secretaria-
Executiva da CMED no prazo máximo de 60 (sessenta) dias.
§ 2º A comercialização de novos medicamentos do Grupo 2 poderá ser iniciada na data do protocolo do Documento Informativo de Preço em modalidade simplificada, de que trata o caput deste artigo.” (NR) 
"</t>
  </si>
  <si>
    <t>"A redação proposta tem como finalidade assegurar a manutenção da modalidade simplificada do DIP para medicamentos do Grupo 2, em alinhamento com a natureza técnica e regulatória desses produtos. Tal medida visa garantir maior celeridade, desburocratização e segurança jurídica ao setor regulado, sem comprometer a fiscalização ou o controle de preços pela CMED.
A previsão de protocolo e início da comercialização com base no DIP simplificado é compatível com o tratamento já conferido aos medicamentos enquadrados nesse grupo, e está em consonância com os princípios da eficiência administrativa (art. 37 da CF/88), da razoabilidade e da proporcionalidade, promovendo previsibilidade para o setor e evitando entraves desnecessários à disponibilização de medicamentos no mercado."</t>
  </si>
  <si>
    <t>Pontos positivos trazidos e que apoiamos que sejam mantidos:
• Definição de critérios de preço e categoria específica para medicamentos com inovação
incremental;
• Incentivo à inovação realizada em território nacional;
• Criação de Categoria específica para medicamentos biológicos não novos ou
biossimilares, que anteriormente eram enquadrados como caso omisso;</t>
  </si>
  <si>
    <t>Pontos prioritários sobre os quais há necessidade de melhoria da matéria:
• Conceito de inovação incremental: conforme proposto na CP, não seriam considerados
como inovação incremental e, portanto, não poderiam ser precificados como inovadores
produtos integralmente desenvolvidos e produzidos por outra empresa. Entende-se que o
produto deve ser enquadrado como inovador, independentemente de sua origem ou local
de desenvolvimento, conforme previsto nas normativas de registro, de forma a promover o
acesso dos pacientes a novas alternativas de tratamento.
o Proposta de texto:
Art. 2º Item XI:
Exclusão do item 4.
• Documento Informativo de Preço (DIP): a norma propõe que o DIP seja protocolado para
todos os novos produtos e apresentações, independente de comercialização. Em que pese
a necessidade de definição de preço de produtos sob judicialização, esta proposta trará
uma demanda adicional tanto para a CMED como para as empresas, comprometendo a
celeridade da análise dos pedidos de preço. Propõe-se que o protocolo de DIP seja
obrigatório somente para os produtos enquadrados como prioritários, o que atende a
necessidade exposta pela CMED. Adicionalmente, a norma vigente prevê a
comercialização das categorias de extensões de linha e genéricos imediatamente após o
protocolo do DIP, sem necessidade de aguardar manifestação da CMED. A CP exclui esta
possibilidade e estabelece um prazo de 60 dias para decisão sobre o preço destes
produtos, o que reduz a celeridade no lançamento de novos produtos, e,
consequentemente, no acesso dos pacientes. Entende-se que as categorias 5, 6 e 8
(extensões de linha, genéricos, e medicamentos oriundos de transferência de titularidade,
respectivamente), possuem critérios claros para definição de preço e podem ter sua
comercialização sem necessidade de análise do DIP pela CMED, desde que estejam de
acordo com os critérios estabelecidos.
o Proposta de texto:
CAPÍTULO III
DO DOCUMENTO INFORMATIVO DE PREÇOS
Art. 6º As empresas detentoras de registro de produtos enquadrados pela Anvisa na
categoria prioritária, conforme Resolução RDC nº 204, de 27 de dezembro de 2017, e suas atualizações, devem, no prazo de 60 (sessenta) dias a contar da publicação de sua
aprovação, protocolizar DIP junto à Secretaria-Executiva da CMED, por meio de sistema
eletrônico.
Art. 9º A CMED poderá definir preços de produtos novos e novas apresentações, em caráter
definitivo ou provisório, seguindo os critérios dispostos nesta Resolução,
independentemente da submissão de DIP pela empresa responsável, nas situações em
que:
Exclusão do item I
II- a partir da vigência desta Resolução, a empresa detentora de registro de medicamentos
previstos no artigo 8º que não tenha submetido DIP em até 60 (sessenta) dias após a
publicação do registro, descumprindo a previsão contida no caput do art. 6º.
CAPÍTULO V
DO PROCEDIMENTO PARA ANÁLISE E DEFINIÇÃO DE PREÇOS
Seção III
Da Comercialização
Art. 25
§ 1º Os produtos classificados nas Categorias 5, 6 ou 8 poderão ser comercializados
tão logo seja feito o protocolo do Documento Informativo, desde que o preço esteja em
conformidade com os artigos 21, 22 e 24, respectivamente.
Art. 27. Compete à Secretaria-Executiva da CMED decidir em primeira instância sobre os
pedidos de preços de produtos novos e de novas apresentações submetidos em
conformidade com esta Resolução, devendo observar os seguintes prazos, contados da
entrega da totalidade da documentação exigida nesta Resolução:
I - até 60 (sessenta) dias para os produtos classificados nas Categorias 4 e 7; e
II - até 90 (noventa) dias para os produtos classificados nas Categorias 1, 2 e 3, ou como
caso omisso.
Exclusão § 1º.
Grupo econômico: a CP propõe uma mudança nos cálculos de preço das Categorias 5, 6
e 7, incluindo os preços de produtos comercializados pelas empresas do mesmo grupo
econômico. No entanto, empresas do mesmo grupo econômico possuem diferentes
estratégias de mercado com investimentos distintos em visitação médica e divulgação de
produtos, o que reflete em diferentes estratégias de preço. Por exemplo, temos uma
mesma molécula (rivaroxabana) trabalhada com investimentos em visitação médica e
materiais promocionais para visitação, desenvolvimento de marca e congressos
científicos na Business Unit de Prescrição (Vabam), e trabalhada como genérico e similar
(Rivneo) na Business Unit de Similares e Genéricos, sem investimento em visitação
médica, materiais promocionais ou congressos científicos. Portanto, é necessário que seja
mantido o cálculo previsto na normativa atual, que considera somente produtos
comercializados pela própria empresa.
o Proposta de texto:
CAPÍTULO II
DA CLASSIFICAÇÃO DE PRODUTOS
Art. 4º
III - Categoria 5: nova apresentação de medicamento já comercializado pela própria
empresa, em forma farmacêutica agrupável;
CAPÍTULO IV
DOS CRITÉRIOS PARA DETERMINAÇÃO DO PREÇO
Seção II
Dos Critérios para Definição do Preço Fábrica por Categoria
Art. 21. O PF máximo permitido para o produto classificado na Categoria 5 será definido
com base na média aritmética da unidade farmacoténica das apresentações do
mesmo medicamento, com igual concentração e forma farmacêutica agrupável, já
comercializadas pela própria empresa, devendo ser considerados no cálculo os
medicamentos genéricos.
Art. 22.
§ 1º Quando houver nova apresentação de medicamento genérico já comercializado
pela empresa, o PF permitido para o produto classificado na Categoria 6 não poderá
ser superior à média aritmética dos preços das outras apresentações do medicamento
genérico da própria empresa, com igual concentração e mesma forma farmacêutica.
Art. 23
Item II
b) caso a empresa já possua produto com molécula similar em sua lista de
medicamentos comercializados, o PF não poderá ser superior à média do custo de
tratamento com os medicamentos com molécula similar já comercializados pela
própria empresa;
Cesta de países: a CP propõe a ampliação da cesta atual de países, de 9 para 14.
Entretanto, as empresas não têm previsibilidade do impacto da inclusão destes países,
tendo em vista a dificuldade de localizar bases de dados oficiais de preços e informações
sobre a estrutura tributária de cada país. Além disso, há países com preço subsidiado, o
que gera distorções nos preços a serem considerados como referencial. Desta forma, fazse
necessária a manutenção da cesta de países atualmente praticada. Adicionalmente,
caso o produto não seja comercializado pela empresa nos países da cesta, a CP prevê
utilizar como referência o preço de produto com o mesmo IFA e forma farmacêutica
agrupável nos países de referência. Ou seja, produtos de outras empresas, com diferentes
desenvolvimentos, fórmulas, fabricantes e fornecedores de insumos, seriam utilizados
como referencial para definição de preço. Propomos a exclusão destes itens, de forma que
os preços internacionais sejam utilizados como referência somente quando se tratar do
mesmo produto a ser comercializado no Brasil.
o Proposta de texto:
CAPÍTULO IV
DOS CRITÉRIOS PARA DETERMINAÇÃO DO PREÇO
Seção I
Das Disposições Gerais
Art. 10
§ 1º São países de referência Austrália, Canadá, Espanha, Estados Unidos da América,
França, Grécia, Itália, Nova Zelândia e Portugal, além do país de origem do produto,
conforme o caso.
§ 2º Para que seja apurado o PF permitido, o produto deverá estar sendo
comercializado em pelo menos 3 (três) dos países de referência.
§ 4º Enquanto não estiver disponível para consulta em fontes de 3 (três) países, o PF
será considerado provisório.
Exclusão do § 5º.</t>
  </si>
  <si>
    <t>2025-07-10 17:04:32</t>
  </si>
  <si>
    <t>Daiichi Sankyo Brasil Farmaceutica Ltda.</t>
  </si>
  <si>
    <t>60.874.187/0002-65</t>
  </si>
  <si>
    <t>A Daiichi Sankyo Brasil vem, por meio deste, apresentar sua contribuição à Consulta Pública CMED nº 01/2025, referente à proposta de minuta de resolução que visa revisar e atualizar os critérios de precificação de medicamentos no Brasil, atualmente regidos pela Resolução CMED nº 2/2004.
Gostaríamos, inicialmente, de parabenizar a atual gestão da CMED pelo esforço técnico e institucional em promover a modernização do marco regulatório de precificação. Reconhecemos que a proposta apresentada representa um passo importante no debate regulatório e na valorização da inovação no país. Nossa contribuição visa colaborar com o aprimoramento técnico da minuta, considerando as especificidades do mercado brasileiro e os impactos práticos sobre o acesso e a sustentabilidade.
 Nesse contexto, apresentamos abaixo cinco pontos específicos para consideração:
1.  Proposta de Critério para Estabelecimento de Preço Provisório na Categoria 2
 Proposta: Que o preço provisório na Categoria 2 seja estabelecido apenas quando o preço de um país de referência for inferior ao custo de tratamento do comparador no Brasil.
Justificativa: Embora as decisões recentes da CMED tenham adotado o entendimento de que, quando a referência interna (baseada no custo de tratamento do comparador) é inferior à referência externa (preço internacional), não se aplica a concessão de preço provisório, entendemos que a formalização desse critério na nova resolução trará maior segurança jurídica ao processo. Isso reduzirá a margem para interpretações futuras divergentes e contribuirá para a previsibilidade das decisões.
2. Impactos da Ampliação de Países na Definição de Preço Final
Proposta: Reavaliar a inclusão dos novos países propostos como referência internacional, considerando as diferenças estruturais entre seus sistemas de saúde e o contexto brasileiro.
Justificativa: A escolha dos países de referência deve considerar a comparabilidade dos sistemas de precificação e reembolso. Por exemplo:
•	A Noruega possui um sistema de saúde com cobertura universal financiado pelo Estado, com políticas públicas consolidadas de regulação de preços de medicamentos, o que apresenta diferenças relevantes da realidade brasileira.
•	O Japão adota políticas específicas de controle de preços e incentivos regulatórios que refletem sua realidade econômica e institucional. Essas particularidades podem limitar a comparabilidade com o mercado brasileiro e influenciar os parâmetros utilizados na definição de preços.
A inclusão de países de referência com realidades muito distintas, como é o caso da Noruega e do Japão, pode comprometer a representatividade dos preços de referência e impactar negativamente a precificação no Brasil.
3. Definição de Unidade Farmacotécnica
Proposta: Incluir na nova resolução a definição de “unidade farmacotécnica”, conforme já prevista na Resolução CMED nº 6/2025.
Justificativa: A harmonização conceitual entre os normativos da CMED é essencial para garantir segurança jurídica e consistência nos processos de precificação.
4. Apoio à Metodologia Diferenciada para Inovação Incremental
Proposta: Apoiamos a previsão de metodologia diferenciada para medicamentos com inovação incremental, conforme proposta na minuta.
Justificativa: Essa abordagem reconhece o valor clínico e tecnológico de melhorias graduais, que resultam em benefícios concretos para os pacientes e para o sistema de saúde como um todo.
5. Impactos da Ampliação de Países na Definição de Preço Final em Situações de Preço Provisório
Proposta: Reavaliar a proposta de ampliação do número de países utilizados para definição do preço final em situações de preço provisório, passando de 3 para 5 países.
Justificativa: A ampliação da amostra para 5 países, embora possa ter como objetivo aumentar a robustez da análise, introduz um grau adicional de incerteza quanto ao preço final a ser concedido. Essa indefinição pode prolongar o período de vigência do preço provisório, o que afeta a previsibilidade regulatória e o planejamento de mercado. Além disso, há um efeito em cadeia: quando um medicamento da Categoria 2 utiliza como comparador um produto que ainda se encontra com preço provisório, a precificação do novo produto também fica condicionada. Esse cenário gera incertezas que dificultam o planejamento estratégico das empresas e reduzem a estabilidade regulatória necessária para a introdução sustentável de novas tecnologias no país.
Acreditamos que as sugestões aqui apresentadas contribuem para o aprimoramento da proposta normativa, com vistas a fortalecer a previsibilidade regulatória, a sustentabilidade do setor e o acesso da população a medicamentos inovadores e de qualidade.
Reiteramos nossa total disposição para fornecer informações adicionais e colaborar com a CMED na implementação das melhorias propostas, reafirmando o compromisso da Daiichi Sankyo Brasil com o avanço regulatório e o acesso a terapias inovadoras.</t>
  </si>
  <si>
    <t>Incluir na nova resolução a definição de “unidade farmacotécnica”, conforme já prevista na Resolução CMED nº 6/2025.</t>
  </si>
  <si>
    <t>A harmonização conceitual entre os normativos da CMED é essencial para garantir segurança jurídica e consistência nos processos de precificação.</t>
  </si>
  <si>
    <t>§ 1º São países de referência Alemanha, Noruega, Japão, México, Austrália, Canadá, Espanha, Estados Unidos da América, África do Sul, França, Grécia, Itália, Portugal e Reino Unido, além do país de origem do produto, conforme o caso.
Proposta: Reavaliar a inclusão dos novos países propostos como referência internacional, considerando as diferenças estruturais entre seus sistemas de saúde e o contexto brasileiro.
§ 2º Para que seja apurado o PF permitido, o produto deverá estar sendo comercializado em pelo menos 5 (cinco) dos países de referência.
Proposta: Reavaliar a proposta de ampliação do número de países utilizados para definição do preço final em situações de preço provisório, passando de 3 para 5 países.</t>
  </si>
  <si>
    <t>§ 1º São países de referência Alemanha, Noruega, Japão, México, Austrália, Canadá, Espanha, Estados Unidos da América, África do Sul, França, Grécia, Itália, Portugal e Reino Unido, além do país de origem do produto, conforme o caso.
Justificativa/comentários: 
A escolha dos países de referência deve considerar a comparabilidade dos sistemas de precificação e reembolso. Por exemplo:
•	A Noruega possui um sistema de saúde com cobertura universal financiado pelo Estado, com políticas públicas consolidadas de regulação de preços de medicamentos, o que apresenta diferenças relevantes da realidade brasileira.
•	O Japão adota políticas específicas de controle de preços e incentivos regulatórios que refletem sua realidade econômica e institucional. Essas particularidades podem limitar a comparabilidade com o mercado brasileiro e influenciar os parâmetros utilizados na definição de preços.
A inclusão de países de referência com realidades muito distintas, como é o caso da Noruega e do Japão, pode comprometer a representatividade dos preços de referência e impactar negativamente a precificação no Brasil.
§ 2º Para que seja apurado o PF permitido, o produto deverá estar sendo comercializado em pelo menos 5 (cinco) dos países de referência.
Justificativa/comentários: 
A ampliação da amostra para 5 países, embora possa ter como objetivo aumentar a robustez da análise, introduz um grau adicional de incerteza quanto ao preço final a ser concedido. Essa indefinição pode prolongar o período de vigência do preço provisório, o que afeta a previsibilidade regulatória e o planejamento de mercado. Além disso, há um efeito em cadeia: quando um medicamento da Categoria 2 utiliza como comparador um produto que ainda se encontra com preço provisório, a precificação do novo produto também fica condicionada. Esse cenário gera incertezas que dificultam o planejamento estratégico das empresas e reduzem a estabilidade regulatória necessária para a introdução sustentável de novas tecnologias no país.</t>
  </si>
  <si>
    <t>Incluir que o preço provisório na Categoria 2 seja estabelecido apenas quando o preço de um país de referência for inferior ao custo de tratamento do comparador no Brasil.</t>
  </si>
  <si>
    <t>Embora as decisões recentes da CMED tenham adotado o entendimento de que, quando a referência interna (baseada no custo de tratamento do comparador) é inferior à referência externa (preço internacional), não se aplica a concessão de preço provisório, entendemos que a formalização desse critério na nova resolução trará maior segurança jurídica ao processo. Isso reduzirá a margem para interpretações futuras divergentes e contribuirá para a previsibilidade das decisões.</t>
  </si>
  <si>
    <t>Valorização da inovação incremental, reconhecendo o valor clínico e tecnológico de melhorias graduais que beneficiam pacientes e o sistema de saúde.</t>
  </si>
  <si>
    <t>Inclusão de países com realidades muito distintas como referência internacional (como Noruega e Japão) pode comprometer a representatividade dos preços e afetar negativamente a precificação no Brasil.
Ampliação do número de países para definição de preço final em situações de preço provisório (de 3 para 5) pode aumentar a incerteza regulatória, prolongar a vigência de preços provisórios e dificultar o planejamento estratégico das empresas.</t>
  </si>
  <si>
    <t>2025-07-10 15:55:42</t>
  </si>
  <si>
    <t>Hypera S.A.</t>
  </si>
  <si>
    <t>02.932.074/0001-91</t>
  </si>
  <si>
    <t>"A substituição do termo “produto” por “medicamento” ao longo de toda a redação da resolução justifica-se sob a ótica da precisão normativa, da coerência regulatória e da segurança jurídica. A utilização do termo genérico “produto” pode ensejar interpretações ambíguas ou indevidas, abrangendo insumos, dispositivos ou outros bens sujeitos à vigilância sanitária que não se enquadram no escopo de atuação da CMED.
Essa terminologia contribui para maior clareza interpretativa, facilita a aplicação prática da norma e evita questionamentos sobre a abrangência ou os limites do seu campo de incidência. Trata-se, portanto, de uma medida de natureza técnico-redacional que promove adequação formal e material da resolução à sua finalidade regulatória específica."</t>
  </si>
  <si>
    <t>II.Alternativa terapêutica: medicamento(s) utilizado(s) para a mesma indicação conforme bula autorizada no país pela ANVISA,</t>
  </si>
  <si>
    <t>"A restrição da definição de alternativa terapêutica à indicação expressamente aprovada em bula visa conferir maior segurança jurídica, técnica e regulatória ao processo de análise. Ao excluir referências a protocolos clínicos e diretrizes terapêuticas, nacionais ou internacionais, busca-se evitar a autorização de usos off label, os quais, embora respaldados por literatura científica, não possuem aprovação específica pela autoridade reguladora nacional. 
Essa delimitação contribui para maior previsibilidade, uniformidade e transparência nas decisões, além de reduzir riscos associados ao uso não aprovado de medicamentos."</t>
  </si>
  <si>
    <t>"IV. Benefício clínico adicional: 
. compreende aumento de eficácia ou efetividade, 
. ação mais rápida ou prolongada, 
. redução da incidência ou da gravidade de eventos adversos, 
. comodidade posológica, 
. adesão terapêutica, 
. efeito aditivo ou sinérgico de associações, 
. redução da resistência antimicrobiana, 
. abrangência de populações específicas, incluindo pediátrica e idosos, 
. redução do custo global de tratamento, 
. facilitação ou viabilização da administração ambulatorial ou pelo paciente, 
. menor concentração do princípio ativo com manutenção ou ganho de benefício clínico, 
. nova indicação terapêutica,
redução do impacto ambiental, 
.  aumento da estabilidade de uso, 
.  inclusão de dispositivo com tecnologia diferenciada de administração, 
. dentre outros ganhos terapêuticos em comparação à(s) alternativa(s) terapêutica(s) registrada(s) em bula no Brasil,"</t>
  </si>
  <si>
    <t>"A proposta de alteração visa ampliar e detalhar a definição de “benefício clínico adicional”, conferindo maior previsibilidade, segurança jurídica e técnica aos agentes regulados sobre os critérios que podem ser utilizados para enquadramento e eventual valorização de medicamentos com inovação incremental. Ao incluir os novos elementos a norma passa a refletir, com maior clareza, os avanços relevantes que impactam diretamente a experiência terapêutica do paciente.
A exclusão do trecho que vetava expressamente ganhos relacionados à redução de custos ou melhorias na cadeia produtiva se justifica na medida em que tais fatores, embora não configurem benefício clínico per se, tampouco precisam ser reiteradamente afastados da definição — já que a própria delimitação positiva da norma naturalmente exclui elementos meramente econômicos ou logísticos. "</t>
  </si>
  <si>
    <t>"VIII. Evidências científicas: 
. artigos científicos publicados em revistas indexadas referentes a estudos clínicos com comparações diretas, 
. revisões sistemáticas com metanálise e, 
na falta dessas ou complementarmente, comparações indiretas ou estudos observacionais, 
. relatórios de pesquisa clínica, 
. Bioequivalência, 
. Literatura científica,
. Pesquisas com pacientes e profissionais de saúde,
. Parecer de sociedades médicas,
. Estudos de biodisponibilidade relativa, 
. Dados do mundo real e
. outros documentos emitidos por agências internacionais de referência,"</t>
  </si>
  <si>
    <t>"A inclusão dos novos tipos de evidências científicas tem como objetivo ampliar, especificar e padronizar as fontes válidas de informação técnico-científica a serem consideradas pela CMED. A proposta busca alinhar a Resolução com as práticas atuais da avaliação de tecnologias em saúde, que reconhecem a relevância de múltiplas abordagens metodológicas.
A medida também fortalece a segurança jurídica dos regulados, pois explicita de forma objetiva quais documentos podem ser utilizados no suporte técnico dos pleitos, favorecendo a transparência e previsibilidade da análise administrativa. Isso contribui para a valorização da inovação incremental e para a construção de decisões mais robustas e alinhadas com a realidade clínica, científica e regulatória."</t>
  </si>
  <si>
    <t>"A inclusão da expressão “conforme estabelecido em ato normativo específico” na definição de forma farmacêutica agrupável tem como finalidade garantir segurança jurídica e coerência regulatória ao texto da Resolução. Ao vincular a definição a normativos já expedidos pela própria CMED, evita-se interpretação subjetiva ou conflitante com entendimentos consolidados.
Essa vinculação assegura que a classificação das formas agrupáveis siga critérios técnicos previamente estabelecidos, conferindo maior previsibilidade aos regulados e uniformidade na análise dos pedidos, especialmente no contexto de precificação de novas apresentações. Trata-se, portanto, de medida que reforça a estabilidade normativa e respeita o princípio da legalidade administrativa."</t>
  </si>
  <si>
    <t>"XI.Inovação incremental: alteração em relação a medicamento originador decorrente de atividade inovativa, exceto nos casos abaixo  
1. mudanças puramente estéticas do produto;  
2. mudanças rotineiras ou insignificantes nas funções ou características do produto, que 
não envolvam um grau suficiente de novidade ou de esforço tecnológico, e que não 
acrescentem nada significativo ao seu desempenho;  
3. mudanças no nome do produto ou no tamanho ou volume da embalagem;  ou 
4. customização para um cliente que não inclua diferenças significativas de atributos comparados aos produtos registrados por outras empresas no país;"</t>
  </si>
  <si>
    <t>"A exclusão do item 4 do inciso XI justifica-se por afastar uma limitação que desconsidera como inovação incremental medicamentos desenvolvidos integralmente por terceiros. Tal vedação ignora a realidade do setor farmacêutico, em que parcerias estratégicas são instrumentos legítimos e recorrentes para introdução de inovações no mercado nacional. O reconhecimento da inovação deve se concentrar nos aspectos técnicos e nos benefícios clínicos da formulação, e não em sua origem ou titularidade.
Manter a vedação pode gerar insegurança jurídica, restringir o acesso a terapias relevantes e penalizar modelos colaborativos de pesquisa e desenvolvimento. Ademais, a proposta está em consonância com a RDC nº 753/2022 da Anvisa, que não condiciona o enquadramento como inovação incremental à origem exclusiva do desenvolvimento. 
Ao garantir maior previsibilidade e isonomia na análise regulatória, a exclusão do item 4 favorece o ambiente de inovação no país e amplia o acesso da população a medicamentos com melhorias comprovadas em segurança, eficácia e adesão ao tratamento."</t>
  </si>
  <si>
    <t>"A proposta de exclusão do inciso se deve ao fato de que tal definição já se encontra contemplada no inciso VIII do mesmo artigo. A duplicidade conceitual pode gerar interpretações conflitantes ou desnecessárias repetições, além de comprometer a coesão da norma.
A supressão, portanto, evita redundância normativa e mantém o texto legal mais enxuto, sem prejuízo da segurança jurídica, da completude conceitual ou da compreensão técnica. "</t>
  </si>
  <si>
    <t>"A proposta de alteração visa conferir maior previsibilidade, objetividade e segurança jurídica ao processo de definição do medicamento comparador.
O atual texto confere discricionariedade à CMED na escolha do comparador terapêutico, o que pode gerar assimetrias entre casos similares, insegurança para as empresas e fragilidade técnica na fundamentação das decisões. Ao vincular essa definição à análise regulatória da Anvisa —competente e especializada na avaliação de eficácia terapêutica, segurança e indicação de uso de medicamentos, conforme a Lei nº 9.782/1999 —, a norma se alinha à divisão de competências entre os órgãos reguladores e fortalece o critério técnico-científico para a precificação.
Além disso, a ANVISA já adota critérios objetivos e publicamente conhecidos em suas decisões de registro, o que permite às empresas anteverem qual será o comparador provável, conferindo maior estabilidade e previsibilidade ao processo de precificação. 
A alteração, portanto, preserva o papel da CMED na regulação econômica, mas afasta subjetividades indevidas na definição do comparador, promovendo isonomia e coerência regulatória."</t>
  </si>
  <si>
    <t>"A exclusão da expressão “de inovação incremental” corrige uma impropriedade conceitual que poderia restringir indevidamente o escopo da definição. Manter a exigência de que o medicamento originador seja, obrigatoriamente, de inovação incremental geraria insegurança jurídica e técnica, ao limitar de forma infundada a aplicabilidade do dispositivo e contrariar a lógica regulatória proposta. (vide item ""XI. Inovação incremental"")
A redação proposta torna o dispositivo mais preciso, abrangente e coerente com os demais conceitos da resolução, preservando a clareza interpretativa e garantindo segurança jurídica na aplicação do termo pela autoridade reguladora e pelas empresas."</t>
  </si>
  <si>
    <t>"XXVI. Nova concentração: medicamento com uma nova concentração no País que possua mesma forma farmacêutica em relação a um medicamento originador; 
"</t>
  </si>
  <si>
    <t>"XXVII. Nova forma farmacêutica: medicamento com uma nova forma farmacêutica no País em relação a um medicamento originador;
" e XXVIII. Novo acondicionamento: medicamento com novo acondicionamento no País que possua mesma forma farmacêutica, mesma concentração e mesma indicação terapêutica em relação a um medicamento originador;</t>
  </si>
  <si>
    <t>"A alteração visa conferir maior precisão técnica e jurídica à redação do inciso. A referência expressa à ANVISA elimina qualquer ambiguidade quanto à autoridade competente para o ato registral, afastando interpretações equivocadas que poderiam vincular o termo “registro no País” a outros cadastros ou sistemas não regulatórios.
A medida também promove padronização terminológica com os demais dispositivos da norma que fazem referência direta à ANVISA como instância técnica responsável por decisões sanitárias. Tal alinhamento fortalece a segurança jurídica e a coerência normativa, ao mesmo tempo em que respeita os princípios da legalidade e da especialidade administrativa no âmbito da regulação de medicamentos.
Propõe-se a inclusão da expressão “incluindo novo dispositivo de administração” na definição de inovação incremental diversa, com o objetivo de esclarecer e reforçar que melhorias tecnológicas relacionadas a dispositivos de entrega de medicamentos podem ser reconhecidas como inovações incrementais, desde que decorram de atividade inovativa."</t>
  </si>
  <si>
    <t>"I - Categoria 1: Medicamento novo que:
a)	possua molécula que seja única no país para indicação terapêutica conforme bula autorizada pela ANVISA; e/ou 
b)	apresente ganho terapêutico em relação à(s) alternativa(s) terapêutica(s).
II - Categoria 2: medicamento novo que não se enquadre na categoria anterior por não atender, , as previsões dispostas nas alíneas “a” e “b” do inciso I deste artigo.
§ 1º - Excluir"</t>
  </si>
  <si>
    <t>"A proposta de alteração busca ampliar, de forma tecnicamente justificada, o escopo da Categoria 1 para incluir medicamentos que, mesmo não sendo objeto de patente, apresentem exclusividade terapêutica no país ou comprovado ganho clínico em relação às alternativas disponíveis. A substituição do termo “cumulativamente” por “e/ou” permite maior flexibilidade na classificação, reconhecendo o valor de produtos que contenham moléculas únicas no Brasil para determinada indicação terapêutica, conforme bula aprovada pela Anvisa, independentemente da existência de proteção patentária.
Essa redação alinha-se à prática regulatória baseada em evidências e confere segurança jurídica, ao utilizar como critério o conteúdo técnico validado pela autoridade sanitária. Além disso, reforça o estímulo à introdução de medicamentos inovadores no mercado brasileiro, valorizando o benefício terapêutico e o caráter de exclusividade do produto, ainda que fora do escopo tradicional de patentes. Trata-se, portanto, de medida que promove maior isonomia, previsibilidade e racionalidade no processo de precificação.
Categoria 2: A retirada do termo “concomitantemente” visa manter a coerência lógica e redacional com a nova formulação do inciso I do art. 3º, em que se admite a classificação na Categoria 1 com base alternativa nos critérios de exclusividade da molécula ou de ganho terapêutico. Assim, ao suprimir a exigência de atendimento simultâneo às alíneas “a” e “b” do inciso anterior, evita-se contradição normativa e garante-se clareza na distinção entre as categorias 1 e 2. 
A redação proposta assegura que medicamentos que não atendam a nenhum dos critérios — ou atendam apenas parcialmente — sejam corretamente classificados como Categoria 2, conforme a lógica do escalonamento regulatório. Essa medida preserva a segurança jurídica e o alinhamento técnico entre os dispositivos da resolução, além de assegurar previsibilidade na análise e classificação dos medicamentos no processo de precificação pela CMED.
Exclusão do § 1: se justifica diante da alteração proposta no caput do inciso I, que flexibiliza os critérios para enquadramento na Categoria 1, deixando de exigir cumulatividade entre a existência de patente e o ganho terapêutico. Com essa nova lógica normativa, a existência de patente deixa de ser condição imprescindível para a classificação, tornando desnecessária a previsão expressa de que a ausência ou o indeferimento de patente inviabiliza o enquadramento na referida categoria. 
A manutenção do § 1º criaria um contrassenso jurídico, ao condicionar a classificação ao status da patente mesmo nos casos em que o medicamento seja inovador e apresente exclusividade terapêutica ou ganho clínico relevante. Sua exclusão contribui para a coerência interna da norma, confere maior segurança jurídica ao processo regulatório e reconhece a realidade de produtos inovadores que, embora não protegidos por patente, detêm valor terapêutico e perfil de inovação compatível com a Categoria 1."</t>
  </si>
  <si>
    <t>"Art. 4º As novas apresentações de medicamentos deverão ser classificadas como:   
I - Categoria 3: medicamento com inovação incremental, conforme os seguintes tipos: 
a) nova associação; 
b) nova monodroga; 
c) nova via de administração; 
d) nova concentração; 
e) nova forma farmacêutica; 
f) novo acondicionamento;  
g) inovação incremental diversa; ou
h) nova indicação terapêutica
i) medicamento que integre, de forma funcional e inseparável, combinação de dispositivos médio ou outro componente sujeito à vigilância sanitária."</t>
  </si>
  <si>
    <t>"A proposta visa aumentar a previsibilidade e segurança regulatória na classificação de medicamentos com inovação incremental, por meio da descrição objetiva de casos que, na prática regulatória, têm gerado dúvidas ou tratamento heterogêneo.
A inclusão da alínea “h” visa contemplar expressamente os produtos combinados com dispositivos médicos, que representam uma inovação incremental relevante no contexto da assistência terapêutica, não se limitando a alterações meramente estéticas ou de acondicionamento. Tais combinações — como medicamentos associados a inaladores, seringas dosadoras ou sistemas transdérmicos com dispositivos integrados — resultam em melhorias mensuráveis na eficácia clínica, precisão da dose, segurança do paciente e adesão ao tratamento, devendo, portanto, ser reconhecidas como inovações legítimas com impacto regulatório.
A inclusão da alínea “i” reconhece que a nova indicação terapêutica, aprovada pela autoridade sanitária, representa um avanço clínico que pode justificar reavaliação no enquadramento da apresentação, em conformidade com a prática internacional e com a valorização de avanços terapêuticos relevantes."</t>
  </si>
  <si>
    <t>"A regra disposta no caput do artigo, ignora eventuais particularidades mercadológicas, operacionais ou regulatórias entre empresas do mesmo grupo, além de impor uma penalização automática a novos produtos por conta do histórico interno de precificação. Não se pode olvidar que, em que pese empresas se organizem de forma societária por meio de grupos econômicos, cada uma possui personalidade jurídica distinta e, embora possa haver coordenação, cada empresa possui autonomia em suas operações diárias e tomadas de decisão.  Empresas do mesmo grupo econômico possuem estratégias e investimentos diferenciados para uma mesma molécula (por exemplo similar x genérico). Dessa forma, a norma ao assim dispor, reduz a margem para reposicionamentos estratégicos, dificulta o lançamento de produtos com vantagens operacionais ou logísticas, e até inviabiliza práticas comerciais diferenciadas entre marcas do mesmo grupo. A proposta desincentiva a inovação e a diferenciação, criando um cenário de competição prejudicial, com potenciais impactos negativos no acesso a medicamentos. Além disso, a proposta pode desestimular as empresas a produzir e lançar linhas de medicamentos genéricos, pois estas linhas distorceriam o preço das demais para baixo. 
Manter a precificação individual por CNPJ é a abordagem mais consolidada, segura e alinhada com a realidade do setor farmacêutico. 
Além disso, tal vinculação pode gerar distorções indesejadas, penalizando produtos inovadores ou operacionalmente vantajosos lançados sob outra bandeira do mesmo grupo. Isso representa um desincentivo à diferenciação, ao reposicionamento estratégico e até à entrada de novos medicamentos no mercado. Pode também desestimular a ampliação de linhas de genéricos por conta do risco de erosão dos preços de referência de marcas consolidadas no mesmo grupo.
Por fim, manter a precificação individual por CNPJ é uma prática consolidada na regulação da CMED, que assegura previsibilidade, facilita o controle administrativo e evita assimetrias indevidas. A mudança proposta resguarda a livre iniciativa (CF, art. 170, caput), a livre concorrência (inciso IV) e a função social da atividade econômica, ao favorecer um ambiente regulatório justo, competitivo e voltado à ampliação do acesso a medicamentos."</t>
  </si>
  <si>
    <t>"A inclusão do fundamento legal que define medicamento genérico tem por objetivo assegurar a aderência normativa da classificação utilizada pela CMED aos parâmetros legais e regulatórios estabelecidos pela Anvisa.
Tal remissão legal proporciona maior segurança jurídica, clareza interpretativa e coerência regulatória, além de facilitar o correto enquadramento dos produtos submetidos à precificação. Ao referenciar expressamente o arcabouço jurídico vigente, a norma evita interpretações ambíguas, harmoniza o entendimento entre os órgãos reguladores e confere previsibilidade às empresas que atuam no setor, o que é especialmente relevante no contexto de lançamentos, reclassificações e revisões de preços."</t>
  </si>
  <si>
    <t>"§ 4º - Quando o medicamento enquadrado como Categoria 3 apresentar mais de um tipo de inovação incremental, a CMED deverá considerar a classificação da Anvisa conforme RDC Nº 753, de 28 de setembro de 2022, Art. 3º, inciso XXXIX, bem como suas atualizações. 
§ 5º Os medicamentos registrados pela Anvisa como “medicamento inovador” serão classificados na Categoria 3, "</t>
  </si>
  <si>
    <t>"A alteração visa conferir maior previsibilidade regulatória ao processo de classificação de medicamentos com múltiplas inovações incrementais submetidos à Categoria 3, ao estabelecer um parâmetro objetivo e já reconhecido no âmbito do registro sanitário pela Anvisa.
A RDC nº 753/2022, ao disciplinar os procedimentos para registro de medicamentos novos, inovadores e genéricos, apresenta no art. 3º, inciso XXXIX, a definição de ""inovação incremental"", bem como os critérios aplicáveis para o reconhecimento de cada tipo de inovação. A utilização dessa classificação sanitária como referência pela CMED alinha as esferas técnica e econômica, promovendo harmonização normativa, segurança jurídica e coerência institucional entre os órgãos reguladores.
Além disso, ao adotar o entendimento técnico já consolidado pela Anvisa, evita-se margem excessiva de discricionariedade por parte da autoridade de precificação, resguardando os princípios da legalidade administrativa, da isonomia e da motivação dos atos decisórios (CF, art. 37, caput). A medida também favorece a transparência e reduz riscos de interpretações conflitantes entre as empresas e o poder público.
Por fim, a proposta facilita o planejamento estratégico das empresas e contribui para a eficiência do processo regulatório, ao permitir que o setor regulado antecipe com maior segurança os impactos econômicos decorrentes da classificação técnica atribuída no processo de registro."</t>
  </si>
  <si>
    <t>"Art. 6º As empresas detentoras de registro de produtos enquadrados pela Anvisa na categoria prioritária, conforme Resolução RDC nº 204, de 27 de dezembro de 2017, e suas atualizações, devem, no prazo de 60 (sessenta) dias a contar da publicação de sua aprovação, protocolizar DIP junto à Secretaria-Executiva da CMED, por meio de sistema eletrônico.
§ 4º O interessado poderá solicitar reunião de pré-submissão no momento do desenvolvimento do medicamento anteriormente à apresentação do DIP."</t>
  </si>
  <si>
    <t>"Art. 6º - Limitada a obrigatoriedade de envio de DIP para medicamentos enquadrados como prioritários, para evitar o acúmulo de informações imprecisas e garantir que os dados enviados estejam mais alinhados à realidade das apresentações que estarão efetivamente sendo disponibilizadas e comercializadas no mercado. Adicionalmente, é importante considerar que, atualmente, o intervalo entre o pedido de registro sanitário junto à Anvisa e sua efetiva concessão pode variar entre 2 a 4 anos, a depender da complexidade do produto e da fila regulatória. Nesse período, o cenário de mercado pode se alterar significativamente, impactando diretamente a avaliação estratégica da empresa quanto à viabilidade de lançamento do produto.
§ 4º - Incluído o trecho ""no momento do desenvolvimento do medicamento anteriormente a"" com a finalidade de discutir previamente sobre a precificação do medicamento."</t>
  </si>
  <si>
    <t>"VIII - preço pelo qual a empresa pretende comercializar cada apresentação,, acompanhado de justificativa técnica quanto ao preço pleiteado;   
XIV - excluir
XVII - documentos que comprovem a atividade inovativa empreendida no Brasil pela empresa  para o desenvolvimento, comercialização ou fabricação do medicamento pleiteado, como, por exemplo: existência de instalações dedicadas à pesquisa, histórico de registro de patentes ou outros registros de propriedade intelectual, existência de profissionais especializados em pesquisa e desenvolvimento, atividades relacionadas à pesquisa e desenvolvimento (P&amp;D, aquisição de bens, serviços e conhecimentos externos), atividades de incentivo à trazer invoações para o Brasil entre outros."</t>
  </si>
  <si>
    <t>"VIII -Exclui-se o trecho ""e das margens de comercialização"" por já ter sido amplamente discutido e consolidado nos Grupos de Trabalho referentes aos fatores CMED. A manutenção dessa informação na legislação não se revela necessária, uma vez que, no âmbito do DIP, são informados apenas os Preços Fábrica e os Preços Máximos ao Consumidor, aplicando-se as alíquotas vigentes de impostos. Essa simplificação contribui para maior objetividade e clareza normativa, evitando redundâncias desnecessárias.
Exclusão do trecho ""impostos incidentes"" pois no modelo estabelecido pela Reforma Tributária os impostos deixam de incidir na origem, tornando desnecessário seu detalhamento no DIP. 
XIV - Exclusão, dado que excluímos a patente como um critério de categorização do medicamento (art 3). 
XVII - Alteração de texto. Produtos de parceria, que possam trazer inovações para atendimento do mercado  brasileiro, também devem ser incentivados. Alinhar com proposta de alteração do art. 2º Item XI."</t>
  </si>
  <si>
    <t>"§ 3º Caso a opção de classificação tenha sido a Categoria 3, o DIP deverá conter as informações: 
I - previstas nos incisos I a XII e XV a XVII do caput deste artigo, se a empresa tiver intenção de demonstrar benefício clínico adicional, nos termos do art. 18; 
§ 4º  Tratando-se de medicamento de Categoria 3 que contenha a combinação de dois ou mais IFAs, além das informações referidas no § 3º, se a empresa tiver intenção de demonstrar benefício clínico adicional, nos termos do art. 18, devem ser apresentadas: 
I - evidência da relevância clínica da função de cada um dos IFAs na indicação terapêutica da associação; 
II - justificativa técnica com o racional clínico e farmacológico da associação que demonstre, ao menos um dos benefícios listados abaixo: 
a) aumento na segurança ou eficácia do(s) IFA(s) da associação, devido à atividade farmacológica aditiva ou sinérgica ou por redução de resistência; 
b) minimização do potencial de abuso; 
c) melhora da biodisponibilidade do IFA principal;  
d) simplificação do regime terapêutico; ou 
e) redução de efeitos colaterais sem perda de eficácia;
f) comodidade posológica;
g) nova indicação;
h) facilitação de uso ou indicação para população específica;"</t>
  </si>
  <si>
    <t>"§ 3º -A exclusão dos incisos XIII e XIV para o DIP referente à Categoria 3 justifica-se pelo fato de que a patente não constitui requisito para a caracterização de inovação incremental, conforme previsto no ordenamento jurídico vigente e proposto no Art. 3. 
Dessa forma, a exigência documental relacionada à patente torna-se desnecessária e inadequada, contribuindo para a simplificação do processo regulatório sem prejuízo da análise técnica e da segurança jurídica.
§ 4º -A inclusão da expressão ""ao menos um dos benefícios listados a seguir"" no inciso II visa afastar interpretações restritivas que poderiam exigir, de forma indevida, a demonstração cumulativa de todos os benefícios elencados. Essa redação preserva a lógica da inovação incremental, que admite a valorização de melhorias pontuais e específicas no desempenho clínico ou na experiência terapêutica.
Adicionalmente, a ampliação do rol de benefícios está em consonância com o princípio da razoabilidade e com os objetivos da política pública de saúde, além de estarem alinhados com os direitos fundamentais à saúde e à dignidade da pessoa humana (arts. 6 e 196 da Constituição). 
A proposta também contribui para a segurança jurídica e a previsibilidade regulatória, ao consolidar de forma clara os parâmetros técnicos exigidos para a demonstração de benefício clínico adicional, sem limitar de forma indevida o escopo da inovação incremental prevista para a Categoria 3."</t>
  </si>
  <si>
    <t>"Art. 9º A CMED poderá definir preços de produtos novos e novas apresentações, em caráter definitivo ou provisório, seguindo os critérios dispostos nesta Resolução, independentemente da submissão de DIP pela empresa responsável, nas situações em que: 
I - a partir da vigência desta Resolução, a empresa detentora de registro de medicamentos previstos no artigo 6º que não tenha submetido DIP em até 60 (sessenta) dias após a publicação do registro. "</t>
  </si>
  <si>
    <t>"Exclusão dos incisos 1º, 2º e 3º - Harmonização com a proposta do art. 6º, que prevê obrigatoriedade de DIP somente para medicamentos da categoria prioritária.
Alteração do item I e exclusão do item II"</t>
  </si>
  <si>
    <t>"Art. 34.  A CMED poderá rever suas decisões adotadas com base nesta Resolução, quando identificar, em até 30 dias após o deferimento do preço:
I - erro ou imprecisão em informação apresentada pela empresa detentora de registro de medicamento, sem prejuízo das eventuais sanções aplicáveis; ou 
II - erro na avaliação da documentação, em qualquer de suas instâncias decisórias, por meio de autotutela.
§ 1º. Nos casos previstos nos incisos I e II deste artigo, antes da adoção de decisão definitiva pela CMED, deverá ser assegurada à empresa detentora do registro do medicamento a oportunidade de manifestação, no prazo de 15 dias, em observância aos princípios do contraditório e da ampla defesa.
"</t>
  </si>
  <si>
    <t>"Art. 40. Os processos que se encontrarem na Secretaria Executiva da CMED para análise de DIP na data de entrada em vigor desta Resolução seguirão os ritos processuais previstos na norma vigente à época de seu protocolo.
"</t>
  </si>
  <si>
    <t>Pontos positivos trazidos e que apoiamos que sejam mantidos:
• Definição de critérios de preço e categoria específica para medicamentos com inovação 
incremental;
• Incentivo à inovação realizada em território nacional;
• Criação de Categoria específica para medicamentos biológicos não novos ou 
biossimilares, que anteriormente eram enquadrados como caso omisso;</t>
  </si>
  <si>
    <t>Pontos prioritários sobre os quais há necessidade de melhoria da matéria:
• Conceito de inovação incremental: conforme proposto na CP, não seriam considerados 
como inovação incremental e, portanto, não poderiam ser precificados como inovadores 
produtos integralmente desenvolvidos e produzidos por outra empresa. Entende-se que o
produto deve ser enquadrado como inovador, independentemente de sua origem ou local 
de desenvolvimento, conforme previsto nas normativas de registro, de forma a promover o 
acesso dos pacientes a novas alternativas de tratamento.
o Proposta de texto:
Art. 2º Item XI:
Exclusão do item 4.
• Documento Informativo de Preço (DIP): a norma propõe que o DIP seja protocolado para 
todos os novos produtos e apresentações, independente de comercialização. Em que pese 
a necessidade de definição de preço de produtos sob judicialização, esta proposta trará 
uma demanda adicional tanto para a CMED como para as empresas, comprometendo a 
celeridade da análise dos pedidos de preço. Propõe-se que o protocolo de DIP seja 
obrigatório somente para os produtos enquadrados como prioritários, o que atende a 
necessidade exposta pela CMED. Adicionalmente, a norma vigente prevê a 
comercialização das categorias de extensões de linha e genéricos imediatamente após o 
protocolo do DIP, sem necessidade de aguardar manifestação da CMED. A CP exclui esta 
possibilidade e estabelece um prazo de 60 dias para decisão sobre o preço destes 
produtos, o que reduz a celeridade no lançamento de novos produtos, e, 
consequentemente, no acesso dos pacientes. Entende-se que as categorias 5, 6 e 8
(extensões de linha, genéricos, e medicamentos oriundos de transferência de titularidade, 
respectivamente), possuem critérios claros para definição de preço e podem ter sua 
comercialização sem necessidade de análise do DIP pela CMED, desde que estejam de 
acordo com os critérios estabelecidos.
o Proposta de texto:
CAPÍTULO III 
DO DOCUMENTO INFORMATIVO DE PREÇOS
Art. 6º As empresas detentoras de registro de produtos enquadrados pela Anvisa na 
categoria prioritária, conforme Resolução RDC nº 204, de 27 de dezembro de 2017, e suas 
atualizações, devem, no prazo de 60 (sessenta) dias a contar da publicação de sua 
aprovação, protocolizar DIP junto à Secretaria-Executiva da CMED, por meio de sistema 
eletrônico.
Art. 9º A CMED poderá definir preços de produtos novos e novas apresentações, em caráter 
definitivo ou provisório, seguindo os critérios dispostos nesta Resolução, 
independentemente da submissão de DIP pela empresa responsável, nas situações em 
que: 
Exclusão do item I
II- a partir da vigência desta Resolução, a empresa detentora de registro de medicamentos 
previstos no artigo 8º que não tenha submetido DIP em até 60 (sessenta) dias após a 
publicação do registro, descumprindo a previsão contida no caput do art. 6º. 
CAPÍTULO V 
DO PROCEDIMENTO PARA ANÁLISE E DEFINIÇÃO DE PREÇOS
Seção III 
Da Comercialização 
Art. 25
§ 1º Os produtos classificados nas Categorias 5, 6 ou 8 poderão ser comercializados
tão logo seja feito o protocolo do Documento Informativo, desde que o preço esteja em
conformidade com os artigos 21, 22 e 24, respectivamente.
Art. 27. Compete à Secretaria-Executiva da CMED decidir em primeira instância sobre os 
pedidos de preços de produtos novos e de novas apresentações submetidos em 
conformidade com esta Resolução, devendo observar os seguintes prazos, contados da 
entrega da totalidade da documentação exigida nesta Resolução: 
I - até 60 (sessenta) dias para os produtos classificados nas Categorias 4 e 7; e 
II - até 90 (noventa) dias para os produtos classificados nas Categorias 1, 2 e 3, ou como 
caso omisso.
Exclusão § 1º.
• Grupo econômico: a CP propõe uma mudança nos cálculos de preço das Categorias 5, 6 
e 7, incluindo os preços de produtos comercializados pelas empresas do mesmo grupo 
econômico. No entanto, empresas do mesmo grupo econômico possuem diferentes 
estratégias de mercado com investimentos distintos em visitação médica e divulgação de 
produtos, o que reflete em diferentes estratégias de preço. Por exemplo, temos uma 
mesma molécula (rivaroxabana) trabalhada com investimentos em visitação médica e 
materiais promocionais para visitação, desenvolvimento de marca e congressos
científicos na Business Unit de Prescrição (Vabam), e trabalhada como genérico e similar 
(Rivneo) na Business Unit de Similares e Genéricos, sem investimento em visitação
médica, materiais promocionais ou congressos científicos. Portanto, é necessário que seja 
mantido o cálculo previsto na normativa atual, que considera somente produtos 
comercializados pela própria empresa.
o Proposta de texto:
CAPÍTULO II 
DA CLASSIFICAÇÃO DE PRODUTOS 
Art. 4º
III - Categoria 5: nova apresentação de medicamento já comercializado pela própria 
empresa, em forma farmacêutica agrupável; 
CAPÍTULO IV 
DOS CRITÉRIOS PARA DETERMINAÇÃO DO PREÇO
Seção II 
Dos Critérios para Definição do Preço Fábrica por Categoria
Art. 21. O PF máximo permitido para o produto classificado na Categoria 5 será definido 
com base na média aritmética da unidade farmacoténica das apresentações do 
mesmo medicamento, com igual concentração e forma farmacêutica agrupável, já 
comercializadas pela própria empresa, devendo ser considerados no cálculo os 
medicamentos genéricos.
Art. 22. 
§ 1º Quando houver nova apresentação de medicamento genérico já comercializado 
pela empresa, o PF permitido para o produto classificado na Categoria 6 não poderá 
ser superior à média aritmética dos preços das outras apresentações do medicamento 
genérico da própria empresa, com igual concentração e mesma forma farmacêutica.
Art. 23
Item II
b) caso a empresa já possua produto com molécula similar em sua lista de 
medicamentos comercializados, o PF não poderá ser superior à média do custo de 
tratamento com os medicamentos com molécula similar já comercializados pela 
própria empresa; 
• Cesta de países: a CP propõe a ampliação da cesta atual de países, de 9 para 14. 
Entretanto, as empresas não têm previsibilidade do impacto da inclusão destes países,
tendo em vista a dificuldade de localizar bases de dados oficiais de preços e informações 
sobre a estrutura tributária de cada país. Além disso, há países com preço subsidiado, o 
que gera distorções nos preços a serem considerados como referencial. Desta forma, fazse necessária a manutenção da cesta de países atualmente praticada. Adicionalmente, 
caso o produto não seja comercializado pela empresa nos países da cesta, a CP prevê 
utilizar como referência o preço de produto com o mesmo IFA e forma farmacêutica 
agrupável nos países de referência. Ou seja, produtos de outras empresas, com diferentes 
desenvolvimentos, fórmulas, fabricantes e fornecedores de insumos, seriam utilizados 
como referencial para definição de preço. Propomos a exclusão destes itens, de forma que 
os preços internacionais sejam utilizados como referência somente quando se tratar do 
mesmo produto a ser comercializado no Brasil.
o Proposta de texto:
CAPÍTULO IV 
DOS CRITÉRIOS PARA DETERMINAÇÃO DO PREÇO 
Seção I 
Das Disposições Gerais
Art. 10
§ 1º São países de referência Austrália, Canadá, Espanha, Estados Unidos da América, 
França, Grécia, Itália, Nova Zelândia e Portugal, além do país de origem do produto, 
conforme o caso. 
§ 2º Para que seja apurado o PF permitido, o produto deverá estar sendo 
comercializado em pelo menos 3 (três) dos países de referência.
§ 4º Enquanto não estiver disponível para consulta em fontes de 3 (três) países, o PF 
será considerado provisório.
Exclusão do § 5º.</t>
  </si>
  <si>
    <t>2025-07-10 15:34:29</t>
  </si>
  <si>
    <t>Eurofarma Laboratórios S.A.</t>
  </si>
  <si>
    <t>61.190.096/0001-92</t>
  </si>
  <si>
    <t>Sugerimos que a resolução contemple um Anexo com os grupos de medicamentos, podendo ser revisto e atualizado quando necessário, a exemplo do Anexo que existe atualmente no Comunicado nº 8, de 24 de outubro de 2014.</t>
  </si>
  <si>
    <t>O detalhamento dos grupos de medicamentos proporcionará mais clareza e segurança ao processo.</t>
  </si>
  <si>
    <t>Sugerimos a retirada do item 4: comercialização ou fabricação de produtos novos integralmente desenvolvidos e produzidos por outra empresa.</t>
  </si>
  <si>
    <t>Sabe-se que, frequentemente, novas tecnologias chegam ao Brasil por meio de parcerias com empresas internacionais, o que possibilita o acesso antecipado da população a medicamentos que, de outra forma, poderiam levar anos para serem disponibilizados no país. Para viabilizar esse processo, as empresas realizam esforços significativos e investimentos substanciais, até que seja possível, por exemplo, a produção local desses medicamentos.</t>
  </si>
  <si>
    <t>Sugerimos a retirada do país de origem do produto do referenciamento externo de preço.</t>
  </si>
  <si>
    <t>A adoção do país de origem como referência externa de preço, pode gerar distorções ao desconsiderar diferenças estruturais entre mercados. Alguns países originadores adotam políticas de subsídios, incentivos fiscais e negociações centralizadas que reduzem artificialmente os preços. Aplicar esses valores ao Brasil, que possui um contexto econômico e regulatório distinto, resulta em uma equiparação injusta. Além disso, essa prática pode desestimular o lançamento de novas e importantes tecnologias no país, como, por exemplo, medicamentos oncológicos desenvolvidos na China, comprometendo a possibilidade de acesso da população a inovações e enfraquecendo a produção local e a transferência de tecnologia.</t>
  </si>
  <si>
    <t>Sugerimos a exclusão do § 1º.</t>
  </si>
  <si>
    <t>Manter um preço provisório desconsidera a realidade, gera insegurança regulatória e pode prejudicar a concorrência e o acesso.</t>
  </si>
  <si>
    <t>§ 4º - Quando o medicamento enquadrado como Categoria 3 apresentar mais de um tipo de inovação incremental, a CMED deverá considerar a classificação estabelecida pela Anvisa, conforme normas regulatórias vigentes.</t>
  </si>
  <si>
    <t>Seguir a classificação da inovação publicada pela Anvisa no registro do produto.</t>
  </si>
  <si>
    <t>Sugerimos a retirada do artigo 6º e a manutenção do modelo atual.</t>
  </si>
  <si>
    <t>A definição do momento para solicitar o preço do medicamento deve levar em conta as particularidades estratégicas e operacionais de cada empresa. Por isso, entende-se que manter essa decisão a critério do detentor do registro pode contribuir para um planejamento mais eficiente e alinhado às condições reais de mercado, sem prejuízo ao processo regulatório.</t>
  </si>
  <si>
    <t>Sugerimos ajustar o item II e incluir as letras "f", "g" e "h".
II - justificativa técnica com o racional clínico e farmacológico da associação que demonstre, pelo menos, um dos benefícios abaixo:
f) comodidade posológica
g) nova indicação
h) facilitação de uso ou indicação para população específica</t>
  </si>
  <si>
    <t>Ajustes pontuais com o objetivo de tornar o item mais claro e preciso.</t>
  </si>
  <si>
    <t>Sugerimos a retirada do artigo 9º e a manutenção do modelo atual.</t>
  </si>
  <si>
    <t>Sugerimos que a nova resolução contemple a média do PF praticado e não o menor PF; Sugerimos a manutenção da cesta atual de países e a retirada do país de origem; Sugerimos a manutenção da quantidade de países em que o medicamento é comercializado; Sugerimos a retirada do parágrafo § 5.
Art. 10. O PF proposto pela empresa não poderá ser superior à média do PF praticado para o mesmo produto nos países de referência, agregando-se os impostos incidentes, conforme o caso.
§ 1º São países de referência Austrália, Canadá, Espanha, Estados Unidos da América, França, Grécia, Itália, Portugal, e Nova Zelândia.
§ 2º Para que seja apurado o PF permitido, o produto deverá estar sendo comercializado em pelo menos 3 (três) dos países de referência.
§ 4º Enquanto não estiver disponível para consulta em fontes de 3 (três) países, o PF será considerado provisório.</t>
  </si>
  <si>
    <t>A utilização do menor PF praticado inviabiliza a introdução de novos produtos no mercado brasileiro. Uma alternativa mais equilibrada seria a consideração da média dos preços internacionais, refletindo de forma mais justa as variações entre os mercados e promovendo um ambiente mais favorável à inovação e ao acesso. Entendemos que manter a atual cesta de países e o critério referente à quantidade de comercializações internacionais é a opção mais adequada, uma vez que o setor já está familiarizado com essa dinâmica. Alterações nesse modelo podem gerar insegurança regulatória, afetar a previsibilidade dos investimentos e impactar negativamente projetos em andamento.</t>
  </si>
  <si>
    <t>- Sugerimos, conforme proposta incluída no artigo 10º, que seja considerado a média aritmética do preço internacional.
- Solicitamos a retirada dos § 1º e 2º.
Art. 15. O PF máximo permitido para o produto classificado na Categoria 1 corresponderá à média aritmética do preço internacional do medicamento em análise, encontrado dentre os países de referência, agregando-se os impostos incidentes, conforme o caso.</t>
  </si>
  <si>
    <t>A utilização do menor PF praticado inviabiliza a introdução de novos produtos no mercado brasileiro. Uma alternativa mais equilibrada seria a consideração da média dos preços internacionais, refletindo de forma mais justa as variações entre os mercados e promovendo um ambiente mais favorável à inovação e ao acesso. Entendemos que não há precedentes ou fundamentos técnicos que justifiquem vincular a provisoriedade de preço à tramitação da análise de patente pelo INPI.</t>
  </si>
  <si>
    <t>Sugerimos, conforme proposta incluída nos artigos 10º e 15º, que seja considerado a média aritmética do preço internacional.
Art. 16. O PF máximo permitido para o produto classificado na Categoria 2 será definido tendo como base o custo de tratamento com o medicamento comparador, não podendo ser superior à média do PF praticado dentre os países de referência.</t>
  </si>
  <si>
    <t>A utilização do menor PF praticado inviabiliza a introdução de novos produtos no mercado brasileiro. Uma alternativa mais equilibrada seria a consideração da média dos preços internacionais, refletindo de forma mais justa as variações entre os mercados e promovendo um ambiente mais favorável à inovação e ao acesso.</t>
  </si>
  <si>
    <t>Sugerimos que, para produtos classificados nas categorias 1 ou 2, desenvolvidos e/ou produzidos no Brasil e que não possuam preço internacional nos países de referência, o Preço Fábrica (PF) seja estabelecido com base no maior preço de um medicamento de referência pertencente à mesma classe terapêutica.</t>
  </si>
  <si>
    <t>Essa abordagem contribui para valorizar e incentivar a indústria nacional, promovendo a inovação e o fortalecimento da pesquisa e produção local.</t>
  </si>
  <si>
    <t>Sugerimos que, nos casos em que existam concorrentes para o produto originador no mercado, o medicamento resultante de inovação incremental tenha preço livre, sob monitoramento da CMED. Caso essa proposta não possa ser atendida, solicitamos que, alternativamente, o Preço Fábrica (PF) seja definido com base na média dos preços internacionais praticados, e não no menor valor, a fim de garantir maior equilíbrio e viabilidade de acesso.</t>
  </si>
  <si>
    <t>Permitir preço livre monitorado para medicamentos de inovação incremental, quando há concorrência para o produto originador, reconhece o ambiente competitivo e incentiva o desenvolvimento de melhorias terapêuticas. Alternativamente, utilizar a média dos preços internacionais, em vez do menor, evita distorções causadas por políticas locais específicas e garante maior equilíbrio e viabilidade de acesso no Brasil.</t>
  </si>
  <si>
    <t>A consulta pública traz avanços importantes, em especial a intenção de valorizar a inovação nacional, adotar critérios técnicos e transparentes baseados em evidência científicas, inclusive ampliando as evidências aceitas e reconhecendo benefícios clínicos adicionais para fins de precificação.</t>
  </si>
  <si>
    <t>A consulta pública traz alguns pontos de insegurança, complexidade na aplicação dos novos critérios com risco de prejudicar o acesso a novas tecnologias e investimentos no país.</t>
  </si>
  <si>
    <t>2025-07-10 15:41:08</t>
  </si>
  <si>
    <t>ABRASP ASSOCIAÇÃO BRASILEIRA DA INDÚSTRIA DE SOLUÇÕES PARENTERAIS</t>
  </si>
  <si>
    <t>58.919.366/0001-49</t>
  </si>
  <si>
    <t>IMPACTOS POSITIVOS: A minuta da consulta pública representa um avanço importante na modernização da regulação de preços de medicamentos no Brasil. Traz maior coerência técnica, estimula a inovação e promove alinhamento com práticas internacionais. Um dos principais destaques é a criação de novas categorias regulatórias, incluindo para medicamentos biossimilares, produtos com inovação incremental e transferência de titularidade antes não contempladas de forma clara pela CMED.</t>
  </si>
  <si>
    <t>IMPACTOS NEGATIVOS: Apesar dos avanços, a proposta apresenta desafios relevantes para o setor de biossimilares, especialmente no que diz respeito à metodologia de precificação baseada no menor preço internacional. Essa abordagem pode resultar em preços artificialmente baixos, desconsiderando a realidade do mercado brasileiro e os custos de desenvolvimento local, o que pode desestimular o lançamento de novos biossimilares no país e comprometer o acesso a terapias mais acessíveis.</t>
  </si>
  <si>
    <t>2025-07-10 16:22:48</t>
  </si>
  <si>
    <t>Academia de Ciências Farmacêuticas do Brasil</t>
  </si>
  <si>
    <t>28.254.951/0001-06</t>
  </si>
  <si>
    <t>Farmacêutico-bioquímico</t>
  </si>
  <si>
    <t>Medicamentos de Inovação Radical (Categoria 1 e 2)
Para os medicamentos de inovação radical, classificados como categorias 1 e 2, o mecanismo proposto não oferece uma remuneração adequada que justifique o investimento feito por empresas, universidades ou institutos de ciência e tecnologia. Além disso, não é possível estimar, de forma prévia, o preço desses medicamentos, o que gera uma incerteza significativa sobre a viabilidade econômica de seu desenvolvimento.
Especificamente para a Categoria 1, que abrange medicamentos de molécula nova com patente, o preço é tradicionalmente baseado em referências internacionais. No entanto, o texto da consulta pública prevê que, caso não exista um preço internacional — como é comum para produtos desenvolvidos localmente —, o preço será definido pelo técnico da CMED com base em um critério subjetivo e não previsto explicitamente na regulamentação. Essa falta de clareza gera um desestímulo considerável ao desenvolvimento desses produtos no Brasil, pois os agentes econômicos não têm como prever a rentabilidade do investimento em inovação radical.
No caso da categoria 2, que engloba medicamentos sem patente, o preço será baseado em comparadores nacionais, eleitos a partir de critérios que podem ser subjetivos, o que também não oferece garantia de uma remuneração adequada ao investimento realizado.
Como sugestão, para esses medicamentos de inovação radical, seria interessante estabelecer um preço mínimo equivalente ao do medicamento de referência com o maior preço dentro da mesma classe terapêutica. Isso poderia servir como um estímulo adicional e um incentivo concreto à inovação.</t>
  </si>
  <si>
    <t>Para os medicamentos de inovação incremental, definidos na consulta pública como Categoria 3, observamos avanços significativos que merecem reconhecimento. Um dos principais progressos foi a definição clara do “benefício clínico adicional”, o que contribui para uma melhor orientação na avaliação das inovações incrementais. Outro ponto positivo foi a instituição de um piso de preço para esses medicamentos, tomando como referência o preço do medicamento originador. Esses avanços são importantes e representam um passo relevante na direção de um ambiente regulatório mais favorável.
No entanto, para medicamentos que apresentem um benefício clínico adicional, mas cujo desenvolvimento envolva tecnologias onerosas ou altos investimentos, pode ser necessário um preço superior ao do medicamento originador. A consulta pública não oferece, nesse caso, garantias de como esse preço será determinado, resultando novamente em uma definição subjetiva pelo técnico da CMED. Essa falta de previsibilidade pode desestimular o desenvolvimento de inovações incrementais mais custosas, apesar da importância dessa categoria para o crescimento do ecossistema de inovação no Brasil.
Os medicamentos de inovação incremental são essenciais para o desenvolvimento científico e tecnológico do país, pois possibilitam avanços mais rápidos e acessíveis, incentivando universidades, institutos de ciência e tecnologia e prestadores de serviço a evoluírem e atingirem níveis mais complexos de inovação farmacêutica.</t>
  </si>
  <si>
    <t>A política de determinação de preços de medicamentos no Brasil desempenha um papel crucial no estímulo ao desenvolvimento de novas moléculas e inovações incrementais no país. Uma política bem estruturada tem o potencial de fortalecer todo o ecossistema de inovação, englobando não apenas empresas nacionais e estrangeiras instaladas no Brasil, mas também universidades, institutos de ciência e tecnologia, e prestadores de serviços, como as organizações de pesquisa clínica (CROs) e institutos dedicados a pesquisas pré-clínicas.
Estamos diante de um momento muito favorável para a inovação no Brasil, com a existência de diversos mecanismos de incentivo e financiamento voltados ao setor, como os programas da FINEP, CNPq, BNDES, Embrapii e as agendas estaduais de fomento à inovação. Esses instrumentos oferecem bases sólidas para que o país avance em pesquisas aplicadas e desenvolvimento tecnológico, sobretudo no campo da saúde.
Esse fortalecimento do setor promove um ambiente propício para a criação de novos laboratórios, públicos e privados, dedicados à pesquisa de medicamentos, incentiva a formação profissional especializada e facilita o intercâmbio de tecnologias com outros países. Dessa forma, cria-se um ciclo virtuoso de inovação que beneficia a sociedade brasileira com novos medicamentos e ainda impulsiona a exportação de produtos. Uma política de preços adequada tem o potencial de gerar um grande salto para o setor farmacêutico nacional, colocando o Brasil na vanguarda do desenvolvimento de medicamentos e elevando a projeção da Anvisa no cenário internacional.
A resolução vigente da CMED, a Resolução nº 2 de 2004, que atualmente regula o processo de precificação de medicamentos no Brasil, não cumpre o papel de estimular o desenvolvimento de novos medicamentos no país. No caso dos medicamentos de inovação radical, a resolução prevê uma análise comparativa de preços internacionais da nova molécula a ser lançada. Porém, se o medicamento foi desenvolvido no Brasil, é improvável que já esteja registrado em outros países, e a regulamentação atual não determina de forma clara qual deve ser o preço nesses casos. Isso acaba desestimulando o desenvolvimento de produtos inovadores no país.
Da mesma forma, os medicamentos de inovação incremental, que são baseados em moléculas já existentes e sem patente, também não encontram critérios adequados de precificação na resolução atual. Os benefícios e avanços trazidos por essas inovações incrementais muitas vezes não são refletidos no preço final, que acaba sendo equiparado ao de medicamentos sem inovação, o que desestimula o lançamento desses produtos no Brasil.
A atual consulta pública da CMED é uma iniciativa bastante importante para reverter, corrigir e aprimorar o cenário atual desfavorável ao desenvolvimento de novos medicamentos no Brasil. Sem dúvida, essa iniciativa merece ser louvada e reconhecida pelo esforço e a vontade de transformar a realidade do setor. 
No entanto, observa-se que o teor da consulta pública, tal como está proposto, ainda não atinge plenamente os objetivos de estímulo à inovação de medicamentos no país, justamente porque não corrige algumas das imperfeições presentes na resolução atual. Ainda assim, acreditamos que, dada a boa vontade e o comprometimento dos ministérios e órgãos envolvidos, essas deficiências poderão ser sanadas, proporcionando um ambiente adequado para a inovação e o desenvolvimento do ecossistema científico e tecnológico do Brasil.</t>
  </si>
  <si>
    <t>2025-07-10 16:35:40</t>
  </si>
  <si>
    <t>abramge</t>
  </si>
  <si>
    <t>61.642.401/0001-30</t>
  </si>
  <si>
    <t>Extremamente oportuna e necessária essa proposta de atualização. A resolução 2 está completamente desatualizada em diversos pontos que trazem muita insegurança e comprometem a transparência e credibilidade do processo de precificação. Com a enorme evolução da ciência nos últimos 20 anos, novas classes de medicamentos, terapias genéticas , avançadas , inovações decorrentes do desenvolvimento da genômica , proteômica e melhor entendimento da imunologia as seis classes de classificação de medicamentos estão absolutamente defasadas o que faz aumentar o número de casos omissos e, o que deveria ser exceção, atinge pelo menos 30 % dos medicamentos inovadores. Com relação a cesta de países de referenciamento externo, passados 20 anos, ela não mais atende suas funções e precisa urgentemente ser atualizada se o mecanismo de referenciamento externo permanecer. A lista deve garantir que quando de uma inovação de altíssimo custo , se tenha um número mínimo de referências incluindo países com a mesma condição socio econômica do Brasil, hoje frequentemente , a lista na verdade tem só um preço de referência que é o do país detentor da patente ou dos EUA. Outro importante fator, seria a criação de mecanismo que pudesse captar o preço real de comercialização dos medicamentos e tecnologias dos países componentes da cesta, o que se observa é que se leva em consideração o preço de registro e não o de comercialização , que na verdade, sempre é uma fração do preço de registro com a justificativa de sigilo contratual. Tal justificativa é inaceitável e se trata de mecanismo perverso de transferência de recursos de nossos sistemas de saúde para os países (sede das matrizes da industria) detentores de patente ,financiem a sua incorporação e disponibilização local dos medicamentos e multipliquem seus ganhos</t>
  </si>
  <si>
    <t>de acordo</t>
  </si>
  <si>
    <t>clara, objetiva e abrangente</t>
  </si>
  <si>
    <t>parcialmente de acordo</t>
  </si>
  <si>
    <t>falta definição de como serão avaliadas as evidências em sua força e/ou robustez
sugiro manual GRADE , padrão do ministério da saúde e mundialmente referendado</t>
  </si>
  <si>
    <t>DE ACORDO</t>
  </si>
  <si>
    <t>INCLUIRIUA TAMBEM PTC (parecer técnico científico) de agências internacionais de renome
incluiria parecer técnico da ANVISA e REBRATS</t>
  </si>
  <si>
    <t>renovo sugestão de se criar categorias distintas para os produtos de terapia avançada</t>
  </si>
  <si>
    <t>existe a necessidade de categoria apartada para os PTA de forma a diminuir ao máximo os casos omissos</t>
  </si>
  <si>
    <t>de acordo parcialmente</t>
  </si>
  <si>
    <t>sugerimos a necessidade de adequação de preços alinhados com o ganho de escala dos medicamentos , a existência de um deflator conforme forem aumentando as indicações é fundamental para racionalidade, sustentabilidade e transparência  do processo de precificação</t>
  </si>
  <si>
    <t>renovamos nossa sugestão de mecanismo que consiga captar o real preço de comercialização dos medicamentos nos países que vão compor a cesta e não o preço de registro e que obrigatoriamente um destes 05 preços referência, seja o praticado em um país com condições sócio econômicas similares ao Brasil.</t>
  </si>
  <si>
    <t>claro e objetivo</t>
  </si>
  <si>
    <t>Fundamental a definição de preços provisórios, principalmente quando as evidências científicas apresentadas forem oriundas de estudos clinicas preliminares , fase I e FASE II , até que se comprovem ou não os benefícios clínicos prometidos quanto a eficácia e segurança, como aliás é feito em todas asa agências de renome internacional</t>
  </si>
  <si>
    <t>fundamental atualizar a cesta de países conforme a nova ordem científica e econômica , incluindo países com  condições  socio econômicas similares ao Brasil; renovamos nossa sugestão de mecanismo que consiga captar o real preço de comercialização dos medicamentos nos países que vão compor a cesta e não o preço de registro e que obrigatoriamente um destes 05 preços referência, seja o praticado em um país com condições sócio econômicas similares ao Brasil.</t>
  </si>
  <si>
    <t>claro e abrangente</t>
  </si>
  <si>
    <t>renovamos nossa sugestão de mecanismo que consiga captar o real preço unitário de comercialização  dos medicamentos e tratamentos nos países que vão compor a cesta e não o preço de registro, que em regra é muitas vezes maior que o preço realmente praticado</t>
  </si>
  <si>
    <t>claro , abrangente e alinhado com as melhores práticas internacionais</t>
  </si>
  <si>
    <t>claro , abrangente e alinhado com as melhores práticas</t>
  </si>
  <si>
    <t>claro , abrangente e alinhado com as melhores práticas , abarcadas pela nova resolução</t>
  </si>
  <si>
    <t>São inúmeros impactos positivos , entre os principais cito a adequação as novas condições de mercado , a evolução da ciência e condição socio econômica do país. Regras claras em sinergia com o processo de registro, são  fundamentais para trazer racionalidade, transparência e sustentabilidade ao mercado.</t>
  </si>
  <si>
    <t>2025-07-10 16:57:08</t>
  </si>
  <si>
    <t>AbbVie Farmaceutica LTDA</t>
  </si>
  <si>
    <t>15.800.545/0001-50</t>
  </si>
  <si>
    <t>Alternativa terapêutica: medicamento(s) utilizado(s) para a mesma indicação conforme bula autorizada no País.</t>
  </si>
  <si>
    <t>A AbbVie entende não ser adequado o uso de diretrizes, protocolos e guias clínicos para definição de alternativa terapêutica para fins de precificação. Tal prática viabilizaria a escolha de medicamentos com indicação diferente (“uso off-label”) da indicação disposta na bula do medicamento objeto do DIP aprovada pela Anvisa, o que poderá representar um risco para vinda de inovação radical ao país. 
Embora o uso off-label possa ocorrer na prática e até mesmo ser visto como padrão de tratamento em alguns casos, entende-se ser importante considerar o esforço despendido em pesquisa, desenvolvimento, e justa comprovação de eficácia, segurança e qualidade já apreciadas e aprovadas pela Anvisa para o uso do medicamento na indicação em bula, observado perfil do paciente e linha terapêutica. A ausência de medicamento já aprovado pela Anvisa com indicação em bula que atenda a estes critérios deveria acarretar na “ausência de alternativa terapêutica”.</t>
  </si>
  <si>
    <t>Não tem nexo causal com formação de preço. O foco da regulação é o benefício para o paciente.</t>
  </si>
  <si>
    <t>Evidências científicas: artigos científicos publicados em revistas indexadas ou resumos publicados em congresso científico referentes a estudos clínicos com comparações diretas, revisões sistemáticas com metanálise e, na falta dessas ou complementarmente, estudos clínicos sem braço controle, comparações indiretas, estudos observacionais, relatórios de pesquisa clínica e outros documentos emitidos por agências internacionais de referência;</t>
  </si>
  <si>
    <t>Entende-se que, primordialmente, a CMED deveria considerar as publicações de estudos clínicos que foram base para aprovação do registro do medicamento pela Anvisa para indicação presente em bula. Isso significa tanto estudos clínicos randomizados quanto não-randomizados. Diversos medicamentos são aprovados sem um estudo fase III, tendo em vista o perfil de algumas condições médicas. Da mesma forma, considerando que o Brasil, em muitos casos, se encontra nas primeiras ondas de aprovação de medicamentos ao redor do mundo, nota-se a importância da CMED também considerar publicações em congressos científicos como parte do conjunto de evidências, visto que podem trazer informações complementares importantes para o entendimento sobre o benefício do medicamento.</t>
  </si>
  <si>
    <t>Ganho terapêutico: compreende aumento de eficácia ou efetividade, ação mais rápida ou prolongada, redução da incidência ou da gravidade de eventos adversos, comodidade posológica, adesão terapêutica, efeito aditivo ou sinérgico de associações, redução da resistência antimicrobiana, abrangência de populações específicas, dentre outros ganhos terapêuticos em comparação à(s) alternativa(s) terapêutica(s) registrada(s) no Brasil, excluídos desta definição a redução de custos ou resíduos, assim como as melhorias no processo ou na cadeia produtiva do medicamento;</t>
  </si>
  <si>
    <t>A AbbVie entende que a definição de “benefício clínico adicional” e “ganho terapêutico” devem ser a mesma para fins de precificação. Por exemplo, pela proposta apresentada pela CMED, um medicamento com inovação incremental que traga melhoria na adesão terapêutica poderia ser precificado com base nos seus preços internacionais, porém um medicamento novo que traga melhoria na adesão terapêutica não poderia ter esse ganho terapêutico reconhecido e seria precificado com base no custo de tratamento de seu comparador. Tal prática pode não garantir o reconhecimento holístico dos benefícios que novos medicamentos podem trazer aos pacientes.</t>
  </si>
  <si>
    <t>Manter a definição de IFA proposta na minuta e com isso retirar a definição do artigo 2º. Item XXIII de terapias avançadas, uma vez que esses medicamentos se enquadram na definição proposta de IFA e não são citados em nenhuma parte da minuta como uma categoria de avaliação à parte, podendo ser enquadrados em qualquer categoria.</t>
  </si>
  <si>
    <t>A AbbVie entende que a definição de Insumo Farmacêutico Ativo (IFA) se aplica a todo medicamento aprovado pela ANVISA com isso os produtos de terapia avançada não necessitam de definição específica, uma vez que se enquadram nas categorias I ou II quando forem um novo IFA aprovado no Brasil ou categorias 3,4,5 ou 8 conforme o caso.</t>
  </si>
  <si>
    <t>Alterar para: “Literatura científica: trabalhos   científicos publicados em revista indexada ou em anais de Congressos/Eventos científcos de relevância para a área terapêutica do medicamento;”</t>
  </si>
  <si>
    <t>A AbbVie entende que resultados científicos importantes são por vezes publicados em Congressos, na forma de poster ou apresentação oral, e, apesar de ainda não representarem a publicação final de um estudo, trazem dados que podem corroborar a eficácia e segurança dos medicamentos e, por isso, devem ser considerados na precificação.</t>
  </si>
  <si>
    <t>Medicamento comparador: alternativa terapêutica estabelecida conforme definição estabelecida nesta Resolução;</t>
  </si>
  <si>
    <t>A AbbVie entende que a escolha do medicamento comparador deverá considerar, na seguinte ordem:
1.	Definição de “alternativa terapêutica” presente nesta Resolução;
2.	Critérios de desempate definidos no Art. 12º desta Resolução.
Conforme definição de alternativa terapêutica proposta pela Abbvie:
•	Caso a análise de alternativa terapêutica não encontre um potencial medicamento comparador, deverá ser assumido como comprovado o ganho terapêutico ou benefício clínico adicional;
•	Caso a análise de alternativa terapêutica encontre apenas um potencial medicamento comparador, este deverá ser eleito como medicamento comparador; e
•	Caso a análise de alternativa terapêutica encontre mais de um potencial medicamento comparador, a CMED deverá apreciar proposta do fabricante considerando os critérios de desempate definidos no Art. 12º desta Resolução para definição do medicamento comparador.</t>
  </si>
  <si>
    <t>País de origem: país no qual se encontra o local de fabricação do medicamento, conforme bula aprovada pela Anvisa;  
Ou
Retirar o país de origem da lista de países referenciados.</t>
  </si>
  <si>
    <t>Para fins de padronização e simplificação, a AbbVie sugere que seja considerado como país de origem o país no qual se encontra o local de fabricação do medicamento. Tal local é explicitado na bula do medicamento aprovada pela Anvisa.
Uma vez que os 15 países propostos na minuta foram escolhidos após análise de impacto regulatório, corre-se o risco de incluir países que fogem aos critérios do estudo ou que foram deliberadamente descartados, como a China.</t>
  </si>
  <si>
    <t>Retirar país de origem</t>
  </si>
  <si>
    <t>Produtos de terapia avançada: medicamentos definidos como produtos de terapia avançada conforme definição estabelecida na Resolução RDC nº 505, de 27 de maio de 2021, e suas atualizações.
Como alternativa, retirar essa definição, pois não é relevante para estabelecer a categorização do produto na minuta sob revisão.</t>
  </si>
  <si>
    <t>A definição de produto de terapia avaçada deverá seguir o que foi devidamente estebelecido pela Anvisa, que é o órgão competente para tal, na Resolução RDC nº 505 de 27 de maio de 2021.
Um produto de terapia avançada é um IFA, que já está definido na minuta e que, dependendo de ser novo ou não no país, pode ser enquadrado nas categorias propostas na atual minuta para precificação.</t>
  </si>
  <si>
    <t>Retirar a exigência de patente</t>
  </si>
  <si>
    <t>Sobre o uso da patente como um critério para enquadramento de Categoria I, a AbbVie entende que:
•	O principal objetivo da CMED é regular o mercado de medicamentos com a finalidade de promover a assistência farmacêutica à população, por meio de mecanismos que estimulem a oferta de medicamentos e a competitividade do setor. O critério de patente é uma proteção legal para a empresa, não um indicador direto do benefício de um medicamento para o paciente. O foco principal da classificação deveria ser o "ganho terapêutico", que já é um dos requisitos da Categoria I;
•	A nova Resolução deve contribuir para o estímulo à vinda de novos medicamentos ao país. A verificação da existência e validade de patentes pode adicionar uma camada de complexidade e burocracia ao processo de precificação, potencialmente atrasando ou até mesmo impedindo a entrada de medicamentos inovadores no mercado.</t>
  </si>
  <si>
    <t>- Categoria 7: medicamento classificado como biossimilar;</t>
  </si>
  <si>
    <t>A AbbVie sugere que:
•	A Categoria 7 englobe somente medicamentos classificados como biossimilares, seguindo a definição de biossimilar estabelecida na RDC Nº 875, de 28 de maio de 2024.
•	Novas apresentações do medicamento biológico de referência ou originador não deverão ser enquadradas em Categoria 7, mas sim nas Categorias 3, 4 ou 5.</t>
  </si>
  <si>
    <t>A AbbVie entende que esta proposta deveria ser excluída da Resolução, visto que:
•	A Lei 10.742/2003 já obriga e preve penalidade para quem vende medicamento sem ter preço estabelecido pela CMED. Empresas que não entram com o pedido de aprovação de preço e vendem o medicamento continuarão não cumprindo este prazo proposto de 60 dias e isso poderá se tornar uma barreira apenas para as empresas que agem dentro da Lei;
•	Isso irá sobrecarregar o trabalho do corpo técnico da CMED, tendo como possível consequência o atraso no tempo das análises de todos os processos;
•	Isso contraria o esforço já imprimido pela própria CMED para retirar os produtos que não estão sendo comercializados da base do SAMMED.</t>
  </si>
  <si>
    <t>Alterar Inciso VIII para: preço pelo qual a empresa pretende comercializar cada apresentação, com a discriminação dos impostos incidentes, acompanhado de justificativa técnica quanto ao preço pleiteado;</t>
  </si>
  <si>
    <t>O termo “margem de comercialização” é amplo e pode acarretar em interpretações equivocadas. A exigência de compartilhamento da "margem de comercialização" na alínea em questão apresenta um entrave significativo e desnecessário ao processo regulatório, visto que essa informação é confidencial e estratégica para as empresas. Forçar a sua divulgação, além de representar uma potencial violação de sigilo comercial, criaria uma barreira burocrática que poderia desestimular a submissão de informações e, consequentemente, atrasar a precificação e o acesso a medicamentos no mercado.</t>
  </si>
  <si>
    <t>Excluir  parágrafo 2o e 3o.
Alterar parágrafo 4o. para: As informações descritas no inciso IX do caput do art. 7º, quando em linguagem diferente do português, inglês ou espanhol, deverão ser apresentadas por meio de tradução simples referente à identificação do preço ou à ausência de preço nos países de referência.  
Alterar parágrafo 5o. para: A critério da Secretaria-Executiva da CMED, poderá ser exigida tradução simples de documentos previstos no art. 7º.</t>
  </si>
  <si>
    <t>A AbbVie entende que documentos em inglês ou espanhol não deveriam ser passíveis desta exigência. A ampla maioria das evidências científicas já são apresentadas nestes idiomas, o que torna desnecessário exigir que outros documentos, por exemplo comprovações de preços nos países de referência, tenham que ser traduzidos. Tal exigência adiciona complexidade desnecessária ao processo.
A AbbVie entende que documentos em idioma diferente de português, inglês ou espanhol poderiam ser apresentados por meio de tradução simples em vez de juramentada. Tal exigência traz uma complexidade desnecessária ao processo.</t>
  </si>
  <si>
    <t>O PF proposto pela empresa não poderá ser superior a média dos 3 (três) menores PFs praticados para o mesmo produto nos países de referência, agregando-se os impostos incidentes, conforme o caso. 
Alterar § 1º:  São países de referência Alemanha, Noruega, Japão, México, Austrália, Canadá, Espanha, Estados Unidos da América, França, Grécia, Itália, Portugal e Inglaterra, além do país de origem do produto, conforme o caso.
Em relação ao § 4o. : Listar, mediante consulta pública, em processo específico, as fontes de preço lista a serem utilizadas como referência de preço internacional</t>
  </si>
  <si>
    <t>Diferentemente da atual Resolução CMED Nº2 de 2004, a nova proposta da CMED aumenta o número de países de referência e aumenta o número mínimo de países para que o PF seja estabelecido em caráter definitivo.
A AbbVie propõe, portanto, algo diferente do que tem sido o posicionamento  em geral: que se adote a média dos 3 menores PFs praticados. Esta abordagem seria importante, pois:
•	A proposta original da CMED de usar o menor preço absoluto visa, em tese, garantir o menor custo para o sistema de saúde. No entanto, como discutido, isso pode inviabilizar a entrada de medicamentos no mercado brasileiro, ainda mais com o aumento para o mínimo de 5 países de referência. A média dos 3 menores preços ainda mantém um forte direcionamento para preços competitivos e acessíveis, mas oferece uma referência razoável para as empresas, aumentando a probabilidade de que o medicamento seja de fato disponibilizado e mantido no mercado brasileiro a longo prazo;
•	Ao evitar que o preço seja "puxado" por um valor outlierl  , essa abordagem pode tornar o Brasil um mercado ainda mais atraente para as indústrias farmacêuticas. Isso pode acelerar o lançamento de novas terapias, beneficiando diretamente os pacientes.
•	Considerar os três menores preços oferece uma visão mais representativa do segmento mais baixo do espectro de preços internacionais. Isso adiciona estabilidade ao cálculo, tornando-o menos volátil do que se dependesse de um único dado.
Uma vez que houve um estudo na análise de impacto regulatório para determinação dos países buscando um cenário intermediário, combinando similaridade de sistemas de saúde, poder de compra e potencial de inovação, os mercados selecionados deveriam fazer parte da Organização para a Cooperação e Desenvolvimento Económico (OCDE), neste caso, excluindo a África do Sul que não faz parte dessa organização.
Sugere-se, também, substituir Reino Unido por Inglaterra, visto que o Reino Unido não é um país, mas sim uma união política.
Preços de medicamentos podem ser encontrados em diversas fontes e muitas delas podem estar ligadas a um grupo de compradores específico, como distribuidores e importadoras, por isso é essencial determinar de maneira explícita essa fontes para transparência, previsibilidade e efetividade do processo.</t>
  </si>
  <si>
    <t>Alterar para: Art. 12. Para cálculo do custo de tratamento, quando houver mais de uma alternativa terapêutica, poderão ser utilizados como critérios de desempate para definição do medicamento comparador, dentre outros, desde que tecnicamente justificados (não em ordem de importância) conforme racional a ser apresentado pela empresa:  
 I - indicação terapêutica na bula do produto; 
 II - linha de tratamento na bula do produto;</t>
  </si>
  <si>
    <t>A AbbVie vê como essencial que cada processo seja deliberativo e considere as especificidades de cada caso. Entende-se importante que a CMED analise o racional a ser apresentado pelo empresa, considerando quaisquer dos critérios listados neste Art. 12.
A referência para indicação terapêutica deve estar alinhada com a aprovação concedida pela Anvisa.</t>
  </si>
  <si>
    <t>A AbbVie entende que este critério de vinculação do processo de precificação ao status do registro regulatório deveria ser excluído da nova Resolução. É importante considerar os seguintes aspectos:
•	Nenhum país entre os mais relevantes em termos de mercado e sistema de saúde adota um modelo em que a existência de exigências adicionais da agência regulatória automaticamente leve à definição de preço provisório;
•	Este critério pode acarretar num preço provisório de longo-prazo e com constantes revisões. Isso cria um ambiente de insegurança jurídica para as empresas, que não saberão se terão direito a um preço final com base nas regras técnicas e objetivas da CMED ou se terão um "preço provisório", com possíveis impactos na estratégia de entrada e acesso ao mercado;
•	A existência de um Termo de Compromisso com a Anvisa não significa que o registro é provisório. A exigência de dados adicionais por parte da Anvisa significa apenas que determinadas informações complementares serão apresentadas futuramente, muitas vezes por razões regulatórias ou administrativas. O registro concedido é definitivo. Usar essa condição para impor um preço provisório não encontra respaldo técnico-econômico no escopo da CMED, e mistura esferas regulatórias distintas, prejudicando a previsibilidade do setor.</t>
  </si>
  <si>
    <t>Alterar para Art. 15. O PF máximo permitido para o produto classificado na Categoria 1 corresponderá a média dos 3 (três) menores preços internacionais do medicamento em análise, encontrado dentre os países de referência, agregando-se os impostos incidentes, conforme o caso.</t>
  </si>
  <si>
    <t>Diferentemente da atual Resolução CMED Nº2 de 2004, a nova proposta da CMED aumenta o número de países de referência e aumenta o número mínimo de países para que o PF seja estabelecido em caráter definitivo.
A AbbVie propõe, portanto, algo diferente do que tem sido o posicionamento  em geral: que se adote a média dos 3 menores PFs praticados. Esta abordagem seria importante, pois:
•	A proposta original da CMED de usar o menor preço absoluto visa, em tese, garantir o menor custo para o sistema de saúde. No entanto, como discutido, isso pode inviabilizar a entrada de medicamentos no mercado brasileiro, ainda mais com o aumento para o mínimo de 5 países de referência. A média dos 3 menores preços ainda mantém um forte direcionamento para preços competitivos e acessíveis, mas oferece uma referência razoável para as empresas, aumentando a probabilidade de que o medicamento seja de fato disponibilizado e mantido no mercado brasileiro a longo prazo;
•	Ao evitar que o preço seja "puxado" por um valor outlierl  , essa abordagem pode tornar o Brasil um mercado ainda mais atraente para as indústrias farmacêuticas. Isso pode acelerar o lançamento de novas terapias, beneficiando diretamente os pacientes.
•	Considerar os três menores preços oferece uma visão mais representativa do segmento mais baixo do espectro de preços internacionais. Isso adiciona estabilidade ao cálculo, tornando-o menos volátil do que se dependesse de um único dado.</t>
  </si>
  <si>
    <t>Alterar para: Art. 16. O PF máximo permitido para o produto classificado na Categoria 2 será definido tendo como base o custo de tratamento com o medicamento comparador, não podendo ser superior a média dos 3 (três) menores preços internacionais dentre os países de referência.</t>
  </si>
  <si>
    <t>Alterar para Art. 17. A CMED poderá estabelecer PF máximo para produtos classificados na categoria 1 com base em racional de preço sugerido pela empresa, a ser avaliado pela CMED, nas seguintes situações:</t>
  </si>
  <si>
    <t>Se há ganho terapêutico o produto se classifica na categoria 1, só seria caso de categoria 2 na ausência de patente, que foi sugerida a retirada da minuta.</t>
  </si>
  <si>
    <t>Alterar inciso I para: - não poderá ser superior a média dos 3 (três) menores preços internacionais para o mesmo produto nos países de referência, agregando-se os impostos incidentes; ou 
Alterar  § 1º  para O custo de tratamento com o medicamento que se enquadre na hipótese prevista no caput deste artigo não poderá ser inferior ao custo de tratamento do medicamento originador de inovação incremental.</t>
  </si>
  <si>
    <t>Diferentemente da atual Resolução CMED Nº2 de 2004, a nova proposta da CMED aumenta o número de países de referência e aumenta o número mínimo de países para que o PF seja estabelecido em caráter definitivo.
A AbbVie propõe, portanto, algo diferente do que tem sido o posicionamento  em geral: que se adote a média dos 3 menores PFs praticados. Esta abordagem seria importante, pois:
•	A proposta original da CMED de usar o menor preço absoluto visa, em tese, garantir o menor custo para o sistema de saúde. No entanto, como discutido, isso pode inviabilizar a entrada de medicamentos no mercado brasileiro, ainda mais com o aumento para o mínimo de 5 países de referência. A média dos 3 menores preços ainda mantém um forte direcionamento para preços competitivos e acessíveis, mas oferece uma referência razoável para as empresas, aumentando a probabilidade de que o medicamento seja de fato disponibilizado e mantido no mercado brasileiro a longo prazo;
•	Ao evitar que o preço seja "puxado" por um valor outlierl  , essa abordagem pode tornar o Brasil um mercado ainda mais atraente para as indústrias farmacêuticas. Isso pode acelerar o lançamento de novas terapias, beneficiando diretamente os pacientes.
•	Considerar os três menores preços oferece uma visão mais representativa do segmento mais baixo do espectro de preços internacionais. Isso adiciona estabilidade ao cálculo, tornando-o menos volátil do que se dependesse de um único dado.
Importante considerar que o medicamento com inovação incremental poderá apresentar dose e posologia diferente do medicamento originador. Por isso, o critério deve ser o custo de tratamento e não o PF, semelhante ao critério para Categoria 2.</t>
  </si>
  <si>
    <t>Reescrever Art. 20 conforme justificativa</t>
  </si>
  <si>
    <t>A AbbVie sugere que a CMED separe explicitamente os critérios para os dois casos possíveis previstos para Categoria 4:
1.	Nova apresentação de medicamento que seja novo na lista dos comercializados pela empresa; ou
2.	Medicamento já comercializado pela empresa, em nova forma farmacêutica não agrupável.
Em vez de utilizar o preço como base, sugere-se que seja utilizado o custo de tratamento para comparação. Ainda, sugere-se que para ponderação seja utilizado o faturamento no lugar da quantidade comercializada.
No Caso 1, a AbbVie entende que deverá seguir os critérios propostos nos itens I e II.
No Caso 2, a AbbVie entende que o PF deverá ser estabelecido com base no custo de tratamento ponderado pelo faturamento com as apresentações do medicamento já comercializadas pela própria empresa.</t>
  </si>
  <si>
    <t>Reescrever: Art. 23. O PF máximo permitido para o produto classificado na Categoria 7 será definido no máximo 65% do preço do medicamento originador</t>
  </si>
  <si>
    <t>É importante observar os benchmarks internacionais sobre a precificação de biossimilares. Conforme pode ser observado no relatório “Market Review – European Biosimilar Medicine Markets” da Biosimilar Medicines Group , países como França, Itália e Portugal adotam descontos mandatórios que variam entre 20% e 40% com relação ao preço do medicamento originador. Na Alemanha e na Grécia, os preços são negociados e, no Reino Unido, o preço é livre. No Japão, há um desconto que varia entre 30% e 40% . Na Noruega, o preço para biosimilares é livre, mas não pode ultrapassar o preço do originador. 
A AbbVie entende que biossimilares são medicamentos que se assemelham aos genéricos, por serem cópias de originais por condição de queda de patente e, por isso, têm um custo de desenvolvimento menor e devem ter um preço menor em relação ao originador, cumprindo sua função de facilitar o acesso a medicamentos de alto custo.</t>
  </si>
  <si>
    <t>Utilizar fluxograma o artigo anexo a proposta</t>
  </si>
  <si>
    <t>AbbVie entende que as etapas e prazos do processo apresentados entre os Art. 27 e 35 desta Minuta não são tão claros e podem gerar dificuldade de interpretação e entendimento.
Por isso, sugere-se que a CMED apresente, no corpo da Resolução, um fluxograma visual que represente as etapas e prazos apresentados nestes Artigos. Neste sentido, a AbbVie apresenta, ao final deste documento, um fluxograma proposta para avaliação dos DIPs pela Secretaria Executiva da CMED e CTE/CMED.
A AbbVie entende que os documentos exigidos para avaliação do DIP já estão devidamento previstos nesta minuta de Resolução e não se justifica a dilação dos prazos previstos pelo motivo sinalizado neste parágrafo da minuta.
Da maneira que está colocado, afirmando que há possibilidade de comercialização até a comunicação da empresa pela CMED, mantém uma ausência de prazo e causa grande insegurança jurídica e de comercialização, podendo resultar em desabastecimento e prejuízo ao sistema de saúde.
O Estado deve garantir um ambiente regulatório previsível e transparente, em respeito ao princípio da segurança jurídica, consagrado no art. 37 da Constituição Federal, além de estar expresso no art. 2º, caput e parágrafo único, inciso VII da Lei nº 9.784/1999 (Lei do Processo Administrativo Federal). Assim, a ausência de decisão dentro do prazo legal deve ensejar o reconhecimento da validade do pedido da empresa, pois:
•	A empresa cumpriu com todas as obrigações legais e procedimentais;
•	Não pode ser penalizada pela inércia do poder público;
•	Deve-se preservar a confiança legítima de que a ausência de resposta significa concordância tácita com o pleito.
A omissão de manifestação pela CMED pode gerar consequências graves:
•	Insegurança jurídica quanto ao preço final a ser praticado;
•	Risco econômico elevado para a empresa, que pode comercializar sob ameaça de futura glosa;
•	Judicialização e passivos retroativos, caso a CMED aprove posteriormente um preço inferior.
A AbbVie entende que a ausência de manifestação da CMED dentro do prazo legal deveria consolidar os efeitos jurídicos do pedido da empresa, com a aprovação tácita da categoria e do preço pleiteado, em consonância com os princípios constitucionais da segurança jurídica, eficiência, boa-fé e legalidade.</t>
  </si>
  <si>
    <t>Alterar para: “§ 1º O recurso será dirigido à Secretaria Executiva da CMED, que poderá reconsiderar a decisão emitida em primeira instância no prazo de 30 (trinta) dias.”
Alterar para: “§ 2º Decorrido o prazo previsto no § 1º sem manifestação da Secretaria Executiva da CMED, o preço e a categoria pleiteados pela empresa serão considerados automaticamente aprovados, com caráter definitivo, salvo comprovação posterior de fraude ou erro material no processo de DIP.”
Alterar para: “§ 3º Quando a decisão da Secretaria Executiva da CMED em sede de reconsideração acolher apenas em parte as razões do recurso, a empresa será intimada para que, querendo, apresente recurso CTE/CMED, no prazo de 30 (trinta) dias.”</t>
  </si>
  <si>
    <t>Uma vez que se trata de recurso, ou seja, uma revisão do processo sob a luz de questionamentos e/ou novas informações adicionadas pelo requerente, não é necessário um prazo igual ou maior, dependendo da categoria, ao prazo de análise inicial.
A AbbVie entende que tanto os prazos para empresa entrar com os pedidos de reconsideração ou recurso, assim como os prazos para SCMED e CTE/CMED julgarem e decidirem sobre a reconsideração e recurso, devem ser de 30 (trinta) dias.</t>
  </si>
  <si>
    <t>Alterar para: “§ 4º Nas situações em que do reexame necessário resultar a definição de preço inferior ao pleiteado pela empresa, caberá pedido de reconsideração ao próprio Comitê, com efeito devolutivo, no prazo de 30 (trinta) dias, que será sorteado a novo relator.”</t>
  </si>
  <si>
    <t>A AbbVie vê como imprescindível que o pedido de reconsideração seja visto como um direito da empresa para o preço definido esteja em desacordo com o que foi pleiteado. Por isso, entende-se que o pedido de reconsideração deveria ser permitido caso o preço definido pelo CTE seja inferior ao pleiteado pela empresa, ao invés de somente ser permitido quando for inferior ao estabelecido pela Secretaria-Executiva.</t>
  </si>
  <si>
    <t>Usar fluxograma no documento anexo a contribuição</t>
  </si>
  <si>
    <t>Abbvie entende que o prazo para decisão do CTE/CMED deveria ser de 30 dias ou até 1 (uma) reunião ordinária.</t>
  </si>
  <si>
    <t>Alterar para: “Art. 36. As decisões proferidas pela CMED em DIP, em qualquer instância, acarretarão a divulgação dos preços aprovados em lista publicada mensalmente em seu sítio eletrônico, no Portal da Anvisa, exceto nos casos em que a empresa interpole pedido de reconsideração ou recurso ou quando o processo seja encaminhado pela SCMED ao CTE para reexame.“
Alterar para: “Parágrafo único. A lista de preços publicada no Portal da Anvisa não incluirá preços de produtos pendentes de julgamento pela CMED.”</t>
  </si>
  <si>
    <t>A AbbVie entende ser importante que os preços sejam somente publicizados nas listas mensais quando a empresa concordar expressamente com o preço definido e o processo seja finalizado. 
Caso a empresa interpole pedido de reconsideração ou recurso ou quando o processo for encaminhado pela SCMED ao CTE para reexame, quaisquer informações sobre o processo deveriam ser mantidas em sigilo, especialmente o preço. 
A publicação de um preço que não necessariamente será o preço final pode implicar em impacto comercial/concorrencial e reputacional à empresa.</t>
  </si>
  <si>
    <t>Definição de evidência cientifica, criação de categoria para inovação incremental, criação de critérios para desempate quando houver mais de um comparador definido por bula aprovada pela ANVISA.</t>
  </si>
  <si>
    <t>Preço provisório aplicado a situações como existência de patente no país e vinculado a carta de compromisso da ANVISA, geram imprevisibilidade que pode impedir o lançamento de inovações no Brasil.
Prazo de 60 dias para submeter o DIP após aprovação regulatória.
Possibilidade de uso de comparador offlabel usando guidelines.
Inclusão de países na lista de referência, que não fazem parte do OCDE, como a África do Sul. Usar critério de menor preço em referência internacional ao invés de uma medida de tendência central como média ou mediana.</t>
  </si>
  <si>
    <t>2025-07-10 17:15:47</t>
  </si>
  <si>
    <t>ABRASP</t>
  </si>
  <si>
    <t>Dispõe sobre os critérios para definição de preços de produtos novos e novas apresentações de medicamentos, de que trata o art. 7º da Lei nº 10.742, de 06 de outubro de 2003, e sobre o procedimento para a apresentação de Documento Informativo de Preço (DIP) e para redefinição de preços de produtos já incluídos na lista de produtos comercializados.</t>
  </si>
  <si>
    <t>Art. 1º A presente Resolução dispõe sobre os critérios para definição de preços de produtos novos e novas apresentações de medicamentos, de que trata o art. 7º da Lei nº 10.742, de 6 de outubro de 2003, e sobre os procedimento para a apresentação de Documento Informativo de Preço (DIP)  e para redefinição de preços de produtos já incluídos na lista de produtos comercializados.
§3º Considera-se para a reavaliação de preços de produtos já incluídos na lista de produtos comercializados, a necessidade de, mediante justificativa fundamentada, rever o preço de produtos cujas especificidades e influência de fatores externos, inviabilizem a produção e fornecimento.</t>
  </si>
  <si>
    <t>XXII. Medicamento com inovação incremental: medicamento que demonstre atividade inovativa em relação a um medicamento originador já registrado no País, consistindo em nova associação, nova monodroga, nova via de administração, nova concentração, nova forma farmacêutica, novo acondicionamento, nova indicação terapêutica, ou inovação incremental diversa, independentemente de proteção patentária.</t>
  </si>
  <si>
    <t>A proposta visa tornar o conceito de inovação incremental mais inclusivo e alinhado com a realidade regulatória e tecnológica do setor farmacêutico, ao desvincular a obrigatoriedade de patente como critério para reconhecimento da inovação. Embora a patente seja um indicativo jurídico de novidade e inventividade, ela não deve ser condição obrigatória para o reconhecimento de inovações incrementais sob a perspectiva regulatória, especialmente considerando: Que nem todas as inovações incrementais são patenteáveis; Que o processo de patenteamento é demorado e pode não coincidir com o momento de análise regulatória; Que há inovações tecnológicas, logísticas ou sanitárias relevantes que geram valor terapêutico ou benefício ao sistema de saúde sem atender necessariamente aos critérios formais de patenteabilidade. 
Na RDC 948/2024 consta também NOVA INDICAÇÃO TERAPÊUTICA (item LII)</t>
  </si>
  <si>
    <t>PROPOSTA - COMENTÁRIO: Embora a norma apresente a definição de “produtos de terapia avançada”, não há, ao longo do texto, menção a um tratamento específico para essa categoria, tampouco critérios de enquadramento ou precificação diferenciada.
PROPOSTA: INCLUSÃO DE DEFINIÇÃO:
XXXIV.	biossimilar: medicamento biológico altamente similar à um medicamento biológico já registrado pela Anvisa (produto biológico comparador), cuja similaridade em termos de qualidade, atividade biológica, segurança e eficácia foi estabelecida com base em uma avaliação adequada de comparabilidade.
Justificativa: Incluir a definição de biossimilar conforme RDC 875/2024, uma vez que foi incluída a categoria 7 para precificação dos mesmos.</t>
  </si>
  <si>
    <t>f)	novo acondicionamento; 
g)	nova indicação terapêutica ou
h)	inovação incremental diversa.
Na RDC 948/2024 consta também NOVA INDICAÇÃO TERAPÊUTICA (item LII)</t>
  </si>
  <si>
    <t>Art. 6º As empresas detentoras de registro de produtos da Categoria 1 e 2 deverão, no prazo de 60 (sessenta) dias a contar da publicação de sua aprovação, protocolizar DIP junto à Secretaria-Executiva da CMED, por meio de sistema eletrônico.</t>
  </si>
  <si>
    <t>VIII	- preço pelo qual a empresa pretende comercializar cada apresentação, com a discriminação dos impostos incidentes e das margens de comercialização, excluindo-se valores de frete que possam ser incidentes para os produtos enquadrados nas definições de Solução Parenteral de Grande Volume, Concentrado Polieletrolítico para Hemodiálise e Soluções para Irrigação e Soluções para Diálise, previstas na Resolução RDC nº 24/2011 ou de norma que a substitua, acompanhado de justificativa técnica quanto ao preço pleiteado;
IX	- Preço Fábrica (PF), acompanhado da devida comprovação da fonte, praticado nos países de referência, excluídos os impostos incidentes, destacando-se o frete.</t>
  </si>
  <si>
    <t>I	- o produto tenha registro sanitário ativo, publicado a partir de 2 de março de 2004, e não tenha preço estabelecido pela CMED; ou</t>
  </si>
  <si>
    <t>Preço compulsório de apresentações não comercializadas?</t>
  </si>
  <si>
    <t>§ 2º Para que seja apurado o PF permitido, o produto deverá estar sendo comercializado em pelo menos 3 (três) dos países de referência.</t>
  </si>
  <si>
    <t>Art. 15. O PF máximo permitido para o produto classificado na Categoria 1 corresponderá ao menor preço internacional do medicamento em análise, encontrado dentre os países de referência, agregando-se os impostos incidentes, conforme o caso, destaca-se o frete.</t>
  </si>
  <si>
    <t>Art. 18. O PF permitido para o produto classificado na Categoria 3 que demonstrar, com evidências científicas e ou dados de literatura científica e ou racional técnico da empresa, benefício adicional, deverá observar os seguintes critérios:
E 
§ 1º O PF do medicamento que se enquadre na hipótese prevista no caput deste artigo não poderá ser inferior ao PF do medicamento originador ou comparador.
§ 2º Na análise de que trata este artigo, a CMED deverá considerar, entre outros elementos, o grau de benefício aportado pelo medicamento e o grau de esforço inovativo empreendido pela empresa no País para o desenvolvimento e ou produção do medicamento pleiteado.</t>
  </si>
  <si>
    <t>Justificativa: A proposta de alteração do artigo 18 visa substituir a expressão “benefício clínico adicional” por “benefício adicional”, de forma a ampliar o escopo dos tipos de benefícios passíveis de consideração para fins de precificação de produtos classificados na Categoria 3. A manutenção do termo “clínico” restringe indevidamente a avaliação aos ganhos terapêuticos ou de eficácia clínica direta, desconsiderando outras formas de valor que um produto pode oferecer, tais como melhorias na adesão ao tratamento, conveniência posológica, redução de eventos adversos, avanços tecnológicos, impacto positivo na qualidade de vida, entre outros. Tais características, ainda que não representem diretamente um benefício clínico, podem trazer ganhos significativos ao paciente, aos profissionais de saúde ou ao sistema de saúde como um todo. Ao adotar o termo mais abrangente “benefício adicional”, preserva-se a possibilidade de avaliação criteriosa de inovações que não se traduzam exclusivamente em resultados clínicos, mas que agreguem valor relevante à terapêutica, ao manejo de doenças ou à eficiência do cuidado em saúde. Essa alteração promove maior flexibilidade regulatória, sem comprometer o rigor técnico da análise, permitindo que o processo de precificação reconheça e incorpore adequadamente os múltiplos tipos de benefícios que um produto da Categoria 3 pode oferecer.
E
Justificativa:  § 1º A redação vigente limita a comparação apenas ao medicamento originador com inovação incremental, o que pode restringir a análise regulatória a um universo muito específico de produtos, deixando de considerar casos em que o medicamento em análise é comparável a um produto de referência convencional (sem inovação incremental) ou mesmo a outro produto de uso consagrado no mercado. Ao incluir o termo “ou comparador”, amplia-se a base de referência, permitindo à Câmara de Regulação do Mercado de Medicamentos (CMED) considerar de forma mais apropriada e proporcional os medicamentos utilizados como base terapêutica para avaliação de eficácia e segurança. Essa mudança favorece a coerência regulatória, garantindo que o PF mínimo esteja alinhado ao produto com o qual o medicamento foi efetivamente comparado em seus estudos clínicos ou técnicos, seja este o originador com inovação incremental ou não.
Justificativa: A proposta de alteração do artigo § 2º visa substituir a expressão “benefício clínico adicional” por “benefício adicional”, de forma a ampliar o escopo dos tipos de benefícios passíveis de consideração para fins de precificação de produtos classificados na Categoria 3. A manutenção do termo “clínico” restringe indevidamente a avaliação aos ganhos terapêuticos ou de eficácia clínica direta, desconsiderando outras formas de valor que um produto pode oferecer, tais como melhorias na adesão ao tratamento, conveniência posológica, redução de eventos adversos, avanços tecnológicos, impacto positivo na qualidade de vida, entre outros. Tais características, ainda que não representem diretamente um benefício clínico, podem trazer ganhos significativos ao paciente, aos profissionais de saúde ou ao sistema de saúde como um todo. Ao adotar o termo mais abrangente “benefício adicional”, preserva-se a possibilidade de avaliação criteriosa de inovações que não se traduzam exclusivamente em resultados clínicos, mas que agreguem valor relevante à terapêutica, ao manejo de doenças ou à eficiência do cuidado em saúde. Essa alteração promove maior flexibilidade regulatória, sem comprometer o rigor técnico da análise, permitindo que o processo de precificação reconheça e incorpore adequadamente os múltiplos tipos de benefícios que um produto da Categoria 3 pode oferecer.</t>
  </si>
  <si>
    <t>Art. 20. O PF máximo permitido para o produto classificado na Categoria 4 será definido com base no preço médio das apresentações dos medicamentos com o mesmo IFA, mesma concentração e volume disponíveis no mercado, em mesma forma farmacêutica, ponderado pela quantidade comercializada de cada apresentação, com base no seguinte:</t>
  </si>
  <si>
    <t>Justificativa: A proposta de alteração do artigo 20 tem por objetivo incluir explicitamente o critério de volume na definição do Preço Fábrica (PF) máximo permitido para produtos classificados na Categoria 4, juntamente com o IFA, a concentração e  forma farmacêutica. A inclusão do volume como parâmetro é fundamental para garantir maior precisão e equidade na comparação de preços entre apresentações distintas. Isso porque medicamentos com o mesmo IFA e concentração podem ser comercializados em diferentes volumes, o que impacta diretamente no valor unitário e na estrutura de custo por tratamento. Ignorar o volume poderia levar a distorções na média ponderada de preços utilizada como base de cálculo, comprometendo a isonomia e a coerência do modelo de precificação. Ao considerar o volume, a metodologia passa a refletir de forma mais adequada a realidade do mercado e o comportamento de consumo das apresentações, assegurando que o preço definido esteja alinhado com práticas comerciais justas e tecnicamente justificadas. Dessa forma, a alteração contribui para maior transparência, consistência metodológica e justiça regulatória na fixação de preços para medicamentos da Categoria 4.
Era ponderado pelo faturamento na minuta anterior:
Texto minuta anterior:  Ponderado pelo faturamento de cada apresentação
§ 3º Para novo registro de medicamentos específicos classificados como Solução Parenteral de Grande Volume (SPGV); Solução Parenteral de Pequeno Volume (SPPV); Soluções para irrigação;
Soluções de Diálise; Concentrados Polieletrolíticos para Hemodiálise (CPHD), já existente no mercado, o cálculo do preço não poderá ultrapassar o preço médio das apresentações com o mesmo princípio ativo, mesma concentração, mesmo volume, já comercializados.</t>
  </si>
  <si>
    <t>Art. 21. O PF máximo permitido para o produto classificado na Categoria 5 será definido com base na média aritmética dos preços das apresentações do mesmo medicamento, com igual concentração, volume e forma farmacêutica, já comercializadas pela própria empresa e pelas empresas do mesmo grupo econômico, não devendo ser considerados no cálculo os medicamentos genéricos comercializados.
§ 5º Para medicamentos específicos classificados como Solução Parenteral de Grande Volume (SPGV); Solução Parenteral de Pequeno Volume (SPPV); Soluções para irrigação; Soluções de Diálise; Concentrados Polieletrolíticos para Hemodiálise (CPHD), caso a nova apresentação se refira uma nova embalagem secundária ou de transporte com um número diferente de embalagens primárias da mesma apresentação já comercializada pela empresa, o cálculo do preço não poderá ultrapassar o preço médio das apresentações com o mesmo princípio ativo, mesma concentração, mesmo volume, já comercializadas pela empresa.
§ 6º Para medicamentos específicos classificados como Solução Parenteral de Grande Volume (SPGV); Solução Parenteral de Pequeno Volume (SPPV); Soluções para irrigação; Soluções de Diálise; Concentrados Polieletrolíticos para Hemodiálise (CPHD), no caso de registro de novo acondicionamento, que não represente uma inovação incremental (conforme categoria 3), o cálculo do preço não poderá ultrapassar o preço médio das apresentações com o mesmo princípio ativo, mesma concentração, mesmo volume, já comercializadas pela empresa.
§ 7º Para medicamentos específicos classificados como Solução Parenteral de Grande Volume (SPGV); Solução Parenteral de Pequeno Volume (SPPV); Soluções para irrigação; Soluções de Diálise; Concentrados Polieletrolíticos para Hemodiálise (CPHD), no caso da nova apresentação
comercial represente um novo volume, que não seja comercializado nem pela empresa, nem por outras empresas, o cálculo do preço não poderá ultrapassar o preço médio das apresentações com mesmo princípio ativo, mesma concentração e volume imediatamente inferior e superior ao volume da nova apresentação comercial, caso não existe um volume imediatamente superior/inferior deve‐se utilizar o volume mais próximo dessa apresentação.</t>
  </si>
  <si>
    <t>Justificativa: A proposta de alteração do artigo 21 tem por objetivo incluir explicitamente o critério de volume na definição do Preço Fábrica (PF) máximo permitido para produtos classificados na Categoria 4, juntamente com o IFA, a concentração e a forma farmacêutica. A inclusão do volume como parâmetro é fundamental para garantir maior precisão e equidade na comparação de preços entre apresentações distintas. Isso porque medicamentos com o mesmo IFA e concentração podem ser comercializados em diferentes volumes, o que impacta diretamente no valor unitário e na estrutura de custo por tratamento. Ignorar o volume poderia levar a distorções na média ponderada de preços utilizada como base de cálculo, comprometendo a isonomia e a coerência do modelo de precificação. Ao considerar o volume, a metodologia passa a refletir de forma mais adequada a realidade do mercado e o comportamento de consumo das apresentações, assegurando que o preço definido esteja alinhado com práticas comerciais justas e tecnicamente justificadas. Dessa forma, a alteração contribui para maior transparência, consistência metodológica e justiça regulatória na fixação de preços para medicamentos da Categoria 5. A proposta também busca aperfeiçoar o critério de inclusão dos medicamentos genéricos no cálculo do PF, ao deixar claro que somente devem ser considerados os medicamentos genéricos efetivamente comercializados. Isso é essencial para: Evitar a inclusão de preços irreais ou meramente registrados, que não refletem as condições reais de mercado; Impedir que medicamentos inativos ou não distribuídos influenciem artificialmente a média de preços; Assegurar que o cálculo do PF esteja baseado em dados de mercado concretos e atualizados, respeitando a realidade competitiva e a política pública de acesso. 
Os genéricos possuem uma regra de precificação específica. Incluir esse tipo de medicamento no cálculo da média aritmética para definição de preço de outra Categoria de medicamento acarreta diminuição considerável no preço, penalizando as empresas que possuem o medicamento genérico e queira registrar outro Similar. Obs.: na minuta anterior o texto era com sentido contrário: .... não sendo considerados no cálculo os medicamentos genéricos.
§ 5º preços dos produtos SPPV (Soluções parenterais de pequeno volume) e SPGV (Soluções parenterais de grande volume) devem ser considerados separadamente no cálculo.  A inclusão do § 5º tem por finalidade assegurar maior precisão e coerência na metodologia de cálculo do Preço Fábrica (PF) máximo permitido para produtos classificados na Categoria 5, ao estabelecer que os preços de Soluções Parenterais de Pequeno Volume (SPPV) e Soluções Parenterais de Grande Volume (SPGV) sejam considerados separadamente. Embora ambos os tipos de solução pertençam à mesma forma farmacêutica (solução injetável), há diferenças substanciais entre eles em termos de volume, indicação terapêutica, custo de produção, logística, forma de administração e perfil de consumo. Agrupar essas apresentações em um único cálculo pode gerar distorções nos valores médios apurados, comprometendo a equidade e a exatidão do preço final estabelecido para cada tipo de produto.</t>
  </si>
  <si>
    <t>§ 3º Quando o medicamento de referência definido pela Anvisa for um medicamento genérico ou similar, este não será utilizado como parâmetro limitador de preço para definição do PF permitido, devendo-se adotar critérios compatíveis com a natureza regulatória, tecnológica e terapêutica do medicamento a ser precificado, respeitando-se, quando aplicável, a proporcionalidade de unidades farmacotécnicas.</t>
  </si>
  <si>
    <t>I	- para medicamento que comprove ganho terapêutico, o PF permitido para o produto classificado na Categoria 7 corresponderá à média ponderada do preço internacional do medicamento em análise, encontrado dentre os países de referência, agregando-se os impostos incidentes, conforme o caso;</t>
  </si>
  <si>
    <t>Justificativa: A proposta de alteração do inciso I do Art. 23, que trata da definição do Preço Fábrica (PF) máximo para medicamentos da Categoria 7, visa substituir o critério do menor preço internacional pelo da média ponderada dos preços entre os países de referência listados. Essa mudança é sustentada por fundamentos técnicos, boas práticas regulatórias internacionais e evidências de políticas públicas eficazes, especialmente no contexto da precificação de biossimilares. O uso exclusivo do menor preço internacional pode gerar distorções significativas, pois não considera fatores estruturais dos países de referência, como subsídios governamentais, carga tributária diferenciada, acordos confidenciais com o sistema público de saúde ou práticas comerciais não replicáveis no Brasil. Isso pode resultar em valores artificialmente baixos e descolados da realidade do mercado nacional. 
A adoção da média ponderada no cálculo do PF máximo para medicamentos com ganho terapêutico está em conformidade com práticas internacionais consolidadas, especialmente no segmento de biossimilares. Essa abordagem evita distorções provocadas por outliers, reflete de forma mais representativa os preços reais de mercado; e estimula o acesso e a sustentabilidade do mercado.  A alteração proposta fortalece a regulação da CMED ao alinhar sua metodologia de precificação com modelos consolidados internacionalmente, garantindo mais equilíbrio, justiça e previsibilidade na definição de preços para medicamentos inovadores. A adoção da média ponderada dos preços internacionais representa uma medida tecnicamente sólida, economicamente sensata e socialmente responsável, uma vez que a média ponderada desconsidera o maior e o menor preço internacional.
Alínea II a) Nesta alínea, da a entender que caso seja produto novo na lista dos medicamentos comercializados pela empresa, o PF não poderá ser superior à média do custo de tratamento com medicamentos com molécula similar, ponderada pela quantidade comercializada, agregando-se os impostos incidentes, conforme o caso, ou seja, não levando em consideração o menor preço internacional do medicamento em análise, encontrado dentre os países de referência, agregando-se os impostos incidentes, conforme o caso conforme descrito no item I. Com isso, entende-se adequado o texto descrito aqui onde considera-se a precificação de um produto novo na lista dos medicamentos comercializados pela empresa, o PF não poderá ser superior à média do custo de tratamento com medicamentos com molécula similar, ponderada pela quantidade comercializada, agregando-se os impostos incidentes, conforme o caso.</t>
  </si>
  <si>
    <t>CAPÍTULO V
DO PROCEDIMENTO PARA ANÁLISE E DEFINIÇÃO E REDEFINIÇÃO  DE PREÇOS
Art. 26. A CMED deverá decidir quanto à conformidade ou não do pleito da empresa em relação ao disposto nesta Resolução para os produtos novos e novas apresentações e pedidos de revisão de produtos já listados e comercializados,  com base em Parecer Técnico devidamente fundamentado.
§ 1º No período de análise do pleito, as empresas solicitantes poderão requerer reunião de apresentação e sustentação das evidências científicas reunidas no DIP e dos motivos, dados técnicos e mercadológicos que justifiquem os pedidos de revisão.</t>
  </si>
  <si>
    <t>Art. 27. Compete à Secretaria-Executiva da CMED decidir em primeira instância sobre os pedidos de preços de produtos novos e  de novas apresentações e pedidos de revisão submetidos em conformidade com esta Resolução, devendo observar os seguintes prazos, contados da entrega da totalidade da documentação exigida nesta Resolução:</t>
  </si>
  <si>
    <t>Do Recurso Administrativo e Do Reexame Necessário
III -  Mediante pedido de revisão da parte interessada, mediante requerimento fundamentado apresentando nos termos da presente resolução.</t>
  </si>
  <si>
    <t>Justificativa: Inclusão de Revisão de preço Fábrica já definidos</t>
  </si>
  <si>
    <t>Incluir:: Art. 39: No caso de medicamentos específicos classificados como SPGV/SPPV/CPHD/Solução para diálise, comercializados por 04 ou mais empresas, esses ficam isentos de controle de preço definidos nesta resolução.</t>
  </si>
  <si>
    <t>Alterar o Art. 39. Para Artigo 40:  As dúvidas surgidas na aplicação desta Resolução serão dirimidas pelo Comitê Técnico-Executivo, ouvida a Secretaria-Executiva.</t>
  </si>
  <si>
    <t>Altera para artigo 41</t>
  </si>
  <si>
    <t>Altera para artigo 42</t>
  </si>
  <si>
    <t>Altera para artigo 43</t>
  </si>
  <si>
    <t>Altera para artigo 44</t>
  </si>
  <si>
    <t>Altera para artigo 45</t>
  </si>
  <si>
    <t>Altera para artigo 46</t>
  </si>
  <si>
    <t>Altera para artigo 47</t>
  </si>
  <si>
    <t>Altera para artigo 48</t>
  </si>
  <si>
    <t>IMPACTOS POSITIVOS: A minuta da consulta pública representa um avanço importante na modernização da regulação de preços de medicamentos no Brasil. Traz maior coerência técnica, estimula a inovação e promove alinhamento com práticas internacionais. Um dos principais destaques é a criação de novas categorias regulatórias, incluindo para medicamentos biossimilares, produtos com inovação incremental e transferência de titularidade antes não contempladas de forma clara pela CMED.
IMPACTOS NEGATIVOS: Apesar dos avanços, a proposta apresenta desafios relevantes para o setor de biossimilares, especialmente no que diz respeito à metodologia de precificação baseada no menor preço internacional. Essa abordagem pode resultar em preços artificialmente baixos, desconsiderando a realidade do mercado brasileiro e os custos de desenvolvimento local, o que pode desestimular o lançamento de novos biossimilares no país e comprometer o acesso a terapias mais acessíveis.</t>
  </si>
  <si>
    <t>-  IMPACTOS POSITIVOS: A minuta da consulta pública representa um avanço importante na modernização da regulação de preços de medicamentos no Brasil. Traz maior coerência técnica, estimula a inovação e promove alinhamento com práticas internacionais. Um dos principais destaques é a criação de novas categorias regulatórias, incluindo para medicamentos biossimilares, produtos com inovação incremental e transferência de titularidade antes não contempladas de forma clara pela CMED.</t>
  </si>
  <si>
    <t>2025-07-10 16:18:43</t>
  </si>
  <si>
    <t>Cosmed Industria de Cosmeticos e Medicamentos S.A.</t>
  </si>
  <si>
    <t>61.082.426/0002-07</t>
  </si>
  <si>
    <t>II.Alternativa terapêutica: medicamento(s) utilizado(s) para a mesma indicação conforme bula autorizada no país pela ANVISA</t>
  </si>
  <si>
    <t>A exclusão da expressão “de inovação incremental” corrige uma impropriedade conceitual que poderia restringir indevidamente o escopo da definição. Manter a exigência de que o medicamento originador seja, obrigatoriamente, de inovação incremental geraria insegurança jurídica e técnica, ao limitar de forma infundada a aplicabilidade do dispositivo e contrariar a lógica regulatória proposta. (vide item "XI. Inovação incremental")
A redação proposta torna o dispositivo mais preciso, abrangente e coerente com os demais conceitos da resolução, preservando a clareza interpretativa e garantindo segurança jurídica na aplicação do termo pela autoridade reguladora e pelas empresas.</t>
  </si>
  <si>
    <t>XXVII. Nova forma farmacêutica: medicamento com uma nova forma farmacêutica no País em relação a um medicamento originador;
XXVIII. Novo acondicionamento: medicamento com novo acondicionamento no País que possua mesma forma farmacêutica, mesma concentração e mesma indicação terapêutica em relação a um medicamento originador;</t>
  </si>
  <si>
    <t>A exclusão da expressão “de inovação incremental” corrige uma impropriedade conceitual que poderia restringir indevidamente o escopo da definição. Manter a exigência de que o medicamento originador seja, obrigatoriamente, de inovação incremental geraria insegurança jurídica e técnica, ao limitar de forma infundada a aplicabilidade do dispositivo e contrariar a lógica regulatória proposta. (vide item "XI. Inovação incremental")
A redação proposta torna o dispositivo mais preciso, abrangente e coerente com os demais conceitos da resolução, preservando a clareza interpretativa e garantindo segurança jurídica na aplicação do termo pela autoridade reguladora e pelas empresas.
(justificativa para ambos incisos)</t>
  </si>
  <si>
    <t>A regra disposta no caput do artigo, ignora eventuais particularidades mercadológicas, operacionais ou regulatórias entre empresas do mesmo grupo, além de impor uma penalização automática a novos produtos por conta do histórico interno de precificação. Não se pode olvidar que, em que pese empresas se organizem de forma societária por meio de grupos econômicos, cada uma possui personalidade jurídica distinta e, embora possa haver coordenação, cada empresa possui autonomia em suas operações diárias e tomadas de decisão.  Empresas do mesmo grupo econômico possuem estratégias e investimentos diferenciados para uma mesma molécula (por exemplo similar x genérico). Dessa forma, a norma ao assim dispor, reduz a margem para reposicionamentos estratégicos, dificulta o lançamento de produtos com vantagens operacionais ou logísticas, e até inviabiliza práticas comerciais diferenciadas entre marcas do mesmo grupo. A proposta desincentiva a inovação e a diferenciação, criando um cenário de competição prejudicial, com potenciais impactos negativos no acesso a medicamentos. Além disso, a proposta pode desestimular as empresas a produzir e lançar linhas de medicamentos genéricos, pois estas linhas distorceriam o preço das demais para baixo. 
Manter a precificação individual por CNPJ é a abordagem mais consolidada, segura e alinhada com a realidade do setor farmacêutico. 
Além disso, tal vinculação pode gerar distorções indesejadas, penalizando produtos inovadores ou operacionalmente vantajosos lançados sob outra bandeira do mesmo grupo. Isso representa um desincentivo à diferenciação, ao reposicionamento estratégico e até à entrada de novos medicamentos no mercado. Pode também desestimular a ampliação de linhas de genéricos por conta do risco de erosão dos preços de referência de marcas consolidadas no mesmo grupo.
Por fim, manter a precificação individual por CNPJ é uma prática consolidada na regulação da CMED, que assegura previsibilidade, facilita o controle administrativo e evita assimetrias indevidas. A mudança proposta resguarda a livre iniciativa (CF, art. 170, caput), a livre concorrência (inciso IV)</t>
  </si>
  <si>
    <t>Art. 10. O PF proposto pela empresa não poderá ser superior à média  do PF praticada para o mesmo produto nos países de referência, agregando-se os impostos incidentes, conforme o caso.
§ 1º São países de referência  Austrália, Canadá, Espanha, Estados Unidos da América, França, Grécia, Itália, Nova Zelândia, e Portugal 
§ 2º  Para que seja apurado o PF permitido, o medicamento  deverá estar sendo comercializado em pelo menos 3 (três) dos países de referência.
§ 4º Enquanto não estiver disponível para consulta em fontes de 3 (três)  países, o PF será considerado provisório.
§ 5º Passados 2 (dois) anos de provisoriedade de preço, este deverá ser deferido em caráter definitivo. 
§ 6º Poderão ser excluídos dos países de referência, mediante solicitação da empresa, os países que apresentam incentivos fiscais, preços subsidiados pelo governo ou outras situações que levem a distorções no preço.</t>
  </si>
  <si>
    <t>art.10 - Substituição do menor preço pela média. A utilização da média dos preços é mais equilibrada e alinhada com as boas práticas internacionais, promovendo previsibilidade regulatória, sustentabilidade da cadeia produtiva e redução do risco de desabastecimento. Também favorece a atração de novos medicamentos ao mercado brasileiro, ampliando o acesso da população e incentivando a concorrência.
§ 1º - A manutenção da lista restrita de países de referência traz maior segurança jurídica e previsibilidade ao processo regulatório, alinhando-se à prática consolidada no sistema estatal de controle de preços de medicamentos. Essa composição exclui países como Japão e México, cuja inclusão anterior não foi acompanhada da apresentação pública dos critérios completos e dos resultados da matriz de seleção, limitando-se apenas à justificativa para exclusões.
Além disso, a seleção visa garantir paridade com os preços de tabela (preço lista) praticados nos países referenciados, em contraposição ao preço de reembolso, cuja variabilidade pode distorcer a comparação internacional. A exclusão da Alemanha e Noruega reflete essa preocupação, dado que os preços praticados nesses países frequentemente se referem a valores de reembolso e não a preços de mercado.
Portanto, a presente configuração assegura uma base sólida e transparente para a definição dos preços máximos, conforme os princípios da razoabilidade, eficiência e segurança jurídica, fortalecendo a previsibilidade para os agentes regulados.
§ 2º - Dado que houve a manutenção da cesta de países, retornar ao número mínimo da Resolução anterior.
§ 4º - Retornando ao número mínimo da Resolução anterior, dado que há o pleito de manutenação da cesta de países.
§ 5º - Não se pode olvidar, também, que nos termos do §6º, excluir a condição de provisoriedade dos preços aos produtos novos desenvolvidos e fabricados no Brasil, cria uma desproporcionalidade em relação às empresas multinacionais , que ocasiona o desestímulo de investimentos no país e restringe o acesso da população à novas tecnologias.Segurança e previsibilidade para inovações trazidas ao mercado nacional: o § 5º determina que nos casos de empresas que não comercializam o produto em outros países, seja utilizado como referência o preço dos produtos com o mesmo IFA e forma farmacêutica agrupável nos países de referência. No entanto, essa regra pode gerar insegurança econômica e dificuldades operacionais para as empresas farmacêuticas, especialmente quando não houver comercialização internacional do produto e pode também desestimular o lançamento de medicamentos inovadores no Brasil, ou tornar economicamente inviável sua introdução, prejudicando o acesso da população a novas terapias. Não se pode olvidar que se trata de produtos completamente distintos, com processos produtivos distintos entre si.
§ 6º - Nos termos do § 6º, excluir a condição de provisoriedade dos preços aos produtos novos desenvolvidos e fabricados no Brasil, cria uma desproporcionalidade em relação às empresas multinacionais , que ocasiona o desestímulo de investimentos no país e restringe o acesso da população à novas tecnologias, sendo que por este motivo solicitamos sua exclusão. O novo texto prevê a exclusão de países que possam causar distorções no cálculo do preço, por exemplo, países com incentivos fiscais ou subsídios.</t>
  </si>
  <si>
    <t>Art. 12. Para cálculo do custo de tratamento, quando houver mais de uma alternativa terapêutica, poderão ser utilizados como critérios de desempate para definição do medicamento comparador, observada a seguinte ordem, desde que tecnicamente justificados:  
I - indicação terapêutica aprovada em bula no país; 
II - população indicada na bula do medicamento; 
III - linha de tratamento;  
IV - classe terapêutica; 
V -  mecanismo de ação;  
VI - forma farmacêutica;  
VII - via de administração.
§ 1º O cálculo do custo de tratamento será realizado considerando a quantidade de IFA em cada apresentação de medicamento, a posologia de cada um e o tempo de tratamento previsto em bula ou em diretrizes do Ministério da Saúde
§ 2º Para os cálculos de custo de tratamento, deverá ser considerado, o medicamento registrado como novo para o IFA comparador. Nos casos em que o medicamento novo não esteja disponível no mercado, deverá ser considerado medicamento de referência estabelecido pela Anvisa.</t>
  </si>
  <si>
    <t>Art. 12 -  A proposta visa ordenar os critérios de desempate para definição do medicamento comparador, conferindo maior objetividade e previsibilidade à análise regulatória. A ausência de hierarquização no rol atual pode gerar escolhas arbitrárias ou inconsistentes, comprometendo a segurança jurídica e a uniformidade dos processos decisórios da CMED.
A ordem sugerida reflete a lógica da inovação incremental na indústria farmacêutica, priorizando fatores como indicação terapêutica aprovada no país e população-alvo, que são os elementos mais diretamente relacionados à finalidade clínica do produto. A sequência posterior respeita a gradação técnico-regulatória da similaridade terapêutica e da equivalência funcional entre medicamentos.
Trata-se, portanto, de medida que fortalece os princípios da razoabilidade, isonomia, eficiência e transparência, assegurando coerência com os objetivos da política de preços de medicamentos no Brasil.
A alteração proposta tem como objetivo reforçar a segurança jurídica e técnica do processo de cálculo do custo de tratamento, vinculando os parâmetros utilizados a instrumentos normativos ou oficiais, como as diretrizes terapêuticas estabelecidas pelo Ministério da Saúde. Tais diretrizes são elaboradas com base em evidências científicas validadas e refletem o entendimento consolidado do SUS sobre o uso racional de medicamentos.
§ 1º - A menção expressa a “diretrizes clínicas oficialmente reconhecidas” permite abrangência normativa, de modo a contemplar futuras atualizações ou documentos técnicos equivalentes, mantendo a flexibilidade regulatória sem comprometer a legitimidade da fonte utilizada para fundamentar os cálculos.
Essa mudança favorece a transparência, a padronização metodológica e a previsibilidade para os agentes regulados, em consonância com os princípios da legalidade, razoabilidade e eficiência administrativa (art. 2º da Lei nº 9.784/1999).
§ 2º -  A inclusão da possibilidade de adoção do medicamento de referência em substituição ao medicamento novo, quando este não estiver disponível no mercado, visa conferir maior segurança jurídica e previsibilidade ao processo regulatório. Tal medida evita que a indisponibilidade de dados ou produtos comprometa a análise de precificação, assegurando continuidade e coerência na avaliação do custo de tratamento.
A priorização do medicamento novo, por sua vez, está alinhada com o interesse em refletir a realidade econômica e clínica mais atualizada, conforme previsto nas normas sanitárias e regulatórias vigentes</t>
  </si>
  <si>
    <t>A obrigatoriedade de apresentação, à Secretaria-Executiva da CMED, do Relatório Técnico com dados de evidência de eficácia e segurança do produto sempre que forem apresentados à área de registro da Anvisa não observa as competências descritas especificamente nas leis de criação da Anvisa, lei nº 9.782/99 e da CMED, Lei nº 10.742/2003. Isso porque, à Anvisa, compete a regulação sanitária, que se relaciona diretamente com os dados de evidência de eficácia e segurança do medicamento, principalmente quando o registro for concedido mediante Termo de Compromisso. Já à CMED, nos termos da lei acima referenciada, compete a precificação de medicamentos, cuja análise de qualidade, segurança e eficácia, já foram submetidas ao crivo da Anvisa, não havendo razoabilidade na exigência de apresentação de documentos regulatórios à CMED.
Ademais, inexiste, no cenário normativo atual, relação de causalidade direta entre a submissão de dados de eficácia e segurança à Anvisa e qualquer impacto automático na precificação estabelecida pela CMED. Eventual inativação do registro sanitário, promovida pela Anvisa, já enseja, nos termos de orientação previamente expedida pela própria CMED, a inativação correspondente do preço máximo autorizado, de forma automática e sem necessidade de análise adicional de mérito regulatório por parte da Câmara.</t>
  </si>
  <si>
    <t>Art. 14. Poderão ser estabelecidos preços fixos (flat pricing) para apresentações com diferentes concentrações, desde que solicitado pelo fabricante do produto, quando:
III - apresentações de medicamentos desenvolvidas exclusivamente para grupos populacionais específicos.
§ 1º - exclusão
§ 2º No caso do inciso I, a média dos preços internacionais localizados, comparando-se os países que possuem preço fixo e mantendo-se a unidade independente da concentração, será utilizado para formação dos preços fixos.
§ 4º - exclusão</t>
  </si>
  <si>
    <t>Art. 14 - Considerando que o estabelecimento de preço fixo, pode impactar no lançamento do produto, visto que muitas vezes os valores estabelecidos podem não custear nem a embalagem do produto, como é o exemplo de alguns produtos pediátricos. 
Inclusão Inciso III - Assegurar que mudanças de concentração visando a públicos sensíveis à medicação, pediátricos e geriátricos não sofra alteração de preços por simples álgebra, e sim levando em consideração a eficácia do medicamento.
§ 1º - Exclusão alinhada com a alteração proposta no artigo 14, no qual a adoção de flat pricing se dará mediante solicitação da empresa.
§ 2 - Prover isonomia na comparação, excluindo do cálculo países que não possuam preço fixo na análise e corrigindo o cálculo, evitando que o preço seja erroneamente levado para a menor unidade farmacotécnica, o que seria desproporcional neste caso.
§ 4 - Exclusão alinhada com a alteração proposta no artigo 14, no qual a adoção de flat pricing se dará mediante solicitação da empresa.</t>
  </si>
  <si>
    <t>Art. 15. O PF máximo permitido para o medicamento classificado na Categoria 1 corresponderá  média aritimética dos preços internacionais do medicamento em análise, encontrado dentre os países de referência, agregando-se os impostos incidentes, conforme legislação vigente.
§ 1º - exclusão
§ 2º - exclusão</t>
  </si>
  <si>
    <t>A alteração proposta no método de cálculo visa aperfeiçoar o critério de definição do preço máximo permitido, substituindo o parâmetro do menor preço internacional pela média aritmética dos preços apurados nos países de referência. Tal ajuste tem por objetivo evitar distorções decorrentes de valores isoladamente baixos (outliers), que podem não refletir a realidade econômica e regulatória do produto, sobretudo na ausência de critérios expressos de exclusão de países com políticas de subsídio, controle rígido de preços ou instabilidade cambial.
A utilização da média aritmética assegura maior equilíbrio entre modicidade e viabilidade econômica, promovendo previsibilidade regulatória, especialmente em contextos de inovação farmacêutica com custos de desenvolvimento elevados.
A inclusão da expressão “conforme a legislação vigente” busca garantir aderência dinâmica à legislação tributária brasileira, sobretudo diante dos possíveis desdobramentos da Reforma Tributária, mantendo a norma atualizada sem necessidade de nova alteração formal.
Por fim, os §§ 1º e 2º foram suprimidos por tratarem de aspectos patentários alheios à competência da CMED e já contemplados nos critérios de enquadramento da Categoria 1, o que evita sobreposição normativa e obrigações desnecessárias para as empresas.</t>
  </si>
  <si>
    <t>Art. 16. O PF máximo permitido para o medicamento  classificado na Categoria 2 será definido tendo como base o custo de tratamento com o medicamento comparador, com mesma indiciação em bula aprovada no país,  não podendo ser superior à média aritimética  preço praticado dentre os países de referência.
Parágrafo único. exclusão</t>
  </si>
  <si>
    <t>A alteração proposta ao caput do art. 16 visa reforçar a segurança jurídica e a coerência metodológica no cálculo do PF para medicamentos enquadrados na Categoria 2. Ao vincular expressamente a comparação ao medicamento que possua a mesma indicação em bula aprovada no Brasil, assegura-se a adequação terapêutica da análise de custo, evitando distorções decorrentes de indicações divergentes entre produtos.
A adoção da média aritmética como limite de referência, em lugar do menor preço absoluto, encontra respaldo em artigos anteriores da minuta e garante maior isonomia e previsibilidade na formação do preço, sem comprometer o controle de modicidade exigido pelo sistema regulatório.
Por fim, a exclusão do parágrafo único se justifica por reiterar o conteúdo já expresso no caput, sendo desnecessária sua manutenção para fins de interpretação normativa.</t>
  </si>
  <si>
    <t>Art. 17. A CMED poderá estabelecer PF máximo para produtos classificados na categoria 1 e 2, com base em racional de preço sugerido pela empresa, a ser avaliado pela CMED, nas seguintes situações:
Parágrafo único. Na análise de que trata este artigo, a CMED deverá considerar o benefício clínico adicional aportado pelo medicamento</t>
  </si>
  <si>
    <t>Art. 18. O PF permitido para o medicamento  classificado na Categoria 3 que demonstrar, com evidências científicas e ou  racional técnico da empresa, benefício clínico adicional, deverá observar os seguintes critérios:
I - não poderá ser superior ao PF médio  praticado para o mesmo produto nos países de referência, agregando-se os impostos incidentes; ou
II -  será estabelecido a partir de racional de preço sugerido pela empresa e avaliado pela CMED, nas seguintes situações:
a) o medicamento não é comercializado pela empresa solicitante  os países de referência;
b)	preço internacional do medicamento comercializado pela empresa solicitante nos países de referência menor que o do medicamento originador de inovação incremental
c) manufatura básica do processo produtivo internalizada no País; ou
d) atividade inovativa realizada no País.
§ 2º - exclusão</t>
  </si>
  <si>
    <t>Exclusão de dados de literatura científica pois já foram definidos inicialmente como parte de evidências científicas. A substituição do menor pelo preço médio internacional evita distorções causadas por outliers ou políticas locais de subsídio, promovendo maior equilíbrio regulatório e previsibilidade. A mudança também está alinhada com a lógica já adotada em outras categorias da norma e com boas práticas internacionais de precificação por referência externa. A substituição de “poderá” por “será” e a inclusão de “em qualquer das seguintes situações” conferem maior objetividade e reforçam a obrigatoriedade da análise do racional de preço quando presentes as hipóteses previstas. A medida garante segurança jurídica e evita interpretações restritivas que possam limitar o direito da empresa à avaliação técnica de sua proposta.A nova redaçãodo item A torna a hipótese mais precisa e aderente à realidade regulatória, ao focar na inexistência de comercialização pela própria empresa, e não na ausência absoluta de preços internacionais, o que pode ocorrer por razões alheias à solicitante. A adequaçãono item B melhora a clareza do dispositivo, mantendo o sentido original, mas reforçando a vinculação entre o preço praticado pela própria empresa e o parâmetro de comparação com o medicamento originador. Isso evita interpretações ambíguas e assegura maior precisão técnica.
§ 2º - exclusão: dado que não há normativa que elenque o grau de esforço inovativo, a exclusão deste item torna esta Resolução mais objetiva</t>
  </si>
  <si>
    <t>A utilização do termo “grau de esforço inovativo” disposta no §1º deste dispositivo, possui caráter subjetivo e enseja
margem a interpretações discricionárias, comprometendo a segurança jurídica do setor, uma vez que a norma não
estabelece critérios objetivos para definir o grau de esforço inovativo.</t>
  </si>
  <si>
    <t>Art. 20. O PF máximo permitido para o produto classificado na Categoria 4 será definido com base no preço médio das apresentações dos medicamentos com o mesmo IFA e mesma concentração disponíveis no mercado, em forma farmacêutica agrupável, ponderado pelo faturamento de cada apresentação, com base no seguinte:
I - exclusão
III - Devem ser excluídos do cálculo os medicamentos genéricos e os medicamentos com embalagem hospitalar</t>
  </si>
  <si>
    <t>Com o advento dos medicamentos genéricos, que possuem um preço substancialmente inferiores aos medicamentos de marca (similar / referência) e muitas vezes um volume comercializado maior, realizar o ponderamento pelo volume, certamente irá forçar o preço das novas tecnologias para baixo, podendo até inviabiliza-las. A sugestão é manter da forma que acontece hoje com a Resolução CMED n° 02/2004, em que o cálculo ponderado é feito pelo faturamento das apresentações disponíveis no mercado.
I - Mesma ideia apontada no caput
III - Inclusão de item por questão de isonomia, uma vez que genéricos possuem uma categoria própria de precificação e não devem influenciar o cálculo de outras categorias. A retirada do hospitalar deve-se à jurisprudência tomada hoje, por seu preço ser diferenciado com relação à embalagem comercial.</t>
  </si>
  <si>
    <t>Art. 21. O PF máximo permitido para o medicamento  classificado na Categoria 5 será definido com base na média aritmética da unidade farmacotécnica das apresentações do mesmo medicamento, com igual concentração e forma farmacêutica agrupável, já comercializadas pela própria empresa 
§ 1º - Exclusão
§ 5º Quando a alteração de concentração do princípio ativo representar um ganho para a terapia, será considerado o critério do custo de tratamento com o medicamento definido como comparador.</t>
  </si>
  <si>
    <t>A regra disposta no caput do artigo, ignora eventuais particularidades mercadológicas, operacionais ou regulatórias entre empresas do mesmo grupo, além de impor uma penalização automática a novos produtos por conta do histórico interno de precificação. Não se pode olvidar que, em que pese empresas se organizem de forma societária por meio de grupos econômicos, cada uma possui personalidade jurídica distinta e, embora possa haver coordenação, cada empresa possui autonomia em suas operações diárias e tomadas de decisão.  Empresas do mesmo grupo econômico possuem estratégias e investimentos diferenciados para uma mesma molécula (por exemplo similar x genérico). Dessa forma, a norma ao assim dispor, reduz a margem para reposicionamentos estratégicos, dificulta o lançamento de produtos com vantagens operacionais ou logísticas, e até inviabiliza práticas comerciais diferenciadas entre marcas do mesmo grupo. A proposta desincentiva a inovação e a diferenciação, criando um cenário de competição prejudicial, com potenciais impactos negativos no acesso a medicamentos. Além disso, a proposta pode desestimular as empresas a produzir e lançar linhas de medicamentos genéricos, pois estas linhas distorceriam o preço das demais para baixo. 
Manter a precificação individual por CNPJ é a abordagem mais consolidada, segura e alinhada com a realidade do setor farmacêutico. 
Ademais do acima disposto, torna-se premente desconsiderar os medicamentos genéricos do cálculo previsto neste dispositivo, eis que esses produtos, possuem metodologia de precificação próprias. O §1º reforça essa rigidez ao vedar qualquer exceção à regra do caput: o novo produto não poderá ter um preço superior à média apurada, mesmo que envolva custos adicionais de produção, logística ou atendimento a nichos específicos de mercado. A ausência de margem para análise técnica ou ponderação de custos pode impactar diretamente a viabilidade econômica de novas apresentações. 
§ 5º - Incluído texto já publicado na Resolução original, a fim de não se perder previsibilidade na norma</t>
  </si>
  <si>
    <t>§ 1º Quando houver nova apresentação de medicamento genérico já comercializado pela empresa, o PF permitido para o produto classificado na Categoria 6 não poderá ser superior à média aritmética dos preços das outras apresentações do medicamento genérico da própria empresa, com igual concentração e mesma forma farmacêutica e considerando a unidade farmacotécnica.
§2º Na ausência de medicamento de referência disponível para comercialização, conforme dados provenientes da Agência Nacional de Vigilância Sanitária, e na ausência de indicação de medicamento substituto, será considerado o preço nos mesmos patamares do medicamento genérico de maior valor.</t>
  </si>
  <si>
    <t>A redação do §1º do artigo 22, ao propor a vinculação da preponente as integrantes do grupo econômico, acaba por limitar significativamente a liberdade de precificação de novas apresentações, ainda que estas possam representar investimentos adicionais em logística, adequações regulatórias ou melhorias no acesso ao tratamento, como por exemplo embalagens diferenciadas, fracionamentos ou volumes adaptados ao perfil do paciente. Além disso, essa regra desconsidera o fato de que diferentes apresentações podem atender a mercados distintos, com demandas, custos e estratégias comerciais específicas. A imposição de um preço médio baseado em outras apresentações, mesmo dentro da mesma forma farmacêutica e concentração, impede o posicionamento estratégico e dificulta o lançamento de apresentações que poderiam ser vantajosas sob a perspectiva sanitária, mas que se tornam economicamente inviáveis dentro da lógica de limitação de preço imposta. 
Outro problema decorre do fato de que o critério alcança não apenas a própria empresa, mas todo o grupo econômico, desconsiderando a autonomia operacional e comercial de cada CNPJ ou linha de negócio. Isso pode afetar conglomerados com múltiplas marcas ou empresas voltadas a segmentos diferentes do mercado farmacêutico, nos quais os preços praticados não são diretamente comparáveis. Do ponto de vista concorrencial, a norma também pode colocar os grandes grupos em desvantagem frente a empresas independentes, que, ao não possuírem histórico interno de preços, não estão sujeitas à limitação pela média do grupo e podem lançar novas apresentações com maior liberdade, dentro do limite dos 65% do preço do medicamento de referência previsto no caput.
Por fim, o dispositivo pode ainda desestimular a diversificação de apresentações, o que contraria os objetivos da política de genéricos, centrada em ampliar o acesso, estimular a concorrência e proporcionar economia ao sistema de saúde. Ao limitar o preço de novas apresentações com base em referências internas, mesmo quando estas sejam fruto de estratégias diferentes ou apresentem particularidades técnicas, a norma reduz os incentivos à inovação incremental e à adequação da oferta às necessidades reais da população. O §2º do art. 22 define o teto de preço para novos medicamentos enquadrados na Categoria 6 nos casos em que não há medicamento de referência disponível no mercado, nem substituto indicado, utilizando como base a média de preços das apresentações de medicamentos genéricos com igual concentração e forma farmacêutica. 
No entanto, a limitação cálculo da média de preços das apresentações de medicamentos genéricos impacta nos preços dos medicamentos, cujos genéricos já foram precificados em valores significativamente inferiores aos seus referências. Por essa razão, é imperiosa a concessão do preço no mesmo valor do produto contemplado na listagem de medicamentos de referência, provenientes da Agência Nacional de Vigilância Sanitária.</t>
  </si>
  <si>
    <t>O disposto no artigo 23, inciso II, alínea “b” interfere diretamente na autonomia empresarial ao restringir a possibilidade de precificação diferenciada entre empresas do mesmo conglomerado, ainda que estas possuam personalidade jurídica própria, operem com estruturas de custos distintas, estratégias comerciais próprias ou atuem em diferentes nichos de mercado. Ao impor tal vinculação, a norma reduz a flexibilidade do grupo econômico para definir o posicionamento de mercado de novos produtos, tornando inviável, por exemplo, o lançamento de um medicamento com valor agregado superior (embora sem reconhecimento formal de ganho terapêutico) por preço acima da média interna do grupo, podendo gerar uma espécie de “canibalização regulatória”, em que o histórico de preços praticado por empresas do próprio grupo limita artificialmente as possibilidades de novos lançamentos, afetando negativamente a competitividade e a inovação incremental. 
Outro ponto relevante é a desvantagem concorrencial que se impõe aos grandes grupos em relação a empresas independentes. Enquanto estas têm seus produtos analisados isoladamente, os grupos econômicos ficam sujeitos ao conjunto de preços já praticados internamente, o que pode limitar sua capacidade de reposicionar portfólios ou ingressar em novos segmentos. 
Por fim, a regra também pode desestimular o investimento em melhorias tecnológicas ou operacionais que, embora não resultem em ganho terapêutico comprovado, tragam benefícios relevantes ao paciente ou ao sistema de saúde — como formulações mais seguras, de uso facilitado, ou que reduzam a frequência de administração. Ao desconsiderar essas inovações na formação do preço, a norma acaba por penalizar o esforço de desenvolvimento incremental e restringe o incentivo à evolução constante dos produtos disponíveis no mercado.</t>
  </si>
  <si>
    <t>§1º Os produtos classificados nas Categorias 5, 6  ou 8 poderão ser comercializados tão logo seja feito o protocolo do Documento Informativo de Preços, desde que o preço esteja em conformidade com os artigos 21 , 22 e 24, respectivamente.
§2º A empresa que comprovadamente publicar ou praticar preço superior ao definido pela CMED estará sujeita às sanções previstas na Lei nº 10.742, de 2003.</t>
  </si>
  <si>
    <t>A redação proposta busca resgatar a lógica da normativa anterior, conferindo tratamento diferenciado às categorias cuja metodologia de precificação é objetiva, padronizada e de baixa complexidade, como as Categorias 5, 6 e, agora, a nova Categoria 8.
Tais categorias, por utilizarem critérios de cálculo simplificado e não dependerem de juízo técnico por parte da Administração, não demandam tempo adicional de análise nem estão sujeitas a controvérsias interpretativas. A permissão para comercialização imediata após o protocolo do DIP garante celeridade ao processo regulatório, viabiliza o acesso oportuno dos medicamentos ao mercado e assegura segurança jurídica às empresas, sem prejuízo à atuação fiscalizatória posterior da CMED.
A adoção dessa medida também afasta a necessidade de aguardo pelo prazo regulamentar de 60 dias, como proposto inicialmente na minuta da nova resolução, o que poderia representar retrocesso regulatório injustificado, em desacordo com os princípios da eficiência e razoabilidade que norteiam a atuação administrativa (art. 37, caput, da CF/88).
§2º - Movendo a hierarquia deste item dada a inclusão de um parágrafo anterior.</t>
  </si>
  <si>
    <t>Art. 27. Compete à Secretaria-Executiva da CMED decidir em primeira instância sobre os pedidos de preços de produtos novos e de novas apresentações submetidos em conformidade com esta Resolução, devendo observar os seguintes prazos, contados da entrega da totalidade da documentação exigida nesta Resolução: 
I - até 60 (sessenta) dias para os produtos classificados nas Categorias 4,  7; e  
II - até 90 (noventa) dias para os produtos classificados nas Categorias 1, 2 e 3, ou como caso omisso.
III - até 30 (trinta) dias para os produtos classificados nas Categorias 5 e 6.
§ 2º Os prazos de que tratam o caput e o § 1º deste artigo ficarão suspensos durante o período em que estiverem pendentes esclarecimentos ou documentos imprescindíveis à análise do processo, solicitados por  meio do sistema SAMMED ou qualquer outro sistema que venha substituir o mesmo posteriormente.
§ 3º Caso a Secretaria-Executiva  não se pronuncie sobre o preço inicial pretendido pela empresa, nos prazos referidos caput, a contar da entrega da integralidade das informações requeridas, nos termos desta Resolução, o medicamento objeto do DIP poderá ser comercializado pelo preço pretendido,  ressalvadas as situações previstas nos § 2º e 3º do art. 35..</t>
  </si>
  <si>
    <t>A proposta visa compatibilizar os prazos de análise com a complexidade técnica envolvida em cada categoria regulatória, mantendo a lógica de racionalização processual já consagrada pela CMED. As categorias de extensão de linha e medicamentos genéricos, por apresentarem menor grau de complexidade e maior previsibilidade nos parâmetros de precificação, devem permanecer sem prazo específico, permitindo maior flexibilidade e agilidade na análise, como já ocorre atualmente.
A reclassificação da Categoria 7 para o grupo com prazo de 60 dias é justificada pela semelhança de critérios técnicos e processuais com a Categoria 4, o que permite um tratamento isonômico e racional na alocação de prazos, sem comprometer a segurança regulatória. Com isso, busca-se garantir maior eficiência administrativa, previsibilidade para o setor regulado e respeito aos princípios da razoabilidade, isonomia e economicidade.
§1º prevê a possibilidade de dilação dos prazos, por uma única vez e por período equivalente, com base em critérios vagos, como “complexidade” ou “volume documental”. Apesar de razoável sob a ótica da gestão administrativa, essa faculdade carece de exigência expressa de fundamentação técnica e de publicização do ato que a concede, o que contraria princípios constitucionais e regulatórios.
§ 2 º - Atrelar a formalização de solicitação de documento ao sistema SAMMED que já é o meio oficial de protocolo do DIP.
§ 3 º - Ajustar conforme texto da resolução atual, sem trazer a possibilidade de ajuste posterior de preço após divulgação da CMED. Manter da forma proposta na Consulta Pública abre brecha para não atendimento dos prazos pela CMED, uma vez que ela pode tomar decisão posterior ao prazo estabelecido na resolução.</t>
  </si>
  <si>
    <t>Art. 30. Estarão sujeitas ao reexame necessário pelo CTE/CMED, quando não houver interposição de recurso pela empresa, as decisões proferidas pela Secretaria-Executiva da CMED:
I - em casos omissos, ressalvadas as situações amparadas em enunciado do CTE/CMED; e
II - Exclusão
§ 1º Os autos do processo permanecerão na Secretaria-Executiva da CMED até o fim do prazo recursal.
§ 2º Transcorrido o prazo sem a apresentação de recurso, os autos serão enviados ao CTE/CMED para reexame necessário.
§ 3º A decisão do CTE/CMED em reexame necessário poderá confirmar a decisão da Secretaria Executiva ou modificá-la, para estabelecer preço superior ou inferior ao apurado pela Secretaria Executiva.
§ 4º Nas situações em que do reexame necessário resultar a definição de preço inferior ao estabelecido pela Secretaria-Executiva, caberá pedido de reconsideração ao próprio Comitê, com efeito suspensivo, no prazo de 30 (trinta) dias, que será sorteado a novo relator.
§ 5º Nos casos em que a empresa manifeste seu aceite ao preço concedido pela Secretaria-Executiva da CMED, no prazo de até 15 (quinze) dias após a notificação da decisão, não haverá encaminhamento dos autos ao reexame necessário pelo CTE/CMED.</t>
  </si>
  <si>
    <t>Item II - Exclusão: o Art. 30 estabelece a obrigatoriedade de reexame necessário, pelo CTE/CMED, das decisões da Secretaria-Executiva em determinadas hipóteses, ainda que não haja interposição de recurso pela empresa. No entanto, não há justificativa técnica, jurídica ou regulatória apresentada na resolução que fundamente essa exigência, especialmente nos casos em que a empresa esteja de acordo com o preço definido, mesmo que inferior ao solicitado. A manutenção de reexame necessário mesmo diante do “aceite” expressamente manifestado pela empresa quanto ao PF definido representa ônus processual desnecessário, impacta negativamente na eficiência administrativa e pode retardar indevidamente o início da comercialização do medicamento, contrariando os princípios da celeridade e da razoabilidade. Cabe lembrar que o processo administrativo regulatório deve prezar pelo efetivo exercício do contraditório e da ampla defesa, o que se traduz também no direito da parte de optar por não recorrer e aceitar a decisão proferida, inclusive para viabilizar o acesso mais célere ao mercado.
 § 5º - sugere-se incluir no texto do artigo previsão expressa de que, nos casos em que a empresa manifeste formalmente seu “aceite” ao preço concedido pela Secretaria-Executiva da CMED, no prazo de até 15 (quinze) dias após a notificação da decisão, não haverá encaminhamento dos autos ao reexame necessário pelo CTE/CMED. Essa proposta mantém a possibilidade de revisão em casos de omissão, controvérsia técnica ou erro material, mas preserva a autonomia da empresa em aceitar o preço definido e evita prolongamentos desnecessários do processo regulatório.
O reexame necessário também deve ocorrer, apenas, nos casos omissos, na forma do art. 17-A, da Resolução CMED nº 02/2025, não havendo justificativa técnica plausível para sua extensão às hipóteses do art. 17 ou art. 18, inciso II.
Já nos aspectos que envolvem o §4º, por se tratar de decisão prejudicial ao administrado, o pedido de reconsideração deve ser recebido no efeito suspensivo, a fim de retirar a exequibilidade da decisão, ainda passível de revisão, até sua análise final de mérito.</t>
  </si>
  <si>
    <t>Art. 34.  A CMED poderá rever suas decisões adotadas com base nesta Resolução, quando identificar, em até 30 dias após o deferimento do preço:
I - erro ou imprecisão em informação apresentada pela empresa detentora de registro de medicamento, sem prejuízo das eventuais sanções aplicáveis; ou 
II - erro na avaliação da documentação, em qualquer de suas instâncias decisórias, por meio de autotutela.
§ 1º. Nos casos previstos nos incisos I e II deste artigo, antes da adoção de decisão definitiva pela CMED, deverá ser assegurada à empresa detentora do registro do medicamento a oportunidade de manifestação, no prazo de 15 dias, em observância aos princípios do contraditório e da ampla defesa.</t>
  </si>
  <si>
    <t>Ainda que legítima a revisão de suas decisões, pelo princípio da autotutela, a fim de reforçar a segurança jurídica e o devido processo legal, torna-se imperiosa a dição de um parágrafo ao dispositivo, para possibilitar o direito de manifestação prévia antes da eventual revisão de decisões adotadas pela CMED. Trata-se de medida compatível com os princípios constitucionais do contraditório e da ampla defesa (art. 5º, incisos LIV e LV da Constituição Federal).
Recomenda-se a exclusão do termo “a qualquer tempo”, uma vez que tal expressão pode acarretar insegurança jurídica à empresa, ao conferir amplitude demasiada e indefinida ao exercício do direito, potencialmente comprometendo a estabilidade das relações jurídicas envolvidas.
Ademais, sugere-se a inclusão de parágrafo único com o intuito de vedar a revisão enquanto a decisão estiver em fase recursal, resguardando assim a segurança jurídica e a eficácia dos atos decisórios, evitando alterações prematuras que possam gerar conflitos processuais ou administrativos.</t>
  </si>
  <si>
    <t>Art. 40. Os processos que se encontrarem na Secretaria Executiva da CMED para análise de DIP na data de entrada em vigor desta Resolução seguirão os ritos processuais previstos na norma vigente à época de seu protocolo.</t>
  </si>
  <si>
    <t>Art. 43. A Resolução CMED nº 3, de 23 de fevereiro de 2015, passa a vigorar com as seguintes alterações:   
“Art. 3º As empresas detentoras de registro de medicamentos que já tenham Preço Fábrica definido pela CMED, que optarem por se adequar aos  procedimentos simplificados de que tratam a Resolução RDC nº 954 de 2024, ,deverão protocolar Documento Informativo de Preço (DIP) em modalidade simplificada, nos termos da regulamentação da CMED.</t>
  </si>
  <si>
    <t>A presente alteração visa atualizar a referência normativa constante da Resolução CMED nº 3/2015, tendo em vista que as Resoluções RDC nº 31/2014 e nº 43/2014 foram revogadas e substituídas pela RDC nº 954/2024, que atualmente disciplina os procedimentos simplificados para alteração, inclusão e cancelamento de informações em medicamentos.
Tal atualização é fundamental para manter a coerência entre os marcos regulatórios da Anvisa e da CMED, assegurar a segurança jurídica e evitar dúvidas interpretativas no cumprimento dos requisitos documentais e procedimentais, especialmente no tocante à modalidade simplificada de protocolo do DIP.</t>
  </si>
  <si>
    <t>A redação proposta tem como finalidade assegurar a manutenção da modalidade simplificada do DIP para medicamentos do Grupo 2, em alinhamento com a natureza técnica e regulatória desses produtos. Tal medida visa garantir maior celeridade, desburocratização e segurança jurídica ao setor regulado, sem comprometer a fiscalização ou o controle de preços pela CMED.
A previsão de protocolo e início da comercialização com base no DIP simplificado é compatível com o tratamento já conferido aos medicamentos enquadrados nesse grupo, e está em consonância com os princípios da eficiência administrativa (art. 37 da CF/88), da razoabilidade e da proporcionalidade, promovendo previsibilidade para o setor e evitando entraves desnecessários à disponibilização de medicamentos no mercado.</t>
  </si>
  <si>
    <t>Pontos prioritários sobre os quais há necessidade de melhoria da matéria:
• Conceito de inovação incremental: conforme proposto na CP, não seriam considerados 
como inovação incremental e, portanto, não poderiam ser precificados como inovadores 
produtos integralmente desenvolvidos e produzidos por outra empresa. Entende-se que o
produto deve ser enquadrado como inovador, independentemente de sua origem ou local 
de desenvolvimento, conforme previsto nas normativas de registro, de forma a promover o 
acesso dos pacientes a novas alternativas de tratamento.
o Proposta de texto:
Art. 2º Item XI:
Exclusão do item 4.
Documento Informativo de Preço (DIP): a norma propõe que o DIP seja protocolado para 
todos os novos produtos e apresentações, independente de comercialização. Em que pese 
a necessidade de definição de preço de produtos sob judicialização, esta proposta trará 
uma demanda adicional tanto para a CMED como para as empresas, comprometendo a 
celeridade da análise dos pedidos de preço. Propõe-se que o protocolo de DIP seja 
obrigatório somente para os produtos enquadrados como prioritários, o que atende a 
necessidade exposta pela CMED. Adicionalmente, a norma vigente prevê a 
comercialização das categorias de extensões de linha e genéricos imediatamente após o 
protocolo do DIP, sem necessidade de aguardar manifestação da CMED. A CP exclui esta 
possibilidade e estabelece um prazo de 60 dias para decisão sobre o preço destes 
produtos, o que reduz a celeridade no lançamento de novos produtos, e, 
consequentemente, no acesso dos pacientes. Entende-se que as categorias 5, 6 e 8
(extensões de linha, genéricos, e medicamentos oriundos de transferência de titularidade, 
respectivamente), possuem critérios claros para definição de preço e podem ter sua 
comercialização sem necessidade de análise do DIP pela CMED, desde que estejam de 
acordo com os critérios estabelecidos.
o Proposta de texto:
CAPÍTULO III 
DO DOCUMENTO INFORMATIVO DE PREÇOS
Art. 6º As empresas detentoras de registro de produtos enquadrados pela Anvisa na 
categoria prioritária, conforme Resolução RDC nº 204, de 27 de dezembro de 2017, e suas  atualizações, devem, no prazo de 60 (sessenta) dias a contar da publicação de sua 
aprovação, protocolizar DIP junto à Secretaria-Executiva da CMED, por meio de sistema 
eletrônico.
Art. 9º A CMED poderá definir preços de produtos novos e novas apresentações, em caráter 
definitivo ou provisório, seguindo os critérios dispostos nesta Resolução, 
independentemente da submissão de DIP pela empresa responsável, nas situações em 
que: 
Exclusão do item I
II- a partir da vigência desta Resolução, a empresa detentora de registro de medicamentos 
previstos no artigo 8º que não tenha submetido DIP em até 60 (sessenta) dias após a 
publicação do registro, descumprindo a previsão contida no caput do art. 6º.
CAPÍTULO V 
DO PROCEDIMENTO PARA ANÁLISE E DEFINIÇÃO DE PREÇOS
Seção III 
Da Comercialização 
Art. 25
§ 1º Os produtos classificados nas Categorias 5, 6 ou 8 poderão ser comercializados
tão logo seja feito o protocolo do Documento Informativo, desde que o preço esteja em
conformidade com os artigos 21, 22 e 24, respectivamente.
Art. 27. Compete à Secretaria-Executiva da CMED decidir em primeira instância sobre os 
pedidos de preços de produtos novos e de novas apresentações submetidos em 
conformidade com esta Resolução, devendo observar os seguintes prazos, contados da 
entrega da totalidade da documentação exigida nesta Resolução: 
I - até 60 (sessenta) dias para os produtos classificados nas Categorias 4 e 7; e 
II - até 90 (noventa) dias para os produtos classificados nas Categorias 1, 2 e 3, ou como 
caso omisso.
Exclusão § 1º.
Grupo econômico: a CP propõe uma mudança nos cálculos de preço das Categorias 5, 6 
e 7, incluindo os preços de produtos comercializados pelas empresas do mesmo grupo 
econômico. No entanto, empresas do mesmo grupo econômico possuem diferentes 
estratégias de mercado com investimentos distintos em visitação médica e divulgação de 
produtos, o que reflete em diferentes estratégias de preço. Por exemplo, temos uma 
mesma molécula (rivaroxabana) trabalhada com investimentos em visitação médica e 
materiais promocionais para visitação, desenvolvimento de marca e congressos
científicos na Business Unit de Prescrição (Vabam), e trabalhada como genérico e similar 
(Rivneo) na Business Unit de Similares e Genéricos, sem investimento em visitação
médica, materiais promocionais ou congressos científicos. Portanto, é necessário que seja 
mantido o cálculo previsto na normativa atual, que considera somente produtos 
comercializados pela própria empresa.
Proposta de texto:
CAPÍTULO II 
DA CLASSIFICAÇÃO DE PRODUTOS 
Art. 4º
III - Categoria 5: nova apresentação de medicamento já comercializado pela própria 
empresa, em forma farmacêutica agrupável;
CAPÍTULO IV 
DOS CRITÉRIOS PARA DETERMINAÇÃO DO PREÇO
Seção II 
Dos Critérios para Definição do Preço Fábrica por Categoria
Art. 21. O PF máximo permitido para o produto classificado na Categoria 5 será definido 
com base na média aritmética da unidade farmacoténica das apresentações do 
mesmo medicamento, com igual concentração e forma farmacêutica agrupável, já 
comercializadas pela própria empresa, devendo ser considerados no cálculo os 
medicamentos genéricos.
Art. 22. 
§ 1º Quando houver nova apresentação de medicamento genérico já comercializado 
pela empresa, o PF permitido para o produto classificado na Categoria 6 não poderá 
ser superior à média aritmética dos preços das outras apresentações do medicamento 
genérico da própria empresa, com igual concentração e mesma forma farmacêutica.
Art. 23
Item II
b) caso a empresa já possua produto com molécula similar em sua lista de 
medicamentos comercializados, o PF não poderá ser superior à média do custo de 
tratamento com os medicamentos com molécula similar já comercializados pela 
própria empresa; 
• Cesta de países: a CP propõe a ampliação da cesta atual de países, de 9 para 14. 
Entretanto, as empresas não têm previsibilidade do impacto da inclusão destes países,
tendo em vista a dificuldade de localizar bases de dados oficiais de preços e informações 
sobre a estrutura tributária de cada país. Além disso, há países com preço subsidiado, o 
que gera distorções nos preços a serem considerados como referencial. Desta forma, fazse necessária a manutenção da cesta de países atualmente praticada. Adicionalmente, 
caso o produto não seja comercializado pela empresa nos países da cesta, a CP prevê 
utilizar como referência o preço de produto com o mesmo IFA e forma farmacêutica 
agrupável nos países de referência. Ou seja, produtos de outras empresas, com diferentes 
desenvolvimentos, fórmulas, fabricantes e fornecedores de insumos, seriam utilizados 
como referencial para definição de preço. Propomos a exclusão destes itens, de forma que 
os preços internacionais sejam utilizados como referência somente quando se tratar do 
mesmo produto a ser comercializado no Brasil.
Proposta de texto:
CAPÍTULO IV 
DOS CRITÉRIOS PARA DETERMINAÇÃO DO PREÇO 
Seção I 
Das Disposições Gerais
Art. 10
§ 1º São países de referência Austrália, Canadá, Espanha, Estados Unidos da América, 
França, Grécia, Itália, Nova Zelândia e Portugal, além do país de origem do produto, 
conforme o caso. 
§ 2º Para que seja apurado o PF permitido, o produto deverá estar sendo 
comercializado em pelo menos 3 (três) dos países de referência.
§ 4º Enquanto não estiver disponível para consulta em fontes de 3 (três) países, o PF 
será considerado provisório.
Exclusão do § 5º</t>
  </si>
  <si>
    <t>2025-07-10 16:37:30</t>
  </si>
  <si>
    <t>Minas Gerais - MG</t>
  </si>
  <si>
    <t>Unimed Belo Horizonte Cooperativa de Trabalho Médico</t>
  </si>
  <si>
    <t>16.513.178/0001-76</t>
  </si>
  <si>
    <t>Operadora de planos de saúde</t>
  </si>
  <si>
    <t>Superintendente de Atenção à Saúde</t>
  </si>
  <si>
    <t>Entendemos que os parágrafos em questão podem gerar problemas futuros, especialmente no contexto das terapias avançadas que, embora não apresentem Ingrediente Farmacêutico Ativo (IFA) nos moldes tradicionais, ainda assim são consideradas produtos novos. Diante disso, sugerimos que esses trechos sejam reescritos, de forma a contemplar adequadamente as especificidades dessas tecnologias e evitar interpretações que possam comprometer sua avaliação regulatória e precificação.</t>
  </si>
  <si>
    <t>Acreditamos que a comodidade posológica não deva ser considerada na definição de benefício clínico adicional. O real impacto clínico da comodidade posológica se manifesta apenas quando há evidências de aumento na adesão ao tratamento, o que, por sua vez, pode resultar em maior efetividade terapêutica. A inclusão do termo "conforto posológico" na definição de benefício clínico adicional pode levar à autorização de preços mais elevados para medicamentos que passaram por modificações mínimas — como a peguilação de um anticorpo — sem que essas alterações resultem, na prática clínica, em maior adesão ou efetividade. Tal abordagem pode comprometer a racionalidade da política de precificação e gerar distorções no acesso e no uso racional de medicamentos.</t>
  </si>
  <si>
    <t>Recomendamos incluir, ao final do parágrafo, a seguinte frase:
“As evidências apresentadas devem possuir qualidade metodológica adequada, avaliada por critérios internacionalmente reconhecidos, como os sistemas GRADE e PRISMA. Comparações indiretas, quando utilizadas, devem ser conduzidas com rigor metodológico e interpretadas com cautela, dada sua maior suscetibilidade a vieses e incertezas.”</t>
  </si>
  <si>
    <t>A inclusão de evidências científicas na avaliação de medicamentos deve considerar não apenas sua existência, mas a qualidade metodológica com que foram produzidas. Diretrizes como o GRADE (Grading of Recommendations Assessment, Development and Evaluation) estabelecem critérios claros para classificar a confiança nas estimativas de efeito, considerando fatores como risco de viés, imprecisão, inconsistência e aplicabilidade.
No caso de comparações indiretas, como as realizadas por meio de redes de metanálise (network meta-analysis), a robustez metodológica é ainda mais crítica, pois essas análises dependem de suposições de similaridade e consistência entre os estudos incluídos. A PRISMA 2020, por sua vez, reforça a importância da transparência e da qualidade na condução e no relato de revisões sistemáticas e metanálises.
A adoção explícita desses critérios fortalece a base científica das decisões regulatórias e evita a valorização de evidências frágeis ou enviesadas.</t>
  </si>
  <si>
    <t>No item 2 sugerimos incluir, ao final do parágrafo, a seguinte complementação: "...e que não resultem em ganhos comprovados de adesão ao tratamento ou de efetividade clínica."</t>
  </si>
  <si>
    <t>A literatura científica deve ser compreendida como o conjunto de artigos científicos publicados em revistas indexadas, com diferentes delineamentos metodológicos. Devem ser aceitos como evidência científica os ensaios clínicos — randomizados ou não — e as revisões sistemáticas com ou sem meta-análises, desde que sigam critérios metodológicos rigorosos.</t>
  </si>
  <si>
    <t>Ressaltamos que meta-análises isoladas, sem estarem vinculadas a revisões sistemáticas, não devem ser consideradas como evidência científica válida, pois carecem de uma avaliação abrangente da qualidade e da heterogeneidade dos estudos incluídos, o que compromete seu nível de evidência. A adoção de critérios mais robustos para a aceitação de evidências é essencial para garantir decisões regulatórias baseadas em ciência de alta qualidade.</t>
  </si>
  <si>
    <t>Medicamento com inovação incremental: medicamento que demonstre atividade inovativa em relação a um medicamento originador já registrado no País, consistindo em nova associação, nova monodroga, nova forma farmacêutica, ou outra modificação que resulte em benefício clínico adicional comprovado, como aumento de adesão, efetividade ou segurança.</t>
  </si>
  <si>
    <t>Recomendamos a revisão da definição, com a exclusão dos termos “nova concentração”, “novo acondicionamento” e “nova via de administração”, quando não acompanhados de comprovação de benefício clínico adicional. A definição atual inclui modificações que, por si só, não garantem benefício clínico adicional, como nova concentração, novo acondicionamento ou nova via de administração. Essas alterações podem representar apenas ajustes tecnológicos ou logísticos, sem impacto direto nos desfechos clínicos relevantes.
Diretrizes internacionais como o sistema GRADE e os princípios da Cochrane reforçam que decisões em saúde devem se basear em evidências de impacto clínico real, e não apenas em parâmetros intermediários.
A manutenção de uma definição ampla pode levar à valorização indevida de modificações sem ganho terapêutico, comprometendo a racionalidade da política de precificação e o acesso equitativo a medicamentos.</t>
  </si>
  <si>
    <t>Retirar o trecho “que possua mesma forma farmacêutica”</t>
  </si>
  <si>
    <t>Normalmente uma nova via de administração exige uma forma farmacêutica distinta, pois cada via tem requisitos específicos de liberação, absorção e estabilidade do fármaco.</t>
  </si>
  <si>
    <t>O Art. 2º - Inciso XXXII - § não deixa claro se será aceito como categoria I o produto cuja patente de molécula está em análise pelo INPI.</t>
  </si>
  <si>
    <t>Retirar as letras f) novo acondicionamento; ou e g) inovação incremental diversa.</t>
  </si>
  <si>
    <t>A simples alteração no acondicionamento de um medicamento — como mudança de embalagem primária ou secundária, formato de blister, frasco ou caixa — não deve ser considerada inovação incremental, pois não implica em modificação da formulação, da via de administração, da forma farmacêutica ou do desempenho terapêutico do produto. O acondicionamento, embora possa influenciar aspectos logísticos ou de conservação, não altera o perfil clínico do medicamento, tampouco representa avanço tecnológico que justifique diferenciação de preço ou enquadramento como inovação. Considerar novo acondicionamento como inovação incremental pode abrir precedentes para aumentos de preço sem contrapartida em benefício clínico, contrariando os princípios de acesso e racionalidade da política de precificação de medicamentos.</t>
  </si>
  <si>
    <t>Recomendamos a exclusão dos itens “c” e “d” da lista de critérios para caracterização de inovação incremental.</t>
  </si>
  <si>
    <t>A melhora da biodisponibilidade do IFA principal, por si só, não garante benefício clínico adicional, a menos que esteja associada a ganhos comprovados em desfechos clínicos relevantes, como maior adesão, eficácia ou segurança. A biodisponibilidade é um parâmetro farmacocinético que, isoladamente, não reflete impacto terapêutico direto. Da mesma forma, a simplificação do regime terapêutico (como redução da frequência de administração) só deve ser considerada inovação incremental quando houver evidência robusta de que essa mudança resulta em maior adesão e, consequentemente, em maior efetividade clínica.
Diretrizes metodológicas como o sistema GRADE e a Cochrane reforçam que decisões em saúde devem se basear em desfechos clínicos relevantes para o paciente, e não apenas em parâmetros intermediários.
A manutenção desses itens na minuta, sem exigência de comprovação de impacto clínico, pode levar à valorização indevida de modificações tecnológicas sem benefício real, comprometendo a racionalidade da política de precificação.</t>
  </si>
  <si>
    <t>2025-07-10 19:26:50</t>
  </si>
  <si>
    <t>Merck S.A</t>
  </si>
  <si>
    <t>33.069.212/0010-75</t>
  </si>
  <si>
    <t>ALTERAÇÃO DE POSICIONAMENTO</t>
  </si>
  <si>
    <t>Sugestão de melhoria de fluxo: mover o conceito de "Agrupamento de Forma Farmacêutica" (inciso I) para próximo do conceito de "Forma farmacêutica Agrupável" (inciso IX), facilitando a compreensão.</t>
  </si>
  <si>
    <t>II. Alternativa terapêutica: medicamento(s) utilizado(s) para a mesma indicação conforme bula autorizada no País;</t>
  </si>
  <si>
    <t>Sugestão de não alteração no critério que é adotado atualmente para consideração de comparadores, que seria aprovação sanitária em bula da indicação requerida no país. 
Alinhar resolução com entendimento do CTE, que determina seguir estritamente a indicação de bula aprovada pela ANVISA. Além disso, a desatualização dos PCDTs representa risco desinformação e defasagem para avaliação técnica.</t>
  </si>
  <si>
    <t>III. Atividade inovativa: atividade representativa dos esforços da empresa voltados para o desenvolvimento e a implantação de novas apresentações significativamente aprimoradas em relação às disponíveis no mercado brasileiro;</t>
  </si>
  <si>
    <t>Uma vez que "produtos novos" são "os medicamentos com insumo farmacêutico ativo (IFA) novo no País" (Art 1, §1º) e "atividade inovativa" pressupõe o aprimoramento em relação à produtos disponíveis no mercado, não faz sentido ter uma "atividade inovativa para a implantação de produtos novos".</t>
  </si>
  <si>
    <t>IV. Benefício clínico adicional: melhora da comodidade posológica, adesão terapêutica, efeito aditivo ou sinérgico de associações, possibilidade de ajuste refinado de dose de cada droga, redução da contaminação microbiana, abrangência de populações específicas, dentre outros em comparação à(s) alternativa(s) terapêutica(s) registrada(s) no Brasil, excluídos desta definição a redução de custos ou resíduos, assim como as melhorias no processo ou na cadeia produtiva do medicamento;</t>
  </si>
  <si>
    <t>Aumento de eficácia ou redução de eventos adversos são "ganhos terapêuticos". Não há necessidade de sobreposição conceitual entre as definições.
A ação mais rápida ou prologada está normalmente associada com ganho de eficácia, redução de evento adverso ou comodidade posológica. Ação mais rápida ou prolongada não é um benefício clínico adicional por si só.
A possibilidade de ajuste refinado de dose de cada droga está associado ao lançamento de monodrogas, que anteriormente só havia em associações. Caso a monodroga tenha indicação diversa da associação, o ideal seria precificar a monodroga de acordo com o custo de tratamento das alternativas terapêuticas.
Reduzir a resistência antimicrobiana é um ganho terapêutico (eficácia) de antimicrobianos. Já algum dispositivo de aplicação pode reduzir a contaminação microbiana.</t>
  </si>
  <si>
    <t>V. Detentor de registro sanitário de medicamento: empresa responsável pelo medicamento de uso humano regulado pela Agência Nacional de Vigilância Sanitária (Anvisa);</t>
  </si>
  <si>
    <t>Sugestão de adição da palavra "sanitário" para melhorar o alinhamento entre os incisos V e VI.</t>
  </si>
  <si>
    <t>VI. Documento Informativo de Preços (DIP): dossiê contendo documentos administrativos e técnicos apresentado à CMED pela empresa detentora do registro sanitário do medicamento no País, como condição para definição do Preço Fábrica (PF) de lançamento e comercialização do medicamento no mercado brasileiro;</t>
  </si>
  <si>
    <t>Sugestão de melhoria semântica. Um medicamento, ainda que tenha registro sanitário, não pode ser comercializado no país sem que tenha preço registrado na lista CMED. Sugestão de não usar "fixação" porque o preço poderá ser atualizado anualmente e também poderá ser provisório.</t>
  </si>
  <si>
    <t>VII. DIP em modalidade simplificada: dossiê a ser protocolizado pelas empresas detentoras de registro de medicamentos que já tenham preços definidos pela CMED e que se enquadram nas categorias 4, 5, 6 e 8;</t>
  </si>
  <si>
    <t>Trocar "PF" por "preços" já que a CMED também define PMC (quando o medicamento não é de venda exclusiva hospitalar) e PMVG. 
Fazer um DIP em modalidade simplificada não é uma opção: algumas categorias não podem fazer um DIP simplificado e outras categorias apenas requerem um DIP simplificado. Se o DIP será simplificado ou não não tem qualquer relação com procedimentos simplificados de registro sanitário (emitido pela ANVISA).</t>
  </si>
  <si>
    <t>VIII. Evidências científicas: artigos científicos publicados em revistas indexadas referentes ao estudos clínico pivotal e complementarmente, se necessário, revisões sistemáticas com ou sem metanálise, comparações indiretas, estudos observacionais, relatórios de pesquisa clínica e outros documentos emitidos por agências internacionais de referência, que serão valoradas conforme sua robustez;</t>
  </si>
  <si>
    <t>Retirar a necessidade de estudos comparativos: muitos produtos são registrados apenas com estudos de fase II, sem braço comparador. A ANVISA que é o órgão competente para conceder o registro sanitário no país sendo que a CMED deveria ater-se a apenas aos dados necessários para a definição de preços. Caso o medicamento queira pleitear superioridade em comparação a alguma alterativa terapêutica, aí sim seria necessário comparações, diretas ou indiretas.</t>
  </si>
  <si>
    <t>IX. Forma farmacêutica agrupável: formas farmacêuticas que apresentam as mesmas vias de administração e formas de liberação do insumo farmacêutico ativo agrupadas segundo a similaridade da forma física do medicamento no momento da administração ao paciente (estado sólido, líquido, semissólido ou gasoso), conforme o Comunicado CMED nº 8, de 24 de outubro de 2014.</t>
  </si>
  <si>
    <t>Garantir clareza na definição das formas farmacêuticas agrupáveis.</t>
  </si>
  <si>
    <t>Para melhorar a fluidez e compreenção das definições, sugerimos posicionar "ganho terapêutico" (inciso X) antes de "benefício clínico adicional" (inciso IV)</t>
  </si>
  <si>
    <t>XI. Inovação incremental: medicamento resultante de atividade inovativa em relação a medicamento originador, que resulta em ganho terapêutico ou benefício clínico adicional para o paciente nas indicações já registradas no País, ou nova indicação terapêutica para a molécula.</t>
  </si>
  <si>
    <t>Simplificação da definição, vinculação à definições prévias e condicionamento ao objetivo final, que é o ganho para o paciente.
Seria um grande equívoco não considerar nova indicação terapêutica como uma inovação incremental. Principalmente quando tratamos de medicamentos sintéticos, mas ainda no caso de medicamentos biológicos, o grande investimento da indústria farmacêutica não está no desenvolvimento de novas moléculas em si, mas nos estudos para avaliar seu benefício terapêutico para diferentes indicações em seres humanos.
P.S.: observar definições de ganho terapêutico ou benefício clínico adicional sugeridos nessa contribuição.
Deixar essa definição de "inovação incremental" logo após a definição de "benefício clínico adicional" para melhorar a fluidez do documento.</t>
  </si>
  <si>
    <t>Não agrega em nada por estar contido/ser coberto pela definição de "Evidências científicas", no inciso VIII.</t>
  </si>
  <si>
    <t>Para simplificar, as definições de "produto novo" (Art1º, §1º) e "Medicamento novo" (Art 2º, inciso XIX) poderiam ser unificadas para atender ao mesmo propósito.
Como o termo "produto novo" é oriundo da Lei nº 10.742, de 6 de outubro de 2003 e por isso precisa ser mantido, a sugestão seria excluir o inciso XIX e no corpo da Resolução, onde houver "medicamento novo, substituir por "produto novo". 
Adicionalmente, a Lei nº 9.279, de 14 de maio de 1996, referida nesse inciso, regula direitos e obrigações relativos à propriedade industrial. Digno de nota, a alínea a do inciso I do Art 3º dessa minuta tem sido alvo de críticas e solicitação de exclusão do texto da nova resolução, haja vista não agregar no processo de precificação do País.</t>
  </si>
  <si>
    <t>XXII. Medicamento com inovação incremental: medicamento que demonstre ganho terapêutico e/ou benefício clínico adicional para os pacientes em relação a um medicamento originador já registrado no País, advindo de atividade inovativa.</t>
  </si>
  <si>
    <t>O foco da inovação incremental deveria estar no benefício para o paciente, não na alteração da tecnologia farmacêutica em si. As tecnologias farmacêuticas têm evoluído rápido e listar as estratégias de melhoria pode tornar a Resolução obsoleta em pouco tempo. Ao mesmo tempo, pode haver alterações na tecnologia farmacêutica que por si só não trazem qualquer benefício para o paciente.
Claramente o texto desse inciso foi parcialmente copiado da definição de medicamento inovador constante na RESOLUÇÃO - RDC Nº 753, DE 28 DE SETEMBRO DE 2022, porém a "nova indicação terapêutica" foi suprimida deliberadamente:
"XXXIX - medicamento inovador: medicamento com nova associação, nova monodroga, nova via de administração, nova concentração, nova forma farmacêutica, novo acondicionamento, nova indicação terapêutica ou com inovação diversa em relação a um medicamento novo já registrado no país;"
Nova indicação terapêutica deveria ser considerada a principal atividade inovativa, haja vista ser dependente do maior investimento relacionado ao desenvolvimento de um fármaco: os estudos clínicos para utilização em humanos.</t>
  </si>
  <si>
    <t>XXV. Nova via de administração: medicamento com uma molécula já comercializada no país, porém com uma nova via de administração em relação a um medicamento originador de inovação incremental;</t>
  </si>
  <si>
    <t>Um nova via de administração não necessariamente está vinculada à uma mesma forma farmacêutica. Isso até pode acontecer na mudança da via de administração de soluções injetáveis, ao passar da via intravenosa para a subcutânea ou intramuscular, por exemplo, mas não acontece na mudança de uma via de administração IV para uma oral, quando saímos de uma solução injetável para um comprimido e/ou uma cápsula, por exemplo.
Tampouco é necessário manter a "mesma concentração" ao mudar a via de administração. Uma via de administração intravenosa tem 100% de biodisponibilidade. Já a via oral pode ter menor biodisponibilidade e isso exigir uma dose maior para que o princípio ativo atinja a corrente sanguínea na dose terapêutica desejada. A necessidade de alteração da dose também é muito comum ao passar da via de administração IV para SC, o que costuma trazer comodidade terapêutica e melhor adesão ao tratamento para o paciente.
Não faz-se necessário vincular a mesma indicação terapêutica à nova via de administração. Pode ser que uma mesma droga em altas doses tenha indicação para uma doença aguda (via de administração IV) e baixas doses tenham outra indicação, em doenças crônicas, por exemplo (via de administração oral).</t>
  </si>
  <si>
    <t>XXVIII. Novo acondicionamento: medicamento com novo acondicionamento no País que possua mesma forma farmacêutica, mesma concentração em relação a um medicamento originador de inovação incremental;</t>
  </si>
  <si>
    <t>Sugestão de retirada da vinculação à manutenção da mesma indicação: um novo acondicionamento pode resultar em uma forma diferente de aplicação do produto e, por sua vez, estar relacionado a uma indicação diferente de uso.</t>
  </si>
  <si>
    <t>RETIRAR</t>
  </si>
  <si>
    <t>Como a categorização e precificação de produtos de terapia avançada não são tratados nessa Resolução, sugerimos duas opções de melhoria: retirar esse inciso da Resolução, ou alternativamente adicionar um § 3º ao Art 1º que essa matéria será tratada em Resolução específica.
Sugestão de texto: 
§ 3º Consideram-se produtos de terapia avançada todos os produtos de terapia celular avançada, os produtos de engenharia tecidual e os produtos de terapia gência, cuja precificação será tratada em Resolução específica para esse fim.</t>
  </si>
  <si>
    <t>Art. 3º Os produtos novos deverão ser classificados nas seguintes Categorias:
I - Categoria 1: produto novo que, cumulativamente:
a) possua molécula que ainda não seja comercializada no País; e
b) apresente ganho terapêutico e não tenha alternativa(s) terapêutica(s) ou apresente ganho terapêutico em relação à(s) alternativa(s) terapêutica(s) para a indicação registrada na ANVISA.
§ 1º As novas apresentações de medicamentos classificados na Categoria 1 que venham a ser lançadas posteriormente no mercado seguirão, durante o período de 5 (cinco) anos, a mesma categorização.
§ 2º As novas apresentações de medicamentos que foram inicialmente classificadas na Categoria 1  e que venham a ser lançadas após o período de 5 (cinco) anos de comercialização do produto no País, serão posicionados na categoria 5 ou na categoria 3, caso tenham alguma inovação incremental.
II - Categoria 2: produto novo que não se enquadre na categoria anterior por não atender, concomitantemente, as previsões dispostas nas alíneas “a” e “b” do inciso I deste artigo.
§ 1º O Comitê Técnico-Executivo poderá considerar outros benefícios clínicos adicionais desde que cientificamente comprovadas.</t>
  </si>
  <si>
    <t>Mais importante para o mercado e para os pacientes é que seja trazido para o Brasil novas moléculas para endereçar necessidades médicas não atendidas, representando as inovações radicais.
Vincular a necessidade de ser objeto de patente no país como um critério para posicionar o medicamento na categoria 1 pode ser detrimental para o mercado. Algumas moléculas, dado o longo tempo de estudo para conseguir a aprovação para uso por humanos, principalmente no caso de doenças raras, quando têm a oportunidade de serem trazidas para o Brasil, já não têm mais patente válida. Isto posto, a manutenção do critério de ser objeto de patente no país pode reduzir o interesse e postergar a priorização de comercialização dessas novas moléculas no País pela perspectiva dos fabricantes.
A sugestão de alteração em relação à alínea b está relacionada de grande parte das inovações radicais estarem relacionadas ao atendimento de necessidades médicas não atendidas por justamente não terem medicamentos comparadores disponíveis no país. Desta forma, o critério de comparabilidade fica incoerente e acaba gerando os casos omissos.
O texto sugerido do § 1º foi trazido do inciso II para o inciso I para melhorar a compreensão do texto, já que se trata de condições para que o medicamento seja posicionado na categoria 1 e não na categoria 2. 
O texto sugerido do § 2º foi adicionado para facilitar a compreensão sobre a categorização dos medicamentos que não se enquadram no § 1º desse mesmo inciso. Para que o texto fique coerente como um todo, essa informação será adicionada aos critérios para enquadramento na categoria 5 e categoria 3.
A alínea a do inciso I é condicionante primordial para o medicamento ser considerado produto novo: uma molécula que não é comercializada ainda no país. 
Conforme sugerido em contribuição no inciso I, retirar a patente como requisíto. No parágrafo remanescente, sugere-se alinhar o termo "benefícios clínicos adicionais" ao invés de "vantagens terapêuticas agregadas".</t>
  </si>
  <si>
    <t>Art 4º
I - Categoria 3: medicamento com inovação incremental, conforme os seguintes tipos:
a) nova indicação terapêutica;
b) nova associação;
c) nova monodroga;
d) nova via de administração;
e) nova concentração;
f) nova forma farmacêutica;
g) novo acondicionamento; ou
h) inovação incremental diversa.</t>
  </si>
  <si>
    <t>Os maiores investimentos da indústria farmacêutica se dão para registrar uma indicação de uso para as moléculas, porque isso depende de estudos clínicos em humanos.
Os outros critérios para se considerar uma inovação icremental também são relevantes, mas estão todos relacionados ao desenvolvimento de tecnologias farmacêuticas, o que demanda na maioria das vezes um investimento muito menor que o de um estudo clínico.
Na RESOLUÇÃO - RDC Nº 753, DE 28 DE SETEMBRO DE 2022 da ANVISA, a definição de medicamento inovador relaciona todas as alíneas propostas nesse inciso, com exceção da "nova indicação terapêutica", que é justamente a inovação incremental mais importante.</t>
  </si>
  <si>
    <t>Art 4º
II - Categoria 4: nova apresentação de medicamento que seja novo na lista dos comercializados pela empresa, independente da forma farmacêutica, ou medicamento já comercializado pela empresa, em nova forma farmacêutica não agrupável;</t>
  </si>
  <si>
    <t>A adicição da descrição "independente da forma farmacêutica" deixa mais claro que se a nova apresentação de medicamento for nova na lista da empresa, de toda maneira o medicamento será classificado como Categoria 4.</t>
  </si>
  <si>
    <t>Art 4º
III - Categoria 5: nova apresentação de medicamento já comercializado pela própria empresa, em forma farmacêutica agrupável;
IV    - Categoria 6: medicamento classificado como genérico;
V    - Categoria 7: medicamento classificado como biológico não novo ou biossimilar;
VI    - Categoria 8: medicamento oriundo de transferência de titularidade.
§ 1º As novas apresentações de que tratam os incisos II e III deste artigo serão classificadas nas Categorias 4 ou 5 desde que não enquadradas na Categoria 6.
§ 2º Quando a nova forma farmacêutica, ainda que agrupável, tenha uma inovação incremental associada e devidamente fundamentada, o medicamento poderá ser classificado como Categoria 3.
§ 3º Quando o medicamento enquadrado como Categoria 3 apresentar mais de um tipo de inovação incremental, a CMED deverá classificá-lo considerando a inovação preponderante, e aplicará, motivadamente, os critérios de precificação estabelecidos para o respectivo tipo.
§ 4º Os medicamentos registrados pela Anvisa como “medicamento inovador” serão classificados na Categoria 3, desde que atendam a definição de inovação incremental prevista nesta Resolução.</t>
  </si>
  <si>
    <t>Os grupos econômicos são formados por empresas diferentes por cada empresa atender a negócios ou nichos de mercado diferentes. Assim sendo, impôr a interferências de medicamentos de outra empresa do mesmo grupo econômico na precificação de novas apresentações de um dado medicamento seria um contrasenso mercadológico.
O parágrafo 2° não agrega às informações já contidas nos textos dos incisos II e III deste artigo. Assim sendo, a sua existência pode causar confusão à medida que pressupõe-se que um parágrafo novo traga uma informação adicional, diferente da já exposta anteriormente.
Sugere=se alteração de texto do parágrafo 3° para facilitar a leitura e melhorar a compreensão.</t>
  </si>
  <si>
    <t>Art 4º
§ 1º As novas apresentações de que tratam os incisos II e III deste artigo serão classificadas nas Categorias 4 ou 5 desde que não enquadradas na Categoria 6.
§ 2º Quando a nova forma farmacêutica, ainda que agrupável, tenha uma inovação incremental associada e devidamente fundamentada, o medicamento poderá ser classificado como Categoria 3.
§ 3º Quando o medicamento enquadrado como Categoria 3 apresentar mais de um tipo de inovação incremental, a CMED deverá classificá-lo considerando a inovação preponderante, e aplicará, motivadamente, os critérios de precificação estabelecidos para o respectivo tipo.
§ 4º Os medicamentos registrados pela Anvisa como “medicamento inovador” serão classificados na Categoria 3, desde que atendam a definição de inovação incremental prevista nesta Resolução.</t>
  </si>
  <si>
    <t>O parágrafo 2° não agrega às informações já contidas nos textos dos incisos II e III deste artigo. Assim sendo, a sua existência pode causar confusão à medida que pressupõe-se que um parágrafo novo traga uma informação adicional, diferente da já exposta anteriormente.
Sugere=se alteração de texto do parágrafo 3° para facilitar a leitura e melhorar a compreensão.</t>
  </si>
  <si>
    <t>Art. 5º As situações em que o pleito da empresa não se enquadre nas categorias definidas nesta Resolução nem em outras normativas da CMED que se destinam a fim semelhante à presente Resolução, serão classificadas como casos omissos.</t>
  </si>
  <si>
    <t>Aqui estamos sugerindo o complemento do texto dado que os critérios para precificação de produtos de terapia avançada serão tratados em outra normativa e não deverão ser classificados como casos omissos.</t>
  </si>
  <si>
    <t>Art. 6º As empresas detentoras de registro de produtos novos e novas apresentações deverão, no prazo de 90 (noventa) dias a contar da publicação de sua aprovação, protocolizar DIP junto à Secretaria-Executiva da CMED, por meio de sistema eletrônico.
§ 1º Na inobservância do prazo previsto no caput , a Secretaria Executiva da CMED deverá notificar a empresa detentora do registro para que, no prazo máximo de 30 (trinta) dias, apresente a documentação necessária, de acordo com esta Resolução.
§ 2º  A inobservância do prazo previsto no § 1º acarretará a inativação do registro sanitário no País junto à ANVISA
§ 3º Adicionalmente, o não atendimento dos prazos previstos neste artigo sujeitará a empresa às sanções previstas na Lei nº 10.742, de 2003.
§ 4º O interessado poderá solicitar reunião de pré-submissão, para apresentação do DIP.
§ 5º Na hipótese de o preço aprovado pela CMED ser diferente do solicitado pelo fabricante, a CMED só o publicará com a concordância expressa do fabricante através de ofício protocolado no SAMMED;
§ 6º Nos casos em que o fabricante não concordar com o preço final aprovado pela CMED e decidir pela não comerciazação do medicamento no País, o registro sanitário respectivo será automaticamente inativado na ANVISA.</t>
  </si>
  <si>
    <t>Sugestão de aumento do prazo de submissão do DIP em 30 dias, tendo em vista, principalmente, a maior complexidade na elaboração do documento em casos de precificações nas Categorias I e II. 
A possibilidade de instauração de um procedimento para definição de preço por parte da CMED gera imprevisibilidade para a empresa detentora do registro, o que tende a acarretar em menor priorização do país na ordem de lançamento global do produto e atraso no acesso a novas drogas. 
Além disso, alternativamente a instaurção de procedimento de ofício para definição de preço, sugere-se a inativação do registro sanitário no país.
Adicionalmente, a criação de novos mecanismos como a necessidade de concordância da empresa para publicação do preço e a possibilidade de cancelamento do registro em caso de não concordância (§ 5° e § 6° sugeridos), possibilitam maior autonomia e previsibilidade para a empresa detentora do registro do medicamento, colocando o Brasil no topo de priorização na ordem global de lançamento de novos medicamentos.</t>
  </si>
  <si>
    <t>Art. 7º O DIP deverá conter as seguintes informações, de acordo com a categoria de precificação do medicamento:
I    - categoria pretendida, acompanhada da justificativa técnica do pleito;
II    - nome de marca do medicamento no Brasil e nos países de referência;
III    - número do registro do medicamento publicado no Diário Oficial da União (DOU), bem como o Código do European Article Number (EAN), ou referência equivalente que venha a ser definida posteriormente;
IV    - Nomenclatura Comum do Mercosul (NCM) do medicamento;
V    - IFA(s) e substâncias a partir das quais o medicamento é formulado;
VI    - última versão autorizada pela Anvisa da bula do medicamento para profissionais devsaúde;
VII    - apresentação em que o medicamento será comercializado;
VIII    - preço pelo qual a empresa pretende comercializar cada apresentação, com a discriminação dos impostos incidentes e das margens de comercialização, acompanhado de justificativa técnica quanto ao preço pleiteado;
IX    - Preço Fábrica (PF), acompanhado da devida comprovação da fonte, praticado nos países de referência, excluídos os impostos incidentes;
X - Na hipótese aprovação de registro e/ou preço condicional nos países de referência, informações sobre o registro sanitário com a síntese das obrigações assumidas e o preço pactuado, devendo a CMED manter sigilo da informação, quando protegida no país de origem;
XI    - nome do fabricante e local de fabricação do IFA e do medicamento acabado e dados e informações sobre a produção no território nacional e sobre a(s) etapa(s) do processo produtivo internalizada(s) no Brasil;
XII    - número potencial de pacientes a ser tratado com o medicamento no Brasil, com a indicação do período correspondente;
XIII - estudos fármaco-econômicos considerando o medicamento e a(s) alternativa(s) terapêutica(s), se pertinente;
XIV    - evidências científicas disponíveis, que sejam relevantes para a comparação entre o medicamento objeto do pleito e a(s) alternativa(s) terapêutica(s);
XV    - novas indicações terapêuticas para o medicamento objeto do pleito, em curso de aprovação ou aprovadas em outros países, se houver; e  
XVI    - documentos que comprovem a atividade inovativa empreendida no Brasil pela empresa para o desenvolvimento e fabricação do medicamento pleiteado, incluindo a existência de instalações dedicadas à pesquisa, histórico de registro de patentes ou outros registros de propriedade intelectual, existência de profissionais especializados em pesquisa e desenvolvimento, atividades relacionadas à pesquisa e desenvolvimento (P&amp;D, aquisição de bens, serviços e conhecimentos externos), entre outros.
§ 1º O DIP deve ser composto por um documento principal, assinado pelo representante legal, contendo a fundamentação do pedido e as informações solicitadas no caput deste artigo, bem como os anexos necessários para cumprimento desta Resolução.
§ 2º Caso a opção de classificação tenha sido a Categoria 1, o DIP deverá conter as informações referentes aos itens I a XVI do caput deste artigo.</t>
  </si>
  <si>
    <t>O preço de registro sanitário não tem relação direta com valores de comercialização e/ou reembolso nos países de referência. O primeiro se propõe a regular o preço máximo que pode ser praticado no país e o segundo ao financiamento para garantir o acesso à uma população definida. São coisas distintas e não associadas, por isso essa informação não é relevante para o processo, ainda que esse dado seja público no país de referência.
No caso da Categoria 1, que nessa contribuição está priorizando os medicamentos que não têm alternativa(s) terapêutica(s) registrada(s) no País, estudo fármaco-econômicos considerando a(s) alternativa(s) terapêutica(s), não seria pertinente, apesar de ser possível apresentar um estudo fármaco-econômico apenas do medicamento que está sendo precificado em si.
Como já mencionado em contribuições anteriores, para a Resolução ficar coerente ao longo do documento, seguimos com a sugestão de excluir a necessidade de apresentação de patente para comprovação de categoria 1 (inciso XIV).</t>
  </si>
  <si>
    <t>§ 3º Caso a opção de classificação tenha sido a Categoria 3, o DIP deverá conter as informações previstas nos incisos de I a XII e XVII, se pertinente, do caput deste artigo, nos termos do art. 18;
§ 4º Tratando-se de medicamento de Categoria 3 que contenha a combinação de dois ou mais IFAs, além das informações referidas no § 3º, nos termos do art. 18, devem ser apresentadas:
I - evidência da relevância clínica da função de cada um dos IFAs na indicação terapêutica da associação;
II - justificativa técnica com o racional clínico e farmacológico da associação que demonstre:
a) aumento na segurança ou eficácia do(s) IFA(s) da associação, devido à atividade farmacológica aditiva ou sinérgica ou por redução de resistência;
b) minimização do potencial de abuso;
c) melhora da biodisponibilidade do IFA principal;
d) simplificação do regime terapêutico; ou
e) redução de efeitos colaterais sem perda de eficácia.</t>
  </si>
  <si>
    <t>Foi retirado do texto o techo "se a empresa tiver intenção de demonstrar benefício clínico adicional".
 A classificação na Categoria 3 parte do princípio da inovação incremental, que sugerimos a seguinte definição: "medicamento resultante de atividade inovativa em relação a medicamento originador, que resulta em ganho terapêutico ou benefício clínico adicional para o paciente nas indicações já registradas no País, ou nova indicação terapêutica para a molécula".
Se o medicamento não tiver benefício clínico adicional, não faz sentido ele ser classificado como Categoria 3. Seria Categoria 4 ou 5, então não se aplica o inciso II proposto.</t>
  </si>
  <si>
    <t>Solução alternativa foi proposta no Art 6º</t>
  </si>
  <si>
    <t>Art. 10. Para definição dos preços máximos que podem ser praticados no País, a CMED pode valer-se tanto de referenciamento externo quanto interno, a depender da Categoria que o medicamento foi classificado.
§ 1º São países de referência externa Alemanha, Noruega, Japão, México, Austrália, Canadá, Espanha, Estados Unidos da América, África do Sul, França, Grécia, Itália, Portugal e Reino Unido, além do país de origem do produto, agregando-se os impostos incidentes, conforme o caso;
§ 2º Para que seja apurado o PF definitivo, o produto deverá estar sendo comercializado em pelo menos 3 (três) dos países de referência, sendo que o PF proposto pela empresa não poderá ser superior ao menor PF praticado para o mesmo produto nos países de referência no momento da precificação definitiva;
§ 3º Enquanto a condição do parágrafo anterior não for cumprida, a CMED estabelecerá preço provisório ao produto pleiteado, devendo a empresa apresentar à Secretaria-Executiva da CMED, com periodicidade de 6 (seis) meses, documento que comprove o lançamento do produto, com respectivo preço, nos países de referência, até o cumprimento do disposto no § 2º deste artigo, aplicando-se, à hipótese de descumprimento ou retardamento da obrigação, as sanções previstas na Lei nº 10.742, de 2003.
§ 4º No caso de empresas que não comercializem o produto em outros países, será utilizado como referência o preço de produtos com o mesmo IFA e forma farmacêutica agrupável nos países de referência.
§ 5º A condição de provisoriedade não se aplica aos produtos novos desenvolvidos e fabricados no Brasil.</t>
  </si>
  <si>
    <t>A proposta de Resolução limita de forma relevante a metodologia de precificação com base no referenciamento internacional (IRP). A nova abordagem amplia o número de países na cesta, aumenta a exigência de países com preço definitivo de 3 para 5 e, ainda assim, mantém como critério o menor preço entre esses cinco países.
A combinação desses dois fatores principais – exigência de cinco países com preço disponível e uso do menor preço entre eles – resulta em uma metodologia mais restritiva que a utilizada em grande parte dos países que integram a própria cesta de países proposta pela CMED. Ou seja, mesmo países considerados referência para o contexto brasileiro adotam práticas menos restritivas.
Por exemplo, países como Grécia, Dinamarca e Japão, utilizam a média dos preços da cesta, ao invés do menor. Portugal, que adota o menor preço como critério, utiliza uma cesta composta por quatro países, e não cinco, diferente da proposta local. Outros países, como EUA, Reino Unido e Austrália, praticam preço livre, sem controle direto de preços.
A manutenção da proposta tende a gerar impactos negativos, como o estabelecimento de preços mais baixos no Brasil e a tendência de longos períodos de preços provisórios, o que aumenta a imprevisibildiade, reduz a atratividade de priorização para lançamento de novos produtos e gera atraso no acesso da população a inovações terapêuticas. A manutenção da regra atual representa um caminho mais equilibrado e alinhado às práticas internacionais, contribuindo para a previsibilidade de lançamento e acesso a tratamentos.</t>
  </si>
  <si>
    <t>Art. 12. Para cálculo do custo de tratamento, quando houver mais de uma alternativa terapêutica, poderão ser utilizados como critérios de desempate para definição do medicamento comparador, dentre outros, desde que tecnicamente justificados:
I - linha de tratamento;
II - via de administração;
III - mecanismo de ação;
IV - forma farmacêutica;
V - classe terapêutica;
VI - população indicada na bula do produto.
§ 1º O cálculo do custo de tratamento será realizado considerando, a posologia de cada um  e o tempo de tratamento previsto em bula ou em evidências científicas.
§ 2º Para os cálculos de custo de tratamento, deverá ser considerado, prioritariamente, o medicamento registrado como novo para o IFA comparador.  
§ 3º Excepcionalmente, quando não for possível utilizar os critérios dispostos no caput e nos §§ 1º e 2º deste artigo, o Parecer Técnico deverá fundamentar as razões roduto.</t>
  </si>
  <si>
    <t>Sugestão de não usar indicação terapêutica como critério de desempate, uma vez que ter a mesma indicação terapêutica é condição para ser considerado uma alternativa terapêutica válida.
A quantidade de IFA não é um bom parâmetro para ser considerado no cálculo do custo de tratamento.
Caso o comparador tenha o mesmo IFA, a mesma indicação do medicamento que está precificado e divirja em quantidade de IFA, certamente isso se dará por causa de alguma inovação incremental.
Caso o comparador tenha uma mesma indicação e um IFA diferente, as moléculas podem ter potências distintas e por isso a quantidade de IFA no medicamento ser muito diferente, sem que isso tenha qualquer relevância terapêutica ou de precificação.</t>
  </si>
  <si>
    <t>Art. 12. Para cálculo do custo de tratamento, quando houver mais de uma alternativa terapêutica, poderão ser utilizados como critérios de desempate para definição do medicamento comparador, dentre outros, desde que tecnicamente justificados:
I - linha de tratamento;
II - via de administração;
III - mecanismo de ação;
IV - forma farmacêutica;
V - classe terapêutica;
VI - população indicada na bula do produto.
§ 1º O cálculo do custo de tratamento será realizado considerando, a posologia de cada um  e o tempo de tratamento previsto em bula ou em evidências científicas.
§ 2º Para os cálculos de custo de tratamento, deverá ser considerado, prioritariamente, o medicamento registrado como novo para o IFA comparador.  
§ 3º Excepcionalmente, quando não for possível utilizar os critérios dispostos no caput e nos §§ 1º e 2º deste artigo, o Parecer Técnico deverá fundamentar as razões para utilização de critério diverso.</t>
  </si>
  <si>
    <t>Art. 13. Nos casos de registro concedido pela Anvisa com a necessidade de complementação de dados e provas adicionais relacionados à eficácia e segurança do medicamento após a concessão do registro, a CMED concederá preço provisório ao produto.
§ 1º Nas situações dispostas no caput, a empresa deverá apresentar à Secretaria-Executiva da CMED o Relatório Técnico com dados de evidência de eficácia e segurança do produto sempre que forem apresentados à área de registro da Anvisa, de acordo com o cronograma previsto no Termo de Compromisso firmado para registro do produto, sujeitando-se às sanções previstas na Lei nº 10.742, de 2003, em caso de omissão ou atraso injustificado.
§ 2º Nas situações em que as informações complementares solicitadas pela Anvisa não forem condicionantes para o registro do produto no país, a CMED poderá conceder o preço definitivo.</t>
  </si>
  <si>
    <t>Sugestão de texto para explicitar no corpo da resolução em quais casos a necessidade de complementação de dados acarreta concessão de preços provisórios.</t>
  </si>
  <si>
    <t>Art. 14. Poderão ser estabelecidos preços fixos (flat pricing) para apresentações com diferentes concentrações quando:
I-    os preços internacionais encontrados nos países de referência forem fixos; ou
II-    no cálculo do custo de tratamento, ficar demonstrado que diferentes concentrações do mesmo medicamento resultam no mesmo efeito terapêutico.
§ 1º O Parecer Técnico da Secretaria Executiva da CMED deverá fundamentar a formação de preços fixos considerando as especificidades do produto.
§ 2º No caso do inciso I, o menor preço internacional localizado por unidade farmacotécnica até a precificação definitiva será utilizado para formação dos preços fixos.
§ 3º A nova apresentação comercial de produto precificado com preço fixo receberá o mesmo preço das demais apresentações, desde que atendidos os critérios estabelecidos nesta Resolução.
§ 4º A CMED poderá estabelecer preço fixo para apresentações de medicamentos desenvolvidas exclusivamente para grupos populacionais específicos, independentemente da concentração.</t>
  </si>
  <si>
    <t>Deixar explícito aqui que serão mantidos os mesmos critérios para referência internacional</t>
  </si>
  <si>
    <t>Art. 15. O PF máximo permitido para o produto classificado na Categoria 1 corresponderá ao menor preço internacional do medicamento em análise, encontrado dentre os países de referência, agregando-se os impostos incidentes, conforme o caso.
§ 1º Nos casos de medicamentos classificados na Categoria 1, em que não haja ao menos 3 três países da cesta com preço publicado, a CMED estabelecerá preço provisório ao produto pleiteado.
§ 2º Nas situações dispostas no § 1º, a empresa deverá apresentar à Secretaria-Executiva da CMED, com periodicidade de 6 (seis) meses, atualização quanto à patente da molécula do produto.</t>
  </si>
  <si>
    <t>Para manter a coerência em todo o documento, sugestão de retirar pedido de patente para medicamentos da categoria 1</t>
  </si>
  <si>
    <t>Art. 17. A CMED poderá estabelecer PF máximo para produtos classificados na categoria 1 e, quando houver benefício clínico adicional, na categoria 2, com base em racional de preço sugerido pela empresa, a ser avaliado pela CMED, nas seguintes situações:
I - ausência de preço internacional nos países de referência;
II - manufatura básica do processo produtivo internalizada no País; ou
III - atividade inovativa realizada no País.
Parágrafo único. Na análise de que trata este artigo, a CMED deverá considerar, entre outros elementos, o grau de benefício clínico aportado pelo medicamento e o grau de esforço inovativo empreendido pela empresa no País para o desenvolvimento ou produção do medicamento pleiteado.</t>
  </si>
  <si>
    <t>Para ser classificado na categoria 1, sempre haverá ganho terapêutico, seja por endereçar uma necessidade médica não atendida ou ter comprovada superioridade em relação à(s) alterativas terapêuticas. No caso da categoria 2, não existe a possibilidade de haver "ganho terapêutico" e estar nessa categoria. Caso apresentasse, seria categoria 1 e não categoria 2. Nossa sugestão é trocar o temo "ganho terapêutico" para "benefício clínico adicional"</t>
  </si>
  <si>
    <t>Art. 18. O PF permitido para o produto classificado na Categoria 3 que demonstrar, com evidências científicas e ou racional técnico da empresa, benefício clínico adicional, deverá observar os seguintes critérios:
I - não poderá ser superior ao menor PF praticado para o mesmo produto nos países de referência, agregando-se os impostos incidentes; ou
II - poderá ser estabelecido a partir de racional de preço sugerido pela empresa e avaliado pela CMED, nas seguintes situações:
a) ausência de preço internacional nos países de referência;
b) preço internacional nos países de referência menor que o do medicamento originador de inovação incremental;
c) manufatura básica do processo produtivo internalizada no País; ou
d) atividade inovativa realizada no País.
§ 1º O PF do medicamento que se enquadre na hipótese prevista no caput deste artigo não poderá ser inferior ao PF do medicamento originador de inovação incremental.
§ 2º Na análise de que trata este artigo, a CMED deverá considerar, entre outros elementos, o grau de benefício clínico aportado pelo medicamento e o grau de esforço inovativo empreendido pela empresa no País para o desenvolvimento e ou produção do medicamento pleiteado.
§ 3º Quando necessário, poderá ser solicitada audiência ou encaminhado protocolo para discussão do racional de preço a ser sugerido pela empresa previamente à submissão do DIP.
§ 4º Os encaminhamentos definidos nas discussões prévias à submissão do DIP previstas no § 3º deste artigo não garantem o preço proposto para o medicamento, que somente será autorizado mediante a análise dos requisitos técnicos e legais exigidos pela legislação específica vigente.</t>
  </si>
  <si>
    <t>Sugestão de exclusão da definição de "literatura científica", por sobrepor conceitualmente a definição de "evidência científica".</t>
  </si>
  <si>
    <t>Se o medicamento não se enquadrar na hipótese prevista no art. 18, ele não deveria ser classificado na categoria 3, já que essa classificação pressupõe a inovação incremental trazendo ganho terapêutico e/ou benefício clínico adicional para o paciente. Logo deveria ser classificado como categoria 4 ou 5.</t>
  </si>
  <si>
    <t>Art. 20. O PF máximo permitido para o produto classificado na Categoria 4 será definido com base no preço médio das apresentações dos medicamentos com o mesmo IFA e mesma concentração disponíveis no mercado, em forma farmacêutica agrupável, ponderado pela quantidade comercializada de cada apresentação, com base no seguinte:
I - a média ponderada deverá ser calculada com base nas apresentações de igual concentração e forma farmacêutica agrupável existentes no mercado, desde que as formas agrupáveis não apresentem posologia diversa; e
II - não existindo apresentações com igual concentração, a média ponderada deverá ser calculada com base em todas as apresentações de mesmo IFA e forma farmacêutica agrupável existentes no mercado, seguindo o critério da proporcionalidade direta da concentração de IFA, desde que as formas agrupáveis não apresentem posologia diversa.
§ 1º O produto classificado na Categoria 4 não poderá ter o seu PF permitido superior ao preço médio disposto no caput.
§ 2º Na ausência de comercialização das apresentações disponíveis no mercado, será utilizada a média aritmética do preço das apresentações dos medicamentos com o mesmo IFA e mesma concentração disponíveis no mercado, em forma farmacêutica agrupável.
§ 3º Quando necessário, poderá ser solicitada audiência ou encaminhado protocolo à CMED para elucidação dos dados de mercado a serem utilizados nos cálculos de média ponderada.</t>
  </si>
  <si>
    <t>Uma grande dificuldade ao elaborar o DIP dessa categoria é ter os dados de mercado para podermos fazer a média ponderada. Dessa forma, sugerimos que essa informação seja provida pela CMED, após solicitação da empresa em reunião de pré submissão.</t>
  </si>
  <si>
    <t>Art. 21. O PF máximo permitido para o produto classificado na Categoria 5 será definido com base na média aritmética dos preços das apresentações do mesmo medicamento e número de regularização da Anvisa, com igual concentração e forma farmacêutica agrupável, já comercializadas pela própria empresa.</t>
  </si>
  <si>
    <t>A inclusão de medicamentos genéricos no cálculo da média de preços para novas apresentações de produtos-marca (referência ou similar) tende a gerar impactos negativos relevantes no processo de precificação de novas apresentações e no lançamento de novos genéricos.
Ao incorporar os genéricos no cálculo, há uma redução direta no preço de novas apresentações dos produtos-marca, o que tende a gerar distorção relevantes nos preços de novas apresentações e potencialmente comprometer sua viabilidade comercial, mesmo quando tragam efeitos positivos em termos de posologia do tratamento e acesso.
Além disso, essa metodologia de precificação tende a inibir o lançamento de novos genéricos por parte de empresas que possuam o medicamento referência ou similar, uma vez que o lançamento de novos genéricos passaria a impactar negativamente o preço futuro de novas apresentações do portfólio da própria empresa — criando um desincentivo à ampliação da oferta de genéricos.
Por fim, a inclusão dos genéricos no cálculo pode ainda criar incentivos a adoção de estratégias de redução de preços do produto referência, com o objetivo de limitar a entrada de concorrentes. Isso porque o preço do genérico é baseado no produto de referência, e, caso o preço do genérico passe a influenciar o preço de produtos similares, uma estratégia de redução do preço do produto referência iria refletir também em redução nos preços de futuros similares concorrentes.
Diante desse cenário, a exclusão dos genéricos do cálculo da média para novas apresentações é fundamental para preservar a linearidade de preços dos produtos marca, evitar restrições nos lançamentos de novas apresentações e promover o equilíbrio competitivo do mercado.</t>
  </si>
  <si>
    <t>Art. 29. Da decisão da Secretaria-Executiva da CMED caberá recurso ao CTE/CMED, no prazo de 30 (trinta dias), contados da ciência efetiva ou da divulgação oficial da decisão recorrida, ressalvado o disposto no art. 32.
§ 1º O recurso será dirigido à Secretaria Executiva da CMED, que poderá reconsiderar a decisão emitida em primeira instância no prazo de 30 (trinta) dias.
§ 2º Não havendo reconsideração da decisão ou decorrido o prazo previsto no § 1º sem manifestação da Secretaria Executiva da CMED, o processo será enviado ao CTE, para julgamento do recurso.
§ 3º Quando a decisão da Secretaria Executiva da CMED em sede de reconsideração acolher apenas em parte as razões do recurso, a empresa será intimada para que, querendo, apresente recurso CTE/CMED, no prazo de 15 (quinze) dias.</t>
  </si>
  <si>
    <t>A Secretaria-Executiva da CMED já terá tido o prazo de 60 até 180 dias para analisar os processos de preços e decidir. Já familiarizado com o conteúdo, um prazo de 90 dias para reconsideração nos parece demasiado. Em 30 (trinta) dias é um prazo razoável para a Secretaria-Executiva da CMED reconsiderar a decisão ou encaminhar para o CTE/CMED.</t>
  </si>
  <si>
    <t>Art. 30. Estarão sujeitas ao reexame necessário pelo CTE/CMED, quando não houver interposição de recurso pela empresa, as decisões proferidas pela Secretaria-Executiva da CMED:
I - em casos omissos, ressalvadas as situações amparadas em enunciado do CTE/CMED; e
II - quando o PF máximo permitido para o medicamento for definido com base no art. 17 ou no art. 18, inciso II.
§ 1º Os autos do processo permanecerão na Secretaria-Executiva da CMED até o fim do prazo recursal ou até pronunciamento formal da empresa pela falta de interesse na apresentação do recurso.
§ 2º Transcorrido o prazo sem a apresentação de recurso ou logo após pronunciamento formal da empresa pela falta de interesse na apresentação do recurso, os autos serão enviados ao CTE/CMED para reexame necessário.
§ 3º A decisão do CTE/CMED em reexame necessário poderá confirmar a decisão da Secretaria-Executiva ou modificá-la, para estabelecer preço superior ou inferior ao apurado pela Secretaria-Executiva.
§ 4º Nas situações em que do reexame necessário resultar a definição de preço inferior ao estabelecido pela Secretaria-Executiva, caberá pedido de reconsideração ao próprio Comitê, com efeito devolutivo, no prazo de 30 (trinta) dias, que será sorteado a novo relator.</t>
  </si>
  <si>
    <t>Para otimizar o processo, que já é longo pela sua própria natureza, não havendo interesse de apresentação de recurso por parte da empresa solicitante, ela poderá enviar um ofício para CMED dar seguimento nos trâmites e antecipar o processo em até 30 dias.</t>
  </si>
  <si>
    <t>Art. 36. As decisões proferidas pela CMED em DIP alinhadas com o pedido do solicitante, em qualquer instância, acarretarão a divulgação dos preços aprovados em lista publicada mensalmente em seu sítio eletrônico, no Portal da Anvisa.
§ 1º Quando a decisão em sede de reconsideração ou recurso proferida pela CMED em DIP for diferente da solicitada, caberá à empresa solicitante a decisão de publicação do preço decidido pela CMED ou o cancelamento do registro sanitário no País.
§ 2º A lista de preços publicada no Portal da Anvisa incluirá sinalização dos casos pendentes de julgamento pela CMED.</t>
  </si>
  <si>
    <t>Conforme contribuição no Art. 6°, sugere-se que o novo preço seja oficializado apenas após concordância da empresa solicitante. Dessa forma, a divulgação dos preços aprovados deverão ser publicados na lista de preços apenas após alinhamento com o solicitante.</t>
  </si>
  <si>
    <t>2025-07-10 16:26:15</t>
  </si>
  <si>
    <t>Profissional de Life Sciences &amp; Healthcare</t>
  </si>
  <si>
    <t>Seguem sugestões de mudanças referentes ao novo texto da norma da Consulta Pública nº 01/2025:
Art. 3º, I, a: Sugere-se a modificação do Art. 3º, I, a, para permitir a inclusão de produtos cuja molécula seja objeto de pedido de patente depositado, ainda que a patente não tenha sido concedida. A redação atual restringe a classificação na Categoria 1 apenas aos casos em que a patente já foi formalmente concedida no Brasil, o que pode excluir inovações relevantes que estão em fase de análise pelo INPI, mas que já atendem aos critérios de novidade e atividade inventiva. Essa alteração busca evitar que produtos potencialmente inovadores sejam desconsiderados da Categoria 1 por razões meramente administrativas, como o tempo de tramitação do exame de patente, que não refletem a qualidade técnica da invenção.
Art. 7º, X: Sugere-se a revisão do dispositivo que exige informações sobre o registro sanitário e a comercialização do medicamento nos países de referência por meio de acordos de compartilhamento de riscos, incluindo o preço pactuado, excluindo-se a obrigatoriedade de apresentação de preços pactuados em negociações comerciais. Essa exigência apresenta limitações significativas que comprometem sua efetividade como critério regulatório. Os modelos de negociação e comercialização de medicamentos variam amplamente entre os países, refletindo diferentes estruturas de sistemas de saúde, políticas públicas e condições econômicas. Essa diversidade torna inviável a comparação direta entre os preços pactuados, uma vez que os termos dos acordos são moldados por realidades locais específicas e, muitas vezes, envolvem cláusulas de confidencialidade que dificultam o acesso e a transparência das informações.
Art. 10: Sugere-se a modificação do caput do Art. 10 para incluir expressamente a possibilidade de considerar os custos logísticos e operacionais na definição do Preço Fábrica (PF). Para que um produto esteja efetivamente disponível no Brasil — especialmente quando importado — é necessário arcar com despesas relevantes como transporte internacional, seguro, armazenagem, desembaraço aduaneiro e outras etapas logísticas. Esses custos impactam diretamente a viabilidade da operação e, por isso, devem ser reconhecidos como parte legítima da composição do preço regulado. Recomenda-se, portanto, que o caput do Art. 10 seja ajustado para permitir a inclusão dos custos logísticos e operacionais na composição do Preço Fábrica (PF). Além disso, sugere-se que essa diretriz seja estendida a todos os dispositivos da norma que mencionem a incidência de impostos, de modo a garantir que os custos logísticos também sejam considerados nesses contextos. 
Art. 17, alínea d: Sugere-se a inclusão de uma nova alínea ao Art. 17 para contemplar situações em que medicamentos são utilizados como parâmetro de comparação de preços, mesmo sem estarem efetivamente disponíveis no mercado. Há casos em que um medicamento consta no portfólio de uma empresa com um preço registrado, mas não é comercializado de fato — ou seja, não está disponível para aquisição por distribuidores, farmácias ou consumidores finais.
Quando outra empresa busca registrar e precificar um medicamento similar, o uso desse produto inativo como referência pode distorcer a análise de preço, criando um parâmetro artificial e descolado da realidade de mercado. Isso compromete a equidade do processo regulatório e pode desincentivar a entrada de novos produtos no mercado.
Dessa forma, propõe-se a seguinte redação para a nova alínea:
d) demonstração, pela empresa, de que os medicamentos considerados no cálculo não são efetivamente praticados no mercado nacional, ou que preços registrados para produtos competidores não refletem os preços efetivamente praticados, mediante apresentação de dados de comercialização, auditorias independentes ou outras evidências robustas que evidenciem distorções relevantes nos preços de referência.
Art. 24, II: Sugere-se a revisão do inciso II do Art. 24, que determina que o PF máximo permitido seja calculado com base na média aritmética dos preços das apresentações da atual detentora, incluindo os medicamentos genéricos. A inclusão automática dos genéricos no cálculo tende a puxar o valor médio para baixo, o que pode tornar a operação economicamente inviável para determinados produtos. Isso pode desestimular a ocorrência de operações de transferência, bem como a manutenção de medicamentos no mercado, levando à redução da oferta e, em casos extremos, à retirada de produtos importantes, com impacto direto na assistência farmacêutica. Dessa forma, sugere-se que o inciso II seja ajustado para permitir flexibilidade na composição da média, considerando a categoria regulatória do produto e a viabilidade econômica da operação.
Capítulo VI, Das Disposições Finais e Transitórias: A previsão de um mecanismo de revisão extraordinária é essencial para garantir a sustentabilidade do fornecimento de medicamentos no mercado nacional, especialmente diante de um cenário regulatório e econômico em constante transformação. A ausência desse mecanismo compromete a capacidade das empresas de reagir a eventos imprevisíveis que impactam diretamente a viabilidade econômica de seus produtos. Sugere-se que a empresa possa solicitar à CMED a revisão extraordinária do preço autorizado para comercialização do medicamento, mediante justificativa técnica e econômica devidamente fundamentada, nos termos da regulamentação vigente. A revisão poderá ser admitida em casos excepcionais, tais como alteração significativa nos custos de produção, descontinuação de insumos estratégicos, mudanças regulatórias que impactem diretamente a viabilidade econômica do produto, ou outros fatores externos imprevisíveis que comprometam a manutenção do fornecimento do medicamento no mercado nacional. Caso concedido, o preço revisado será informado à empresa solicitante via ofício e publicado na lista de preços do mês subsequente ao da liberação. A empresa poderá apresentar recurso contra o valor reajustado no prazo regulamentar, sendo-lhe facultado comercializar o medicamento pelo novo preço fixado pela CMED enquanto o recurso estiver pendente de decisão.</t>
  </si>
  <si>
    <t>2025-07-10 19:14:33</t>
  </si>
  <si>
    <t>Associação Brasileira de Epilepsia - ABE</t>
  </si>
  <si>
    <t>05.750.553/0001-85</t>
  </si>
  <si>
    <t>BRASIL. Lei nº 10.742, de 6 de outubro de 2003. Define normas de regulação para o setor farmacêutico, cria a Câmara de Regulação do Mercado de Medicamentos - CMED e dá outras providências. Diário Oficial da União, Brasília, DF, 7 out. 2003.
BRASIL. Lei nº 12.401, de 28 de abril de 2011. Altera a Lei nº 8.080, de 19 de setembro de 1990, para dispor sobre a assistência terapêutica e a incorporação de tecnologia em saúde no âmbito do Sistema Único de Saúde - SUS. Diário Oficial da União, Brasília, DF, 29 abr. 2011.
CÂMARA DE REGULAÇÃO DO MERCADO DE MEDICAMENTOS (CMED). Anuário Estatístico do Mercado Farmacêutico - Relatório 2023 (dados de 2022). Brasília: Anvisa, 2024. Acesso em: 10 jul. 2025.
SABOGAL DE LA PAVA, M. L.; TUCKER, E. L. Effects of Geopolitical Strain on Global Pharmaceutical Supply Chain Design and Drug Shortages. https://arxiv.org/abs/2308.07434.
World Health Organization. (‎2016)‎. Medicines shortages: global approaches to addressing shortages of essential medicines in health systems. WHO Drug Information, 30 (‎2)‎, 180 - 185. World Health Organization. https://iris.who.int/handle/10665/331028</t>
  </si>
  <si>
    <t>Impactos Positivos Potenciais:
Aceleração do Acesso a Novas Terapias para Pacientes: Este é o benefício mais explícito em seu ofício. A criação de "Vias Processuais Diferenciadas" para o DIP, sincronizadas com a priorização da ANVISA e CONITEC, reduziria o "hiato de acesso", permitindo que pacientes com epilepsia e outras doenças graves acessem tratamentos de ponta em um tempo menor.
Racionalidade e Eficiência no Gasto Público: A proposta de "Framework para Modelos de Risco Compartilhado" permitiria ao sistema de saúde (SUS) incorporar tecnologias de alto custo com maior segurança financeira. O pagamento estaria condicionado à performance real do medicamento, garantindo que o investimento público gere o resultado clínico esperado.
Estímulo ao Ambiente de Inovação no Brasil: Um processo de precificação mais claro, previsível e que valoriza o grau de inovação (via integração com a ATS da CONITEC) tornaria o Brasil um destino mais atrativo para a realização de estudos clínicos e para o lançamento de novas tecnologias farmacêuticas, beneficiando o ecossistema de pesquisa e saúde do país.</t>
  </si>
  <si>
    <t>2025-07-10 17:52:53</t>
  </si>
  <si>
    <t>BioMarin Brasil Farmacêutica Ltda.</t>
  </si>
  <si>
    <t>08.002.360/0001-34</t>
  </si>
  <si>
    <t>É imprescindível afastar ouso de medicamentos off-label para medicamentos comparadores.</t>
  </si>
  <si>
    <t>X. Ganho terapêutico: comprovação de benefício clínico adicional de maior eficácia, efetividade ou redução de efeitos adversos, em relação à(s) alternativa (s) terapêutica (s) registrada (s) no Brasil para a mesma indicação terapêutica aprovada em bula pela ANVISA;</t>
  </si>
  <si>
    <t>O termo “significativa” deixa o texto subjetivo. É imprescindível afastar o uso de medicamentos off-label para medicamentos comparadores.</t>
  </si>
  <si>
    <t>Art. 5º Apenas as situações em que o pleito da empresa não se enquadre nas categorias definidas nesta Resolução serão classificadas como casos omissos.</t>
  </si>
  <si>
    <t>É importante que fique claro que terapias avançadas são enquadradas como medicamentos novos nesta Resolução e não como caso omisso. Não há nada na presente normativa que impeça a classificação de Terapias Avançadas nas categorias existentes. Eventuais produtos específicos que, por qualquer motivo, não se enquadrem poderiam ser tratados como casos omissos, mas o CTE não tem embasamento prévio para classificar todas as terapias avançadas como casos omissos.</t>
  </si>
  <si>
    <t>...VIII - preço sem impostos pelo qual a empresa pretende comercializar cada apresentação, com a discriminação das margens de comercialização, acompanhado de justificativa técnica quanto ao preço pleiteado;...
X – Excluir</t>
  </si>
  <si>
    <t>VIII - Não cabe a empresa o cálculo dos impostos. A empresa deveria informar apenas o PF sem imposto.
X - Os acordos de compartilhamento de risco firmados entre empresas farmacêuticas e governos de outros países geralmente estão protegidos por cláusulas contratuais de confidencialidade mútuas, com respaldo legal nos ordenamentos jurídicos locais (por exemplo, Freedom of Information Acts com exceções para trade secrets nos EUA, proteções comerciais no GDPR na Europa, etc.). Exigir que a afiliada brasileira da empresa revele essas informações, ainda que sob sigilo, pode:
Configurar violação contratual por parte do grupo econômico;
Expor a empresa a sanções civis e comerciais no país de origem do acordo;
Contrariar princípios de boa-fé contratual e soberania jurídica internacional</t>
  </si>
  <si>
    <t>Art. 10. Para as categorias em que há referenciamento externo de preço, o preço sem imposto aprovado não poderá ser superior a média dos PF praticados para o mesmo produto nos países de referência, agregando-se os impostos incidentes, conforme o caso.
§ 1º São países de referência Austrália, Canadá, Espanha, Estados Unidos da América, França, Grécia, Itália, Nova Zelândia, Portugal, além do país de origem do produto, conforme o caso.
§ 2º Para que seja apurado o PF permitido, o produto deverá estar sendo comercializado em pelo menos 3 (três) dos países de referência.</t>
  </si>
  <si>
    <t>A necessidade de aprovação em mais locais só aumenta o potencial de colocar o Brasil em um cenário cada vez mais desafiador e de insegurança para a inovação, além de penalizar com maior incerteza as empresas que decidem priorizar o Brasil em sua sequência de lançamento de novos produtos.</t>
  </si>
  <si>
    <t>Art. 11. Na hipótese em que a empresa pleitear preço em moeda estrangeira, a CMED deverá convertê-lo para a moeda corrente nacional, utilizando a taxa média de câmbio de venda, divulgada pelo Banco Central do Brasil (BCB), do período de 60 (sessenta) dias úteis anteriores à data de aprovação do Parecer Técnico pela CMED ou à data de decisão em sede recursal que seja favorável à empresa.
Parágrafo único. Exluir</t>
  </si>
  <si>
    <t>A normativa atual faz com que as empresas submetam DIP estimando taxas de câmbio futuras, e as onera com a obrigação de solicitar atualização perante flutuação cambial. A proposta se baseia no fato de que a empresa poderia submeter preço internacional, quando for o caso, em moeda estrangeira, para que a própria CMED converta em moeda local no momento do parecer, reduzindo etapas operacionais que podem gerar discrepâncias.</t>
  </si>
  <si>
    <t>Art. 13. – Excluir 
Parágrafo único. - Excluir</t>
  </si>
  <si>
    <t>Não existe justificativa regulatória para se vincular o preço provisório ao termo de compromisso da Anvisa. O Registro Sanitário concedido pela Anvisa não é provisório, independente de ser feito com termo de compromisso. A existência de um Termo de Compromisso firmado junto à Anvisa tem o objetivo de viabilizar a obtenção de evidências complementares, mas não condiciona a concessão do registro.</t>
  </si>
  <si>
    <t>É imprescindível afastar o uso de medicamentos off-label para medicamentos comparadores.</t>
  </si>
  <si>
    <t>Os principais pontos de preocupação observados na presente normativa são:
- Não resolve o problema urgente que é a falta de critério de precificação para terapias avançadas, e a consequente classificação destes medicamentos como caso omisso de forma automática, com um embasamento que não se justifica. A normativa proposta cria uma definição para Produto de terapia avançadas, diferente da RDC nº 948/2024 da ANVISA dando a entender que não é medicamento e que a Resolução não oferece nenhum critério de precificação. Eventuais interesses diversos ou preocupações de naturezas distintas que o regulador venha a ter perante as terapias avançadas não deveriam gerar tratamento diferenciado e detrator.
-Contribui para a imprevisibilidade e maior insegurança jurídica, pois aumenta para 5 países com preço em comercialização para o preço se tornar definitivo, enquanto isso não ocorrer o preço permanece provisório.</t>
  </si>
  <si>
    <t>2025-07-10 18:21:40</t>
  </si>
  <si>
    <t>TAKEDA DISTRIBUIDORA LTDA</t>
  </si>
  <si>
    <t>11.635.171/0006-18</t>
  </si>
  <si>
    <t>Sugerimos que a seleção do medicamento comparador para produtos novos seja expressamente limitada àqueles que possuam a mesma indicação terapêutica formalmente aprovada em bula autorizada pela ANVISA, devendo ser consideradas, adicionalmente, as especificidades da linha de cuidado e o perfil do paciente descritos no referido documento regulatório.
Recomendamos, ainda, que nos casos em que coexistam múltiplos medicamentos potencialmente elegíveis como comparadores, a definição do comparador apropriado seja orientada por avaliação criteriosa e sistemática das evidências científicas disponíveis, priorizando-se, sempre, a coincidência da indicação terapêutica em bula como critério central para a seleção de um único medicamento comparador.
Por fim, propomos que seja formalizada a exclusão de Protocolos Clínicos e Diretrizes Terapêuticas (PCDTs) e de guias clínicos nacionais ou internacionais como base para a definição de comparadores terapêuticos, uma vez que tais documentos podem estar desatualizados ou incluir terapias off-label ou medicamentos sem registro ou disponibilidade comercial no Brasil.</t>
  </si>
  <si>
    <t>A adoção de medicamentos comparadores que não possuam a mesma indicação terapêutica aprovada em bula compromete a segurança regulatória e a integridade do processo de avaliação, além de contrariar os princípios da legislação sanitária vigente, que exige que as indicações sejam previamente aprovadas pela ANVISA.
O uso de PCDTs e guias clínicos como fonte para definição de comparadores pode levar à seleção de terapias inadequadas, desatualizadas ou não registradas, o que cria insegurança jurídica, técnica e comercial. Como exemplo, destacamos o PCDT de câncer de cólon e reto, que permanece desatualizado há mais de 11 anos, refletindo o risco de adoção de práticas clínicas defasadas.
Garantir que os comparadores terapêuticos atendam plenamente aos critérios regulatórios e sejam respaldados por evidências científicas robustas e atualizadas assegura maior previsibilidade, equidade e rigor técnico na definição de preços.</t>
  </si>
  <si>
    <t>Sugerimos que a inclusão do conceito de “atividade inovativa” na proposta seja acompanhada da definição de critérios objetivos e mensuráveis que orientem sua avaliação. Recomendamos que sejam especificados os parâmetros a serem utilizados para comprovação dessa atividade, bem como o impacto esperado na definição de preços.
Além disso, sugerimos que o termo “significativamente”, utilizado para caracterizar o grau de inovação, seja substituído ou complementado por critérios técnicos claros, de forma a garantir maior objetividade e reprodutibilidade na classificação de uma atividade como inovativa.</t>
  </si>
  <si>
    <t>A redação atual carece de diretrizes técnicas que orientem a avaliação da “atividade inovativa”, o que pode gerar insegurança regulatória, subjetividade na análise e comprometer a previsibilidade e a isonomia do processo de precificação. A ausência de parâmetros objetivos pode levar a interpretações divergentes, dificultando tanto a submissão adequada pelos agentes regulados quanto a tomada de decisão pela autoridade competente.
Da mesma forma, o uso do termo “significativamente” sem critérios específicos pode impor desafios à definição e à comprovação do caráter inovador da atividade, impactando diretamente a consistência e a transparência das decisões regulatórias.</t>
  </si>
  <si>
    <t>Sugerimos que o trecho “alternativa(s) terapêutica(s) registrada(s) no Brasil” seja complementado para incluir a exigência de que as alternativas comparadas possuam a mesma indicação aprovada em bula pela ANVISA, de forma a afastar a utilização de comparadores terapêuticos off-label.
Recomendamos também que o termo “outros ganhos terapêuticos” seja revisado com a definição de critérios objetivos e mensuráveis para sua aplicação, de modo a garantir clareza sobre como esses ganhos serão avaliados, quais parâmetros serão utilizados para sua comprovação e qual será seu impacto na definição de preços.
Por fim, sugerimos que o conceito de “populações específicas” seja melhor detalhado ou exemplificado, com a inclusão de critérios claros para sua caracterização.</t>
  </si>
  <si>
    <t>A ausência de exigência explícita de que os medicamentos comparadores tenham a mesma indicação aprovada em bula pela ANVISA pode comprometer a integridade técnica e jurídica do processo, além de contrariar os princípios da legislação sanitária vigente, que exige que as indicações terapêuticas sejam formalmente aprovadas. A utilização de comparadores off-label cria insegurança e pode gerar decisões inconsistentes.
Da mesma forma, a expressão “outros ganhos terapêuticos”, sem critérios definidos, torna o processo subjetivo e suscetível a interpretações divergentes, o que pode impactar negativamente a isonomia e previsibilidade na definição de preços.
Além disso, o conceito de “populações específicas” carece de detalhamento, podendo gerar dúvidas quanto à sua aplicação prática. O estabelecimento de definições claras para esses termos garantirá maior segurança, transparência e uniformidade nas decisões regulatórias.</t>
  </si>
  <si>
    <t>Sugerimos que a redação da proposta referente às “Evidências científicas” seja aprimorada com a definição clara de quais agências internacionais de referência serão aceitas no processo de avaliação, bem como com a especificação dos critérios objetivos que serão utilizados para avaliar a robustez das evidências apresentadas. Recomendamos que sejam previamente estabelecidas as fontes reconhecidas, como agências regulatórias internacionais  e que se adotem parâmetros transparentes e consistentes para valorar a qualidade das evidências.</t>
  </si>
  <si>
    <t>A redação atual apresenta conceitos amplos e subjetivos, o que pode levar a interpretações divergentes, comprometendo a previsibilidade, a consistência e a segurança jurídica do processo decisório. A ausência de definição sobre quais agências internacionais serão consideradas e de quais critérios serão aplicados para avaliar a robustez das evidências pode impactar negativamente a transparência e a equidade nas decisões. O aprimoramento proposto contribuirá para garantir que as decisões sejam fundamentadas em evidências científicas consistentes, alinhadas às melhores práticas internacionais, promovendo maior confiança e isonomia no processo de definição de preços</t>
  </si>
  <si>
    <t>Recomendamos que o trecho referente ao “Ganho terapêutico” seja revisado para garantir maior objetividade e clareza na sua aplicação. Sugerimos que sejam estabelecidos critérios objetivos e mensuráveis para definir o que se considera uma “diminuição significativa dos efeitos adversos” ou “maior eficácia”, com parâmetros claros para avaliação da magnitude do benefício. Além disso, sugerimos que seja incluída a exigência de que os medicamentos comparadores utilizados na análise possuam a mesma indicação aprovada em bula pela ANVISA, de forma a afastar o uso de comparadores off-label. Por fim, recomendamos que seja feita uma distinção conceitual entre “benefício clínico adicional” e “ganho terapêutico”, bem como entre os conceitos de maior eficácia e maior efetividade.</t>
  </si>
  <si>
    <t>A redação atual utiliza termos como “significativa” sem definir parâmetros concretos, o que pode conferir subjetividade à avaliação e gerar interpretações distintas, comprometendo a consistência e previsibilidade do processo. A ausência de critérios claros pode impactar diretamente a definição de preços e a categorização dos medicamentos. Além disso, a utilização de medicamentos comparadores sem a mesma indicação em bula pode fragilizar tecnicamente e juridicamente a análise de ganho terapêutico, além de contrariar os princípios regulatórios vigentes. Por fim, a distinção entre benefício clínico adicional e ganho terapêutico, bem como entre eficácia e efetividade, é essencial para assegurar uma avaliação precisa e tecnicamente fundamentada</t>
  </si>
  <si>
    <t>2: Recomendamos que sejam definidos critérios claros e objetivos para caracterizar o que se entende por mudanças rotineiras ou insignificantes, bem como para delimitar o conceito de grau suficiente de novidade e o que configura nada significativo ao desempenho do produto.</t>
  </si>
  <si>
    <t>A redação atual apresenta termos vagos e subjetivos, que podem gerar interpretações divergentes entre os agentes regulados e a autoridade competente, comprometendo a previsibilidade e a transparência do processo de avaliação. Estabelecer parâmetros concretos para essas definições é fundamental para garantir segurança jurídica e isonomia nas decisões, além de orientar de forma adequada o desenvolvimento e a submissão de inovações que possam ser consideradas relevantes para efeitos de precificação</t>
  </si>
  <si>
    <t>Sugerimos a exclusão do item XIII – Literatura científica, uma vez que seu conteúdo já está contemplado no item VIII – Evidências científicas, que menciona expressamente meta-análises, revisões sistemáticas e artigos científicos publicados em revistas indexadas</t>
  </si>
  <si>
    <t>A manutenção deste item de forma separada pode gerar redundância e confusão na interpretação e aplicação da norma. A consolidação dessas informações sob um único item (item VIII) contribui para a clareza, concisão e objetividade do texto, evitando sobreposição de conceitos e potencial duplicidade de exigências durante o processo de avaliação</t>
  </si>
  <si>
    <t>Sugerimos que o conceito de “medicamento comparador” previsto no item XVII defina critérios objetivos para a alternativa terapêutica escolhida no Parecer Técnico da CMED. Propõe-se que se considere apenas medicamentos registrados no Brasil, com a mesma indicação terapêutica aprovada em bula pela Anvisa, e comercializados em conformidade com a legislação sanitária vigente, se houver.</t>
  </si>
  <si>
    <t>Entendemos que a inclusão de parâmetros claros e alinhados à legislação vigente contribuirá para reforçar a transparência, a segurança jurídica e a previsibilidade do processo de precificação</t>
  </si>
  <si>
    <t>Sugerimos que o conceito de “medicamento originador de inovação incremental” esteja alinhado à definição prevista no item III, referente à “atividade inovativa”, e que ambos os termos sejam acompanhados de critérios objetivos e mensuráveis que orientem sua avaliação. Recomendamos que sejam especificados os parâmetros técnicos a serem utilizados para comprovação da atividade inovativa associada à inovação incremental, bem como o impacto esperado na definição de preços</t>
  </si>
  <si>
    <t>A redação atual carece de diretrizes técnicas claras para a caracterização da atividade inovativa e, consequentemente, do medicamento originador de inovação incremental, o que pode gerar insegurança regulatória, subjetividade na análise e comprometer a previsibilidade e a isonomia do processo de precificação. A ausência de parâmetros objetivos pode levar a interpretações divergentes, dificultando tanto o entendimento e a submissão adequada por parte dos agentes regulados quanto a tomada de decisão pela autoridade competente. O alinhamento conceitual entre os itens III e XX, com a devida definição de critérios técnicos, contribuirá para fortalecer a consistência, a transparência e a equidade do processo regulatório</t>
  </si>
  <si>
    <t>Sugerimos que o termo “inovação incremental diversa” seja melhor definido com critérios objetivos e mensuráveis ou, alternativamente, que o termo seja excluído da redação, de forma a evitar subjetividade na caracterização das inovações incrementais.</t>
  </si>
  <si>
    <t>A expressão “inovação incremental diversa”, na forma como está redigida, apresenta um caráter amplo e subjetivo, o que pode gerar interpretações divergentes e avaliações baseadas em percepções ou julgamentos pessoais, e não em critérios técnicos claramente estabelecidos. A ausência de parâmetros objetivos compromete a transparência, a previsibilidade e a segurança regulatória do processo, além de dificultar a aplicação isonômica das regras entre diferentes produtos e agentes regulados. Estabelecer diretrizes claras ou optar pela exclusão do termo contribuirá para garantir decisões mais consistentes, fundamentadas e alinhadas às melhores práticas regulatórias.</t>
  </si>
  <si>
    <t>Sugerimos que o conceito seja em relação a um medicamento com preço registrado no banco SAMMED e não originador de inovação incremental</t>
  </si>
  <si>
    <t>Ao vincular a análise aos medicamentos com preço no banco SAMMED, o processo de precificação se torna mais previsível, padronizado e consistente, evitando interpretações divergentes e assegurando isonomia entre produtos avaliados</t>
  </si>
  <si>
    <t>Sugerimos que o conceito seja em relação a um medicamento com preço registrado no banco SAMMED e não originador de inovação incremental.</t>
  </si>
  <si>
    <t>Sugerimos que o conceito seja em relação a um medicamento com preço registrado no banco SAMMED e não originador de inovação incremental.
obs: no documento anterior a numeração deste item estava para "XXVII. Nova forma farmacêutica: medicamento com uma nova forma farmacêutica no País em relação a um medicamento originador de inovação incremental;"</t>
  </si>
  <si>
    <t>obs: no documento anterior a numeração deste item estava para "XXVIII. Novo acondicionamento: medicamento com novo acondicionamento no País que possua mesma forma farmacêutica, mesma concentração e mesma indicação terapêutica em relação a um medicamento originador de inovação incremental;"
sem comentários para "XXIX. Inovação incremental diversa: medicamento com inovações incrementais diversas das dispostas nos incisos XXIII a XXVIII deste artigo em relação a um medicamento originador já registrado no País;"</t>
  </si>
  <si>
    <t>Sugerimos que o conceito de “Países de referência” seja complementado com a indicação expressa de que esses países devem ser aqueles listados no Art. 10 da regulamentação vigente, onde consta a relação oficial de países de referenciamento externo de preço
obs: no documento disponibilizado este item estava com a numeração XXXI</t>
  </si>
  <si>
    <t>A inclusão dessa referência normativa contribui para evitar dúvidas ou interpretações divergentes sobre quais países devem ser considerados no referenciamento externo de preço. Ao remeter diretamente ao Art. 10, o texto garante coerência, clareza e alinhamento com a regulamentação vigente, fortalecendo a segurança jurídica e a transparência do processo de precificação</t>
  </si>
  <si>
    <t>I - Categoria 1: produto novo que:
a) possua IFA que apresente ganho terapêutico em relação à(s) alternativa(s) terapêutica(s) ou
b) possua IFA que seja o primeiro e único aprovado pela ANVISA para a indicação terapêutica
Sugerimos que o termo “molécula” seja substituído por “Ingrediente Farmacêutico Ativo (IFA)”, alinhando-se à nomenclatura técnica mais adequada.
Adicionalmente, recomendamos a retirada da exigência de patente no País como critério para a categorização de produtos novos na Categoria 1, mantendo como critério central o benefício clínico adicional comprovado, que está em consonância com a lógica de precificação baseada no valor terapêutico. Além disso, sugerimos que aqueles IFA que seja o primeiro e único aprovado pela ANVISA para a indicação terapêutica também seja classificado na Categoria 1.
II - Categoria 2: produto novo que não se enquadre na categoria anterior
Em relação ao § 1º, sugerimos a exclusão e caso seja mantido que o critério de indeferimento da patente, seja incluída a expressão “tenha sido indeferido definitivamente pelo INPI, sem possibilidade de recursos”
Em relação ao § 2º, recomendamos a exclusão do período de 5 (cinco) anos para manutenção da categorização, ou, na impossibilidade de exclusão, que o prazo seja reduzido para 2 (dois) anos.
Em relação ao § 3º, sugerimos que seja detalhado quais tipos de vantagens terapêuticas agregadas poderão ser consideradas e quais critérios objetivos e evidências científicas serão exigidos para a comprovação dessas vantagens.</t>
  </si>
  <si>
    <t>CAT 1: A substituição de “molécula” por “IFA” traz maior precisão técnica e aderência à terminologia regulatória vigente.
Quanto à exigência de patente, entendemos que sua manutenção como critério obrigatório pode introduzir insegurança e inconsistência no processo de categorização, uma vez que a existência de patente não é, por si só, indicativo de superioridade terapêutica. Além disso, o sistema de patentes no Brasil enfrenta atrasos estruturais significativos no INPI, o que pode comprometer a aplicabilidade prática desse critério.
É importante destacar que a lógica da proposta já reconhece o ganho terapêutico comprovado como fator determinante para a categorização e definição de preço, tornando a exigência de patente desnecessária. Mesmo nos modelos internacionais que inspiraram essa regulamentação, como o do Canadá, a regulação de preços se aplica apenas a medicamentos patenteados por uma questão de escopo, não como um indicativo de valor terapêutico.
A adoção desses ajustes contribui para garantir um processo de categorização mais alinhado à realidade regulatória brasileira, tecnicamente robusto e baseado em evidências clínicas, conferindo maior previsibilidade, transparência e isonomia.
CAT 2:
No caso do § 1º, conforme justificativa da CAT 1 é solicitada a exclusão do critério de patente e caso seja mantida, a ausência de especificação sobre a definitividade do indeferimento da patente pode gerar insegurança jurídica e incertezas regulatórias, uma vez que pedidos de patente podem ser objeto de recursos ou revisões. A inclusão da expressão proposta assegura que apenas decisões finais sejam consideradas para fins de categorização.
No § 2º, entendemos que a manutenção automática da categorização por um período de 5 anos pode engessar o processo regulatório e não refletir adequadamente o avanço das alternativas terapêuticas ou mudanças no cenário de mercado. A redução do prazo para 2 anos permitiria maior flexibilidade, atualização e aderência à dinâmica da inovação e do acesso.
No § 3º, a expressão “outras vantagens terapêuticas agregadas” é vaga e subjetiva, carecendo de definição clara e de critérios objetivos. A ausência desses parâmetros pode gerar insegurança e decisões inconsistentes, além de abrir espaço para interpretações baseadas em percepções individuais, e não em evidências robustas. Reforçamos a importância de que qualquer vantagem considerada seja devidamente comprovada por estudos científicos robustos e metodologicamente adequados, assegurando transparência e previsibilidade ao processo.</t>
  </si>
  <si>
    <t>Sugerimos que os itens “f) novo acondicionamento” e “g) inovação incremental diversa” sejam revistos uma vez que, na forma atual, apresentam conceitos amplos e subjetivos, que podem gerar incertezas na aplicação da regra.</t>
  </si>
  <si>
    <t>Os termos “novo acondicionamento” e “inovação incremental diversa”, tal como redigidos, são ambíguos e suscetíveis a diferentes interpretações, o que pode comprometer a segurança jurídica, a uniformidade e a transparência no processo de categorização de medicamentos.
Sem critérios claros, essas classificações podem abrir espaço para avaliações baseadas em percepções ou julgamentos subjetivos, dificultando tanto a submissão adequada por parte das empresas quanto a tomada de decisão isonômica pela autoridade competente. A definição de parâmetros objetivos garantirá que as inovações reconhecidas reflitam benefícios concretos e comprovados, preservando a consistência regulatória e a credibilidade do processo."</t>
  </si>
  <si>
    <t>Sugerimos que a redação da Categoria 7 seja clarificada para especificar se a classificação do medicamento como biológico não novo ou biossimilar será feita conforme o registro na ANVISA.
Por fim, propomos que a definição da Categoria 7 seja restrita a “medicamento classificado como biossimilar”, de forma a manter a coerência terminológica e evitar interpretações ambíguas</t>
  </si>
  <si>
    <t>A redação atual não deixa claro se a categorização se dará com base no registro regulatório vigente na ANVISA, o que pode gerar dúvidas e insegurança jurídica no momento da submissão e avaliação.
Também não está explícito se novas apresentações de medicamentos biológicos, que eventualmente tragam inovações incrementais ou melhorias terapêuticas, teriam a possibilidade de ser enquadradas em outras categorias além da Categoria 7. Essa falta de clareza pode resultar em inconsistências na aplicação das regras e em insegurança para os agentes regulados.
Adicionalmente, como este é um ponto que tem gerado ampla discussão no setor, consideramos importante ressaltar que novas apresentações de um medicamento originador não devem ser prejudicadas por interpretações subjetivas da norma, nem tampouco ser automaticamente submetidas a precificação com aplicação de deflator, o que desincentivaria o desenvolvimento de novas formulações ou apresentações. Dessa forma, entendemos que essas situações devem ser adequadamente endereçadas para as Categorias  3, 4 ou 5, conforme as características e o nível de inovação envolvido.
Por fim, restringir a definição da Categoria 7 a medicamentos biossimilares proporcionaria maior precisão conceitual, alinhamento com a prática regulatória vigente e previsibilidade ao processo</t>
  </si>
  <si>
    <t>Sugerimos que o § 4º seja clarificado para indicar se a definição da inovação preponderante será de responsabilidade da empresa solicitante, mediante justificativa técnica, ou se será determinada pela CMED no âmbito de sua análise regulatória.
Além disso, recomendamos que sejam estabelecidos critérios objetivos e transparentes para a identificação da inovação preponderante, de forma a assegurar consistência na aplicação da regra e previsibilidade para os agentes regulados</t>
  </si>
  <si>
    <t>A redação atual do § 4º não esclarece quem será o responsável por indicar a inovação preponderante nem quais serão os parâmetros utilizados para essa definição, o que pode gerar insegurança jurídica, interpretações divergentes e falta de uniformidade nas decisões.
A definição da inovação preponderante impacta diretamente o enquadramento do medicamento e, consequentemente, os critérios de precificação aplicados. Por isso, entendemos ser fundamental que esse processo seja claramente delimitado, com a possibilidade de a empresa apresentar uma justificativa técnica embasada e a CMED exercer seu papel de análise e validação, com base em critérios previamente estabelecidos.
Essa abordagem contribuirá para garantir um processo transparente, isonômico e tecnicamente fundamentado, além de proporcionar maior previsibilidade e segurança regulatória para todas as partes envolvidas</t>
  </si>
  <si>
    <t>Sugerimos que seja destacado de forma clara que as terapias avançadas devem ser enquadradas. Para maior transparência, seria interessante definir uma categoria específica para as terapias avançadas ou mesmo criar uma Categoria 9 dedicada a esse tipo de medicamento.
Além disso, recomendamos que seja assegurada a transparência quanto aos motivos que levam à classificação de um medicamento como caso omisso, para que haja maior clareza e previsibilidade no processo regulatório</t>
  </si>
  <si>
    <t>A criação de uma categoria específica contribuirá para fortalecer a transparência e a segurança jurídica do processo, além de facilitar a compreensão e a aplicação da norma por todos os envolvidos.
A transparência nos critérios e fundamentos utilizados para enquadrar um medicamento como caso omisso é fundamental para que as empresas possam entender claramente as razões da decisão, possibilitando eventuais adequações e evitando insegurança jurídica</t>
  </si>
  <si>
    <t>Sugerimos que o prazo de 60 (sessenta) dias para protocolização do DIP seja aplicado apenas para medicamentos priorizados, conforme previsto na RDC nº 948, de 2024, da ANVISA, em alinhamento com as RDC nº 204/2017 e RDC nº 205/2017. Para demais medicamentos, propomos flexibilizar esse prazo, a fim de considerar as particularidades do processo regulatório.
§ 1º - Excluir§ 
2º - Excluir§ 
3º - Excluir§</t>
  </si>
  <si>
    <t>A RDC nº 948/2024 da ANVISA estabelece o prazo de 60 dias exclusivamente para medicamentos com análise prioritária, conforme as RDCs 204/2017 e 205/2017, o que visa acelerar o acesso a produtos de maior relevância clínica.
Além disso, o prazo de 60 dias é frequentemente insuficiente para a elaboração completa do DIP e obtenção das aprovações internas necessárias junto à matriz da empresa, especialmente considerando a estrutura enxuta das equipes responsáveis pela preparação deste documento.
Flexibilizar o prazo para medicamentos não priorizados permitirá maior qualidade e segurança na submissão, sem comprometer a eficiência regulatória, promovendo maior previsibilidade para as empresas e alinhamento com as práticas internacionais e regulatórias vigentes</t>
  </si>
  <si>
    <t>VIII:  . A empresa deve informar apenas o Preço Fábrica (PF) sem discriminar os impostos incidentes. Em caso de não alteração definir claramente o conteúdo esperado na justificativa técnica do preço pleiteado, especificando se basta estar alinhada ao racional de precificação da categoria ou se devem ser incluídos parâmetros técnicos.
IX: Especificar quais fontes internacionais de preço serão aceitas para comprovação do Preço Fábrica nos países de referência, garantindo critérios objetivos.
X: Excluir este item do DIP, considerando a confidencialidade e as implicações legais dos acordos de compartilhamento de riscos firmados internacionalmente.
XIII: Incluir a expressão ""quando disponíveis"" para os estudos fármaco-econômicos e deixar claro que esses estudos devem contemplar o custo total de tratamento do medicamento comparado às alternativas terapêuticas.
XIV: Excluir a exigência da cópia do pedido ou concessão de patente para precificação. Como alternativa, aceitar o número do depósito do pedido de patente no INPI.
XVII: Retirar a exigência de comprovação da atividade inovativa especificamente no Brasil e detalhar os critérios e documentos que serão considerados no ""entre outros"", reforçando o foco no benefício ao paciente e não no local de fabricação.</t>
  </si>
  <si>
    <t>VIII: A margem de comercialização já está inserida no preço final. Não há definição pela CMED do valor da margem e  a partir de 2026 a Reforma Tributária começa a entrar em vigor, de forma progressiva, e os impostos passarão a ser arrecadados no fim da cadeia. Caso a exclusão seja considerada, a definição clara do que se espera na justificativa técnica garante uniformidade, transparência e facilita a análise, além de evitar que a empresa realize cálculos que não são de sua competência, como a discriminação dos impostos.
 IX: Especificar fontes de preço internacionalizadas traz segurança jurídica e padronização para o processo, evitando informações divergentes.
X: A exclusão do item sobre acordos de compartilhamento de riscos é necessária porque esses acordos são protegidos por cláusulas contratuais e legislações específicas, e sua divulgação pode gerar violação contratual, sanções e conflito com soberania jurídica internacional.
 XIII: A inclusão do termo ""quando disponíveis"" para estudos fármaco-econômicos reconhece a possibilidade de indisponibilidade desses estudos . Estabelecer critérios do que a CMED espera de informações a este tópico assegura clareza da norma.
XIV: A patente não deve ser requisito para precificação, pois há medicamentos inovadores sem patente e a exigência poderia restringir a análise da inovação. Em caso de não exclusão, a apresentação do nº de depósito de registro no INPI assegura que tal critério está sendo documentado.
XVII: O foco da regulação deve ser o benefício ao paciente, e não o local de fabricação do medicamento. Incentivos à produção local já existem por outros instrumentos legais e não devem ser incorporados diretamente na precificação</t>
  </si>
  <si>
    <t>Excluir o § 2º do Art. 8º, que determina a solicitação de tradução para documentos originalmente em inglês e espanhol.
Alterar os §§ 3º, 4º e 5º para permitir tradução simples em vez de tradução juramentada. Remover a exigência de tradução juramentada, mantendo a responsabilidade da empresa sobre a qualidade da tradução.</t>
  </si>
  <si>
    <t>§2: o §1º do Art. 8º já dispõe que documentos em inglês e espanhol estão dispensados de tradução, tornando este parágrafo redundante e desnecessário.
§§ 3º, 4º e 5º: A exigência de tradução juramentada pode representar um custo e atraso desnecessários para a empresa, especialmente considerando as atuais ferramentas tecnológicas que permitem traduções de boa qualidade. A empresa já possui responsabilidade pela fidelidade e qualidade do conteúdo apresentado, o que torna adequada a aceitação de traduções simples, desde que estejam claras e precisas</t>
  </si>
  <si>
    <t>Art 9º: Esclarecer quais categorias de medicamentos se aplicam esta situação. Definir o prazo máximo pelo qual o preço poderá ser considerado provisório. Alinhar o procedimento com as normas da ANVISA, especialmente as previstas nas RDC nº 204/2017 e RDC nº 205/2017, que já estabelecem prazos e critérios para solicitação de preços em medicamentos com registro prioritário.
I: Alterar o texto para que o critério seja ""produto com registro sanitário ativo a partir da vigência desta Resolução</t>
  </si>
  <si>
    <t>Art 9º: A redação atual deixa em aberto a duração do caráter provisório do preço e não especifica para quais categorias de medicamentos essa regra se aplica, o que pode gerar insegurança e subjetividade no processo. A harmonização com as regras da ANVISA, que já regulam prazos para solicitação de preços em produtos com registro prioritário, evita duplicidade e conflitos regulatórios, proporcionando maior clareza e previsibilidade para as empresas e para o órgão regulador
I: A exclusão da data fixa e a adoção da vigência do novo documento como marco temporal garantem maior coerência e atualização normativa, evitando a aplicação retroativa de regras e alinhando o texto à proposta vigente. Isso contribui para a segurança jurídica e facilita a aplicação prática da norma</t>
  </si>
  <si>
    <t>Art. 10:
Para as categorias em que há referenciamento externo de preço, o preço sem imposto aprovado não poderá ser superior à média dos Preços Fábrica (PF) praticados para o mesmo produto nos países de referência, agregando-se os impostos incidentes, conforme o caso.
§ 1º:
São países de referência: Alemanha, Noruega, Japão, México, Austrália, Canadá, Espanha, Estados Unidos da América, África do Sul, França, Grécia, Itália, Portugal, Reino Unido e o país de origem, sendo este passível de exclusão com base em critérios a serem esclarecidos na regulamentação, tais como:
a) preços discrepantes (outliers);
b) preços oriundos de listas públicas de reembolso;
c) preços subsidiados;
d) preços de medicamentos sem comercialização efetiva;
e) preços de medicamentos com múltiplas unidades fabris e preços diferenciados entre consumo interno e exportação.
§ 2º:
Para que seja apurado o PF permitido, o produto deverá estar sendo comercializado em pelo menos 3 (três) dos países de referência.
§ 3º:
Caso a condição do parágrafo anterior não seja cumprida, a CMED estabelecerá preço provisório ao produto pleiteado, devendo a empresa apresentar, com periodicidade de 6 (seis) meses, documento que comprove o lançamento do produto com respectivo preço nos países de referência, até o cumprimento do disposto no § 2º ou por um período máximo de 2 (dois) anos — prevalecendo o que ocorrer primeiro. Esclarecer para quais categorias essa regra se aplicará.
§ 4º:
Enquanto não estiver disponível para consulta em fontes de pelo menos 3 (três) países, o PF será considerado provisório.
§ 5º:
Deverão ser utilizadas as fontes a serem previamente divulgadas pela CMED ou, na ausência destas, as fontes comprovadas pela empresa demandante.
§ 6º:
Recomenda-se a revisão do texto para garantir que o fomento à concorrência e o princípio da igualdade sejam preservados, independentemente da origem nacional ou internacional do produto, em linha com a Lei nº 10.742/2003</t>
  </si>
  <si>
    <t>Art. 10 e § 1º: A alteração da metodologia de referenciamento para média dos preços, em vez do menor preço isolado, promove maior equilíbrio e aderência às práticas internacionais de precificação. A introdução de critérios claros para exclusão de preços distorcidos (ex.: outliers, subsídios) evita decisões descoladas da realidade de mercado e protege o acesso dos pacientes.
§ 2º: A redução do número mínimo de países de 5 para 3 reconhece a diversidade e os diferentes tempos de aprovação regulatória nos mercados internacionais, especialmente para medicamentos inovadores, e impede que essa exigência impacte negativamente o acesso a novos tratamentos no Brasil.
§ 3º e § 4º: A definição de um prazo máximo de 2 anos para manutenção do preço provisório traz maior segurança jurídica e previsibilidade para todas as partes envolvidas. O prazo proposto foi fundamentado em benchmarking com empresas do setor, que indicaram que o tempo médio para aprovação e disponibilização de preços em pelo menos três países é de aproximadamente dois anos.
§ 5º: A necessidade de utilizar fontes reconhecidas pela CMED ou comprovadas pela empresa garante a confiabilidade das informações e reduz disputas sobre validade de dados de preço.
§ 6º: A manutenção da isonomia no tratamento de medicamentos, independentemente de sua origem, é fundamental para preservar a livre concorrência, o acesso e o cumprimento dos princípios constitucionais. A diferenciação injustificada pode criar distorções de mercado e restringir o acesso da população a opções terapêuticas adequadas</t>
  </si>
  <si>
    <t>Alterar o texto para especificar se a conversão do preço expresso em moeda estrangeira para a moeda corrente nacional deverá utilizar a cotação de compra ou de venda, conforme divulgado pelo Banco Central do Brasil (BCB), para garantir uniformidade na aplicação da regra.</t>
  </si>
  <si>
    <t>A proposta do Art. 11 não deixa claro qual tipo de cotação — compra ou venda — deve ser utilizada na conversão cambial. Essa definição é fundamental para assegurar previsibilidade, padronização e evitar interpretações divergentes por parte das empresas e da própria CMED.
A adoção de um único critério de conversão é prática comum em legislações e regulações econômicas e contribui para maior segurança jurídica no processo de precificação</t>
  </si>
  <si>
    <t>No caput do Art. 12, sugerimos incluir a ordem de prioridade dos critérios elencados (I a VII) para a definição do medicamento comparador, a fim de assegurar maior clareza, uniformidade e previsibilidade na aplicação da regra.
Nos incisos I (indicação terapêutica) e II (linha de tratamento), sugerimos explicitar que tais critérios devem ser aplicados de acordo com a indicação aprovada em bula pela ANVISA, evitando a utilização de usos off-label no processo de precificação.
No § 1º, sugerimos detalhar melhor a metodologia para cálculo do custo de tratamento, especialmente no caso de medicamentos de uso contínuo, nos quais o período de tratamento pode ser indefinido ou prolongado.
No § 2º, sugerimos esclarecer o que se entende por “prioritariamente” ao referir-se à escolha do medicamento registrado como novo para o IFA comparador, indicando se esta escolha será obrigatória ou apenas preferencial, e em que situações ela poderia ser flexibilizada.</t>
  </si>
  <si>
    <t>Caput (I a VII): A ausência de uma hierarquia clara entre os critérios listados pode gerar interpretações divergentes e decisões inconsistentes na escolha do medicamento comparador. A definição de uma ordem de prioridade é essencial para assegurar isonomia e transparência na aplicação da regra.
Incisos I e II: Ao vincular a análise à indicação formalmente aprovada em bula pela ANVISA, evita-se a adoção de comparadores baseados em práticas off-label, garantindo maior segurança regulatória e aderência à legislação sanitária.
§ 1º: A falta de especificidade sobre o cálculo do custo de tratamento em medicamentos de uso contínuo pode gerar distorções, especialmente em terapias crônicas ou de longa duração. A definição de um período de referência (ex.: anual, mensal) ou de parâmetros mínimos seria importante para uniformizar as análises.
§ 2º: O uso do termo “prioritariamente” sem definição clara sobre sua aplicação pode levar a subjetividade no processo decisório. A inclusão de critérios objetivos para definir quando essa priorização será obrigatória ou poderá ser relativizada é essencial para garantir consistência e segurança jurídica."</t>
  </si>
  <si>
    <t>Propomos a exclusão do Art. 13 que prevê a possibilidade de estabelecimento de preço provisório pela CMED nos casos de registro concedido pela Anvisa com necessidade de complementação de dados ou provas adicionais após a concessão do registro.</t>
  </si>
  <si>
    <t>A exclusão do Art. 13 é recomendada pois o registro sanitário concedido pela Anvisa é definitivo, ainda que haja exigência de dados complementares via Termo de Compromisso. A Anvisa é a autoridade competente para avaliar segurança e eficácia, e a vinculação do preço a esse termo cria sobreposição regulatória indevida, podendo gerar insegurança jurídica, atrasos no acesso a medicamentos inovadores e desalinhamento com padrões internacionais. O foco da CMED deve permanecer na precificação e acesso, respeitando as competências já estabelecidas</t>
  </si>
  <si>
    <t>Alterar o Art. 14 para que a aplicação de preços fixos (flat pricing) ocorra “quando solicitado pela empresa”, garantindo que essa estratégia seja uma opção voluntária e não uma imposição regulatória.
Incluir, além  dos incisos I e II que o flat pricing pode ser aplicado também para apresentações de medicamentos desenvolvidas exclusivamente para grupos populacionais específicos, reconhecendo necessidades diferenciadas de tratamento.
Excluir os §1º e §2º, uma vez que a proposta de aplicação de preços fixos deve partir do detentor do registro e não da CMED, respeitando as particularidades de cada produto e estratégia de precificação.
No §3º, alterar a redação para:
“O preço a ser considerado deve ser o de cada uma das apresentações que possuem preços fixos (flat pricing), independentemente da quantidade de unidades farmacotécnicas.”</t>
  </si>
  <si>
    <t>A proposta de aplicação de preços fixos deve ser uma faculdade da empresa, respeitando suas decisões estratégicas e comerciais. A imposição regulatória sem solicitação pode resultar em distorções de preço ou prejuízo à sustentabilidade de algumas apresentações.
Além disso, grupos populacionais específicos podem demandar formulações diferenciadas que justifiquem o uso do flat pricing para garantir acesso e equidade.
A exclusão dos §§1º e 2º busca simplificar e tornar mais objetivo o processo, evitando a subjetividade na definição de preços fixos sem o envolvimento da empresa.
A alteração do §3º visa garantir que o flat pricing seja aplicado de forma justa e proporcional, respeitando as diferentes apresentações do medicamento e não penalizando formulações específicas</t>
  </si>
  <si>
    <t>Art. 15:
ALTERAÇÃO: Alterar para “média ou mediana do preço” nos países de referência, e não o menor preço encontrado.
Além disso, o preço aprovado deve ser o Preço Fábrica (PF) sem impostos. A definição do preço com impostos deve seguir exclusivamente a legislação tributária vigente, sem interferência da CMED.
§ 1º e § 2º:
ALTERAÇÃO: Excluir ambos os parágrafos.</t>
  </si>
  <si>
    <t>Art. 15: Utilizar a média ou mediana dos preços internacionais como referência é uma prática mais consistente e técnica, que evita distorções causadas por preços outliers ou mercados com políticas específicas de controle de preços, o que pode resultar na aplicação de um valor injusto ou artificialmente baixo no Brasil. Essa abordagem é adotada em diversos modelos internacionais de precificação.
A definição do preço com ou sem impostos deve seguir o que já está estipulado na legislação tributária aplicável. A CMED deve se limitar à definição do PF sem impostos, garantindo simplicidade e segurança jurídica no cálculo e na aplicação.
§ 1º e § 2º: A patente não deve interferir na categorização de precificação nem ser utilizada como critério para definir preço provisório, uma vez que:
A concessão de registro sanitário pela Anvisa é definitiva e baseada em critérios técnicos robustos de segurança, eficácia e qualidade; O processo de análise de patente no INPI possui prazos extensos e fora do controle das empresas, gerando insegurança jurídica e imprevisibilidade na definição de preço; A vinculação ao status da patente pode atrasar o acesso da população a medicamentos inovadores, desincentivar investimentos e contraria boas práticas regulatórias internacionais</t>
  </si>
  <si>
    <t>Art. 16: Incluir que a definição do PF máximo deve ser feita com base no custo de tratamento com medicamento comparador para a mesma indicação em bula aprovada no país, não podendo ser superior à média ou mediana dos preços praticados dentre os países de referência.
Parágrafo único: Excluir o parágrafo único.</t>
  </si>
  <si>
    <t>A proposta busca garantir que o comparador utilizado no cálculo do custo de tratamento esteja alinhado à indicação aprovada em bula no Brasil, evitando o uso de comparadores off-label, o que poderia gerar distorções no processo de precificação e não refletir a prática clínica nacional.
A utilização da média ou mediana dos preços praticados nos países da cesta de referência é uma medida mais equilibrada e justa do que a utilização do menor preço, que pode ser um valor atípico (outlier) e não refletir adequadamente a realidade do mercado global.
A exclusão do parágrafo único se justifica pois o controle do custo de tratamento já estará garantido pelas regras gerais de precificação e pela escolha de comparadores adequados, evitando a imposição de um teto absoluto que pode não considerar especificidades terapêuticas ou econômicas relevantes dispostos no caput</t>
  </si>
  <si>
    <t>Art. 17:
 Excluir a menção a “ganho terapêutico na Categoria 2” no caput, mantendo apenas produtos da Categoria 1 para esta previsão.
 Excluir os itens II) manufatura básica do processo produtivo internalizada no País e alteração de III) de país para sem limitar o local.
Parágrafo único:
 Avaliar a possibilidade de revisão do parágrafo para que o benefício clínico seja o principal critério de diferenciação, independentemente da localização da manufatura ou do desenvolvimento.</t>
  </si>
  <si>
    <t>A proposta de incluir produtos com ganho terapêutico na Categoria 2 contraria o entendimento do setor de que medicamentos com benefício terapêutico adicional devem ser sempre enquadrados na Categoria 1. A manutenção da Categoria 2, mesmo com ganho terapêutico, pode permitir a fixação de preços inadequados, desvalorizando a inovação.
Os critérios relacionados à manufatura local e à atividade inovativa no País podem criar assimetria de mercado na isonomia entre as empresas, o que contraria os princípios da Lei nº 10.742/2003, especialmente seus Artigos 1º e 5º, que estabelecem a promoção da concorrência justa e o uso de critérios objetivos e técnicos para precificação.</t>
  </si>
  <si>
    <t>Art. 18:
Inciso I: Substituir PF por “ PF médio praticado para o mesmo medicamento nos países de referência, agregando-se os impostos incidentes”.
Inciso II:
B. especificar ""menor do que o PF""
C:  Excluir 
D: Remover a limitação geográfica (“no País”) da “atividade inovativa”
§ 1º: Incluir que o PF do medicamento não poderá ser inferior ao PF do medicamento originador respeitando-se a proporcionalidade direta de concentração da unidade farmacotécnica.
§ 2º: Sugerir a exclusão do § 2º,</t>
  </si>
  <si>
    <t>Inciso I: A utilização do preço médio ou mediano em vez do menor preço evita distorções decorrentes de preços atípicos (outliers) em mercados específicos, promovendo maior equilíbrio e previsibilidade na precificação.
Inciso II, alínea b: Ajuste técnico para assegurar a correta comparação com o PF do medicamento originador.
C: evitar assimetria de mercado e favorecimento indevido à produção local, em desacordo com os Artigos 1º e 5º da Lei 10.742/2003, que garantem a promoção da livre concorrência e da equidade no setor.
D: deve ser adaptada para valorizar a inovação de forma ampla, independentemente da localização geográfica da atividade inovativa.
§ 1º: A inclusão da proporcionalidade da unidade farmacotécnica corrige possíveis distorções de preço em apresentações com diferentes concentrações do mesmo medicamento.
§ 2º: A exclusão se justifica pela falta de critérios objetivos e mensuráveis para definir “grau de benefício clínico” e “esforço inovativo”, conceitos que já estão considerados nos dispositivos anteriores e podem gerar insegurança jurídica</t>
  </si>
  <si>
    <t>Art. 19 deve ser ajustado para: “No caso de produto classificado na Categoria 3 que não se enquadre na hipótese prevista no art. 18, o PF permitido não poderá ser superior ao custo de tratamento do medicamento originador de inovação incremental.”
EXCLUSÃO do § 1º
EXCLUSÃO do § 2º</t>
  </si>
  <si>
    <t>Art. 19:
A redação proposta visa alinhar o artigo com práticas já reconhecidas pela Resolução CMED nº 2/2004 (Categoria V), garantindo que medicamentos sem ganho terapêutico relevante tenham preços baseados no custo de tratamento e na proporcionalidade de concentração da apresentação. Isso evita distorções de preços e assegura coerência regulatória.
Exclusão do § 1º:
Considerar o “grau de esforço inovativo” em produtos que não oferecem benefício clínico adicional contraria o objetivo central da regulação de precificação, que deve priorizar o valor terapêutico para o paciente e não os processos internos da empresa. Esse critério é subjetivo 
Exclusão do § 2º:
A menção a medicamentos genéricos é inadequada, pois tais medicamentos não possuem inovação incremental e, portanto, não devem ser enquadrados ou diferenciados por critérios de inovação.</t>
  </si>
  <si>
    <t>I: Excluir a expressão: “desde que as formas agrupáveis não apresentem posologia diversa.”
II: Excluir a expressão: “desde que as formas agrupáveis não apresentem posologia diversa.”</t>
  </si>
  <si>
    <t>A exclusão da exigência de que as formas farmacêuticas agrupáveis não apresentem posologia diversa justifica-se pela falta de clareza sobre o impacto real que variações de posologia podem ter na formação de preço.
Em muitos casos, variações posológicas são inerentes à prática clínica ou à individualização do tratamento, e não devem ser impeditivo para agrupamento ou cálculo de média ponderada de preços.
Recomenda-se, portanto, excluir a referência à posologia para garantir simplicidade, clareza e aplicabilidade prática à norma</t>
  </si>
  <si>
    <t>Alterar texto art 21 não considerando as apresentações classificadas como medicamentos genéricos ou biossimilares.</t>
  </si>
  <si>
    <t>A exclusão de medicamentos genéricos e biossimilares do cálculo da média aritmética é fundamental para evitar distorções nos preços das novas apresentações de medicamentos de marca.
Genéricos e biossimilares já possuem política própria de descontos e preços reduzidos, o que, se considerado no cálculo, poderia artificialmente pressionar para baixo o preço das novas apresentações de referência, desincentivando o lançamento de inovações e novas formulações.
Essa alteração preserva o racional da precificação diferenciada entre medicamentos inovadores e produtos que seguem uma lógica puramente de competição por preço, assegurando a sustentabilidade do mercado e o incentivo à inovação.</t>
  </si>
  <si>
    <t>art 23: Incluir redação específica para diferenciar biossimilares de medicamentos biológicos não novos, conforme já sugerido no Art. 4º, garantindo maior clareza regulatória e tratamento distinto para produtos com perfis diferentes de inovação e mercado.
Alteração do inciso II-b: Caso a empresa já possua medicamento com molécula similar em sua lista de medicamentos comercializados, o PF será definido com base na média aritmética da unidade farmacotécnica, das apresentações do mesmo medicamento, com igual concentração e forma farmacêutica agrupável, já comercializadas pela própria empresa.
Alteração do inciso III: Para as novas apresentações de medicamentos já comercializados pela própria empresa com a mesma marca comercial, o PF será definido com base na média aritmética da unidade farmacotécnica, das apresentações do mesmo medicamento, com igual concentração e forma farmacêutica agrupável, já comercializadas pela própria empresa.</t>
  </si>
  <si>
    <t>Diferenciação de biossimilares: É essencial diferenciar biossimilares de medicamentos biológicos não novos para garantir alinhamento com a regulação sanitária vigente e evitar distorções concorrenciais, já que biossimilares possuem características e posicionamento distintos no mercado.
Unidade farmacotécnica como base: A definição do PF com base na média aritmética da unidade farmacotécnica assegura maior coerência e precisão no cálculo do preço, evitando penalizações indevidas por diferentes tamanhos de embalagem ou variações de volume, além de trazer maior transparência e previsibilidade para as empresas e para a CMED.
Tratamento equânime: A proposta busca assegurar isonomia no tratamento de apresentações diferentes do mesmo medicamento, preservando a lógica de precificação que respeita as especificidades de cada formulação sem comprometer o acesso e a concorrência justa</t>
  </si>
  <si>
    <t>Especificar as categorias que necessitam de aprovação em primeira instância para comercialização e dar garantia de comercialização em casos de atraso de avaliação do DIP</t>
  </si>
  <si>
    <t>A proposta busca manter a lógica já consagrada pela Resolução CMED nº 2/2004, que permitia a comercialização de determinadas categorias de medicamentos a partir do protocolo do DIP, assegurando a continuidade do acesso ao mercado e evitando desabastecimentos desnecessários.
A sugestão de inclusão de uma garantia de comercialização em caso de atraso visa mitigar os riscos decorrentes de eventuais demoras administrativas na análise do DIP, garantindo segurança jurídica às empresas e acesso contínuo aos medicamentos pela população</t>
  </si>
  <si>
    <t>Art. 27: Sugerir a criação de uma etapa formal de avaliação de conformidade para que haja uma confirmação oficial da entrega da totalidade da documentação. Esta etapa inicial poderia consumir até 10% do prazo total de análise e o prazo da CMED passaria a ser contado a partir desta validação formal (ou seja, da submissão efetiva e completa do DIP).É importante diferenciar o que é documento imprescindível e documento complementar.
Inciso I: Definir claramente quais categorias estão incluídas,
Inciso II:  Definir claramente quais categorias estão incluídas. Sugerir que em casos de necessidade não atendida, o prazo de análise seja reduzido para 60 dias ao invés de 90, com indicação clara de quais categorias se aplicam.
Excluir §1º:
Excluir §2º: 
Alterar §3º: “§ 3º Caso a CMED não se pronuncie sobre o preço inicial pretendido pela empresa nos prazos referidos no caput, o medicamento objeto do DIP poderá ser comercializado pelo preço pleiteado, sendo este considerado definitivo.</t>
  </si>
  <si>
    <t>A criação de uma etapa formal de avaliação de conformidade documental assegura transparência e objetividade no marco inicial para a contagem de prazos, evitando interpretações divergentes sobre o momento de início da análise pela CMED.
A definição objetiva de quais categorias se aplicam aos prazos de 60 e 90 dias permite maior clareza para as empresas e torna o processo mais ágil, especialmente em casos que envolvam necessidades médicas não atendidas, para os quais a celeridade é essencial.
A exclusão dos §§ 1º e 2º evita interpretações subjetivas sobre “complexidade” ou “volume de documentos”, conceitos que atualmente permitem uma ampliação indefinida dos prazos, o que gera insegurança jurídica e prejudica o planejamento de acesso ao mercado.
A alteração do §3º, para considerar definitivo o preço pleiteado caso não haja manifestação da CMED no prazo estabelecido, visa eliminar incertezas comerciais e proteger a previsibilidade regulatória. A possibilidade de revisão retroativa do preço após início da comercialização impacta negativamente a confiança no ambiente regulatório e pode gerar distorções de mercado</t>
  </si>
  <si>
    <t>Incluir no Art. 28 a menção de que a aprovação via doenças raras ou a priorização de análise pela ANVISA também devem ser consideradas como critérios para a priorização da análise do DIP pela CMED</t>
  </si>
  <si>
    <t>A harmonização entre as prioridades estabelecidas pela ANVISA e a CMED é fundamental para garantir a celeridade no acesso a medicamentos que atendam necessidades urgentes ou populações vulneráveis, como é o caso de doenças raras ou aprovações prioritárias</t>
  </si>
  <si>
    <t>§ 1º: Estabelecer prazo de 60 ou 90 dias, a depender da categoria original pleiteada, para a reconsideração da decisão pela Secretaria Executiva da CMED.
§§ 2º e 3º : Unificar os parágrafos 2º e 3º com a seguinte redação:
“§ 2º Não havendo reconsideração da decisão em primeira instância ou decorrido o prazo previsto no § 1º sem manifestação da Secretaria Executiva da CMED, a empresa será intimada para que, querendo, apresente recurso ao CTE/CMED no prazo de 15 (quinze) dias. O processo será enviado ao CTE para julgamento do recurso em até 60 ou 90 dias, a depender da categoria original pleiteada.”</t>
  </si>
  <si>
    <t>Adequação dos prazos de acordo com a complexidade e impacto regulatório das diferentes categorias, promovendo maior previsibilidade e segurança jurídica.
Simplificação e objetividade na redação, evitando interpretações ambíguas sobre os fluxos e prazos de recurso.
Garantia de celeridade e alinhamento entre as fases do processo decisório</t>
  </si>
  <si>
    <t>Exclusão do Art. 30 e seus parágrafos.
Alternativamente, caso o reexame necessário seja mantido, sugerir que o reexame ocorra antes da comunicação da decisão da Secretaria-Executiva da CMED ao detentor do registro, respeitando os prazos de análise estabelecidos na Resolução. Caso exista a necessidade de modicar o preço, excluir o termo "preço inferior"</t>
  </si>
  <si>
    <t>O reexame necessário, tal como proposto, pode gerar insegurança jurídica ao permitir que uma decisão já formalizada e comunicada pela Secretaria-Executiva da CMED seja posteriormente alterada pelo CTE/CMED.
Isso compromete a previsibilidade e a estabilidade regulatória, dificultando o planejamento e podendo impactar o acesso dos pacientes aos medicamentos.
Caso o reexame seja mantido, ele deve ocorrer antes da comunicação oficial da decisão ao detentor do registro, garantindo maior transparência e segurança ao processo decisório</t>
  </si>
  <si>
    <t>Alterar a redação de “a qualquer tempo” para estabelecer um prazo objetivo 
I:  estabelecer fluxos e prazos claros para a revisão por erro material, com a possibilidade de solicitação também pela empresa, assegurando reciprocidade.
II: Prever que erros meramente formais ou de cálculo, quando identificados por qualquer das partes (CMED ou empresa), possam ser corrigidos sem necessidade de recurso formal, seguindo fluxo simplificado com prazo máximo para manifestação da CMED</t>
  </si>
  <si>
    <t>A expressão “a qualquer tempo” gera insegurança jurídica e imprevisibilidade para as empresas, dificultando o planejamento comercial e operacional.
É fundamental definir prazos máximos e critérios objetivos para a revisão de decisões, além de garantir que as empresas também possam solicitar correção de erros materiais, respeitando o princípio da reciprocidade regulatória.
A definição de fluxos e prazos específicos para análise e resposta contribui para transparência e estabilidade do processo decisório da CMED</t>
  </si>
  <si>
    <t>Estabelecer prazos de divulgação do preço e que só ocorra após a finalização de todas as eventuais fases recursais. Acrescentar sinalização sobre casos pendentes.</t>
  </si>
  <si>
    <t>A publicação de um preço ainda em análise recursal na lista mensal da CMED pode gerar comunicação equivocada ao mercado, uma vez que, na prática, as empresas raramente comercializam o produto enquanto o processo está pendente de reconsideração ou recurso.
Além disso, a divulgação prematura de um preço que ainda pode ser modificado cria insegurança para o próprio mercado brasileiro e para mercados internacionais que utilizam o Brasil como referência de preços (REP). Essa prática pode provocar distorções regulatórias e comerciais, especialmente em países que capturam automaticamente os preços divulgados no Brasil para suas próprias políticas de precificação.
A proposta de publicação apenas após a finalização de todas as eventuais fases recursais garante que o preço comunicado seja definitivo e estável, fortalecendo a segurança jurídica, a previsibilidade para as empresas e a integridade do processo regulatório</t>
  </si>
  <si>
    <t>Alteração: Os processos que se encontrarem na Secretaria Executiva da CMED para análise de DIP até a data de entrada em vigor desta Resolução deverão ser analisados com base na norma vigente ao tempo do protocolo</t>
  </si>
  <si>
    <t>É necessário assegurar que os medicamentos que estão atualmente com preços provisórios não tenham seus preços definitivos baseados nessa nova resolução.
A aplicação apenas aos protocolados após a vigência preserva o princípio da legalidade e da não retroatividade, além de garantir previsibilidade e estabilidade para as empresas que já estão em processo de precificação</t>
  </si>
  <si>
    <t>exclusão</t>
  </si>
  <si>
    <t>A inclusão de prazo de revisão de cinco anos na norma pode gerar insegurança jurídica e interpretação equivocada de obrigatoriedade automática. A legislação vigente e diretrizes regulatórias, como a Lei nº 13.874/2019, Decreto nº 10.411/2020, OCDE e CGU, já permitem avaliações contínuas sem necessidade de positivação</t>
  </si>
  <si>
    <t>Inovação Incremental:
Tentativa de criar critérios específicos para precificação de inovações incrementais, mesmo que ainda precise de aperfeiçoamentos conceituais e operacionais.
Diálogo com a CMED:
O interessado poderá solicitar reunião de pré-submissão para a apresentação do DIP</t>
  </si>
  <si>
    <t>Impactos da Vinculação da Precificação à Origem da Inovação: Reconhecemos a importância de parcerias produtivas e do fortalecimento do complexo industrial da saúde. Iniciativas como a Parceria de Desenvolvimento Produtivo (PDP) entre a Takeda e a Hemobrás, que viabiliza a transferência de tecnologia para a produção local de medicamentos essenciais, são exemplos concretos de como a inovação e a colaboração público-privada podem gerar benefícios sociais e econômicos. Entretanto, manifestamos preocupação com a proposta de incluir o critério de “atividade inovativa realizada no Brasil” como um fator determinante para a precificação da inovação incremental na Resolução da CMED, conforme sugerido nos artigos 17 e 18. Entendemos que a inclusão deste critério na formação de preço pode gerar assimetrias competitivas em detrimento da livre concorrência, indo contra os princípios da Lei 10.742/2003, que criou a CMED com o objetivo de estimular a competitividade e o acesso equitativo a medicamentos no país. Destacamos que o fortalecimento do parque industrial nacional, incluindo PDPs e projetos de inovação local, deve ser incentivado por meio de políticas públicas específicas e instrumentos próprios de fomento, e não por mecanismos de precificação diferenciada, que devem permanecer isonômicos, previsíveis e alinhados a critérios técnico-clínicos e econômicos
Uso de comparador off-label: Permitir o uso de comparadores off-label compromete a segurança regulatória, pode gerar distorções nos preços e reduzir transparência e previsibilidade sobre o processo de precificação.
Patente como critério para Categoria 1 e concessão de preço definitivo: Acreditamos que o cerne da precificação seja o ganho terapêutico e que o requerimento de patente deva ser excluído da resolução.
Preço provisório vinculado à patente: Estabelecer preço provisório enquanto a patente está em análise cria incerteza para o setor e para os pacientes.
Preço provisório vinculado à publicação em cinco países: Elevar para cinco países a exigência para tornar o preço definitivo prolonga indevidamente a fase provisória e dificulta o acesso.
Inclusão do país de origem na cesta de preços: A manutenção do país de origem na cesta pode reduzir artificialmente os preços no Brasil, desconsiderando as diferenças de mercado e análises feitas nos estudo apresentado pelo CTE.
Precificação de biossimilares: Não há critério claro para precificação de biossimilares, o que ameaça a sustentabilidade e previsibilidade para produtos biológicos não novos.
Uso de genéricos e biossimilares na categoria 4: Incluir genéricos e biossimilares na média de precificação da categoria 4 distorce o valor das novas apresentações e desincentiva inovação.
Falta de clareza em critérios e fluxos:
a) Ganho terapêutico x benefício clínico: Termos imprecisos e sem definição clara afetam a consistência das decisões.
b) Categorias pouco claras: Falta objetividade ao citar categorias aplicáveis nos dispositivos.
c) Revisão por erro material: Ausência de prazos e fluxos para correções técnicas cria insegurança e inviabiliza a previsibilidade regulatória</t>
  </si>
  <si>
    <t>2025-07-10 21:43:43</t>
  </si>
  <si>
    <t>Grupo FarmaBrasil</t>
  </si>
  <si>
    <t>13.884.823/0001-79</t>
  </si>
  <si>
    <t>O Grupo FarmaBrasil entende ser fundamental completar o processo atual de discussão da regra de preços para inovações no sentido de ampliar a concorrência e estimular os investimentos, contribuindo também para a ampliação de acesso e redução estrutural de custos, no sentido de permitir que a população brasileira não seja privada do acesso a esses medicamentos inovadores. O tema foi reiteradamente tratado com os gestores dos Ministérios  que compõem a CMED há mais de uma década. Procurando atender o que o setor produtivo nacional tem levado constantemente ao Governo sobre a necessidade de readequação da Resolução CMED 02/2004, a CMED submeteu à Consulta Pública CMED nº, 1 de 05 de maio de 2025, minuta de resolução que estabelece critérios para definição de preços de produtos novos e novas apresentações de medicamentos. Apesar de configurar um passo importante, a minuta de Resolução disponibilizada não abraçou diversas questões importantes para o setor e o mercado.</t>
  </si>
  <si>
    <t>Art. 1º A presente Resolução dispõe sobre os critérios para definição de preços de produtos biológicos e/ou medicamentos  novos e novas apresentações de medicamentos, de que trata o art. 7º da Lei nº 10.742, de 6 de outubro de 2003, e sobre o procedimento para a apresentação de Documento Informativo de Preço (DIP).
§ 1º Consideram-se medicamentos novos, para efeito do disposto no art. 7º da Lei nº 10.742, de 2003, os medicamentos com insumo farmacêutico ativo (IFA) novo no País.
§ 2º Consideram-se novas apresentações de medicamentos, para efeito do disposto no art. 7º da Lei nº 10.742, de 2003, todos os medicamentos que não se enquadrem na definição disposta no parágrafo anterior.</t>
  </si>
  <si>
    <t>A Anvisa define o que é medicamento como produto farmacêutico. Portanto, para seguir o conceito da Anvisa, sugere-se que a Resolução trabalhe com a definição de medicamento e/ou produto biológico.</t>
  </si>
  <si>
    <t>Exclusão do item I e junção com item X</t>
  </si>
  <si>
    <t>I.	Alternativa terapêutica: medicamentos que contêm diferentes insumos farmacêuticos potencialmente o mesmo efeito terapêutico;</t>
  </si>
  <si>
    <t>Definição fornecida pela RDC nº 204/17 Anvisa.</t>
  </si>
  <si>
    <t>II.	Atividade inovativa: atividade representativa dos esforços da empresa voltados para o desenvolvimento e a implantação de inovadores.</t>
  </si>
  <si>
    <t>Manutenção da definição do BNDES para padronização dos termos e temas.</t>
  </si>
  <si>
    <t>IV. Benefício clínico adicional: i) compreende aumento de eficácia ou efetividade, ii)ação mais rápida ou prolongada, iii) redução da incidência ou da gravidade de eventos adversos, iv) comodidade posológica, v) adesão terapêutica, vi) efeito aditivo ou sinérgico de associações, vii) redução da resistência antimicrobiana, viii) abrangência de populações específicas, incluindo pediátrica e idosos, ix) redução do custo global de tratamento, x) facilitação ou viabilização da administração ambulatorial ou pelo paciente, xi) ) redução na concentração do princípio ativo, com preservação ou aprimoramento do benefício clínico menor concentração do princípio ativo com manutenção ou ganho de benefício clínico, xii) nova indicação terapêutica, xiii) redução do impacto ambiental, xiv) aumento da estabilidade de uso, xv) inclusão de dispositivo com tecnologia diferenciada de administração, xvi) outros ganhos terapêuticos em comparação à(s) alternativa(s) terapêutica(s) registrada(s) para a mesma indicação terapêutica registrada em bula no país , excluídos desta definição a redução de custos ou resíduos, assim como as melhorias no processo ou na cadeia produtiva do medicamento;</t>
  </si>
  <si>
    <t>Fornecer maior segurança e previsibilidade para o desenvolvimento do medicamento de forma a abarcar outros benefícios relevantes para o paciente</t>
  </si>
  <si>
    <t>V.	Detentor de registro sanitário de medicamento: empresa responsável pelo medicamento de uso humano regulado pela Agência Nacional de Vigilância Sanitária (Anvisa);</t>
  </si>
  <si>
    <t>Trazer maior clareza na redação inserindo o termo "sanitário"</t>
  </si>
  <si>
    <t>VII.	DIP em modalidade simplificada: dossiê a ser protocolizado pelas empresas detentoras de registro sanitário de medicamentos que já tenham PF definido pela CMED e que optarem por se adequar a procedimentos simplificados de registro sanitário;</t>
  </si>
  <si>
    <t>VIII.	Dados Técnico-Científicos (DTC): dados obtidos a partir de literatura científica, protocolos, guias, monografias, autorizações, votos, cartas, certificados, declarações, relatórios, laudos, Evidências de Mundo Real (EMR) ou pareceres técnicos emitidos por entes nacionais ou internacionais contendo informações quanto a qualidade, segurança, eficácia e efetividade do medicamento ou do IFA;
IX.	Dado de Mundo Real (DMR): dado gerado dos processos relacionados ao estado de saúde do paciente ou da prestação de cuidados em saúde rotineiramente coletados de diversas fontes.</t>
  </si>
  <si>
    <t>Definição fornecida pela RDC nº 948/24 Anvisa.</t>
  </si>
  <si>
    <t>IX.	Forma farmacêutica agrupável: formas farmacêuticas que apresentam as mesmas indicações terapêuticas, vias de administração e formas de liberação do insumo farmacêutico ativo agrupadas segundo a similaridade da forma física do medicamento no momento da administração ao paciente (estado sólido, líquido, semissólido ou gasoso).</t>
  </si>
  <si>
    <t>texto do Comunicado 08/2014</t>
  </si>
  <si>
    <t>X.	Ganho terapêutico: comprovação de maior eficácia em desfechos relevantes para a patologia ou diminuição significativa dos efeitos adversos em relação à(s) alternativa(s) terapêutica(s);
XI.	Melhora significativa de eficácia ou segurança: quando o medicamento apresentar um melhor perfil de eficácia ou segurança demonstrado por desfecho clínico, comparado à alternativa terapêutica já existente;</t>
  </si>
  <si>
    <t>Definição fornecida pela RDC nº 204/17 Anvisa</t>
  </si>
  <si>
    <t>Excluir e juntar ao conceito de "medicamento com inovação incremental"</t>
  </si>
  <si>
    <t>Trazer maior clareza na redação</t>
  </si>
  <si>
    <t>XVI.	Produto  biológico novo:  molécula com atividade biológica conhecida, ainda não registrado no Brasil e que tenha passado por todas as etapas de fabricação (formulação, envase, liofilização, rotulagem, embalagem, armazenamento, controle de qualidade e liberação do lote de medicamento biológico novo para uso); 
XVII.	Produto biológico: é o medicamento biológico não novo ou conhecido que contém molécula com atividade biológica conhecida, já registrado no Brasil e que tenha passado por todas as etapas de fabricação (formulação, envase, liofilização, rotulagem, embalagem, armazenamento, controle de qualidade e liberação do lote de produto biológico para uso). 
XVIII.	Produto  biológico comparador: é o produto biológico já registrado na Anvisa com base na submissão de um dossiê completo, e que já tenha sido comercializado no País.
XIX.	Biossimilar: medicamento biológico altamente similar à um medicamento biológico já registrado pela Anvisa (produto biológico comparador), cuja similaridade em termos de qualidade, atividade biológica, segurança e eficácia foi estabelecida com base em uma avaliação adequada de comparabilidade;</t>
  </si>
  <si>
    <t>Conceito alinhado com a Anvisa</t>
  </si>
  <si>
    <t>XXI.	Produto biológico comparador: é o produto biológico já registrado na Anvisa com base na submissão de um dossiê completo, e que já tenha sido comercializado no País;
XXII.	Comparabilidade: é a comparação científica, no que diz respeito a parâmetros não-clínicos e clínicos em termos de qualidade, eficácia e segurança, de um produto biológico com um produto biológico comparador, com o objetivo de estabelecer que não existam diferenças detectáveis em termos de qualidade, eficácia e segurança entre os produtos;
XXIII.	Medicamento Fitoterápico: medicamento obtido ou elaborado a partir de IFA vegetal;</t>
  </si>
  <si>
    <t>Definição fornecida pela RDC nº 55/10 Anvisa e Definição fornecida pela RDC nº 948/24 Anvisa.</t>
  </si>
  <si>
    <t>XXIV.	Medicamento genérico: medicamento similar a um produto de referência ou inovador, que se pretende ser com este intercambiável, geralmente produzido após a expiração ou renúncia da proteção patentária ou de outros direitos de exclusividade, comprovada a sua eficácia, segurança e qualidade, e designado pela Denominação Comum Brasileira (DCB);</t>
  </si>
  <si>
    <t>XXVII.	Medicamento de referência: medicamento novo ou inovador regularizado na Anvisa e comercializado no País, cuja eficácia, segurança e qualidade foram comprovadas cientificamente junto à Anvisa, por ocasião do registro sanitário;</t>
  </si>
  <si>
    <t>maior clareza na redação e alinhamento com a Anvisa</t>
  </si>
  <si>
    <t>XXVIII.	Medicamento com inovação incremental: medicamento que demonstre atividade inovativa em relação a um medicamento originador já registrado no País, consistindo em nova associação, nova monodroga, nova via de administração, nova concentração, nova forma farmacêutica, novo acondicionamento, nova indicação terapêutica ou inovação incremental diversa, não se admitindo a mera variação de características simples do produto, tais como:
1.	mudanças puramente estéticas do produto;
2.	mudanças rotineiras ou insignificantes nas funções ou características do produto, que não envolvam um grau suficiente de novidade ou de esforço tecnológico, e que não acrescentem nada ao seu desempenho;
3.	mudanças no nome do produto.</t>
  </si>
  <si>
    <t>Trazer maior clareza na redação e junção com o inciso IX</t>
  </si>
  <si>
    <t>XXXIII.	Nova concentração: medicamento com uma nova concentração no País que possua mesma forma farmacêutica em relação a um medicamento originador de inovação incremental;
Inserir: XXXIV.	Nova forma farmacêutica: medicamento com uma nova forma farmacêutica no País em relação a um medicamento originador de inovação incremental;</t>
  </si>
  <si>
    <t>alinhamento com os conceitos da Anvisa de inovador - RDC nº 753/2022</t>
  </si>
  <si>
    <t>XLI.	Medicamentos de terapia Avançadas (MTA): medicamento biológico obtido ou elaborado a partir de células que foram submetidas a manipulação extensa e/ou que desempenham função distinta da original, ou que consiste em gene humano recombinante ou contém gene humano recombinante, incluindo terapia celular avançada, engenharia tecidual ou terapia gênica;
INSERIR: XLII.	Radiofármacos: Medicamento que, quando pronto para o uso, contêm um ou mais radionuclídeos. Compreendem também os componentes não-radioativos para marcação e os radionuclídeos, incluindo os componentes extraídos dos geradores de radionuclídeos.</t>
  </si>
  <si>
    <t>Definição fornecida pela RDC nº 948/24 Anvisa</t>
  </si>
  <si>
    <t>Art. 3º Os produtos novos deverão ser classificados nasseguintes Categorias: I - Categoria 1: produto novo que, cumulativamente:
a)	apresente ganho terapêutico em relação à(s) alternativa(s) terapêutica(s);
b)	único medicamento para uma indicação terapêutica específica, conforme bula autorizada no País
II - Categoria 2: produto novo que não se enquadre na categoria anterior por não atender, , as previsões dispostas nas alíneas “a” ou/e “b” do inciso I deste artigo.
§ 1 As novas apresentações de medicamentos classificados na Categoria 1 manterão a mesma classificação por um período de 2 (dois) anos.
§ 2º O Comitê Técnico-Executivo poderá considerar outros ganhos terapêuticos agregados desde que cientificamente comprovados por Dados Técnico-Científicos (DTC).</t>
  </si>
  <si>
    <t>A CMED, em seus pareceres técnicos, analisa o o medicamento novo a partir da apresentação,  ou não, do ganho ao tratamento em relação as alternativas terapêuticas existentes. Portanto, possuir a patente ou não, não agrega valor ao produto nessas análises. Ademais, as regulamentações internacionais de preço que consideram ou vinculam a definição de preço ou categorização de um produto como "novo" não especificam a natureza do depósito de patente relacionado ao produto conforme corroborado pelo Relatório de AIR  - Mapeamento de Experiência Internacional.</t>
  </si>
  <si>
    <t>Art. 4º As novas apresentações de medicamentos deverão ser classificadas como:
I	- Categoria 3: medicamento com inovação incremental, conforme os seguintes tipos: classificado pela Anvisa conforme RDC Nº 753, de 28 de setembro de 2022, Art. 3º, inciso XXXIX.
a)	nova associação;
b)	nova monodroga;
c)	nova via de administração;
d)	nova concentração;
e)	nova forma farmacêutica;
f)	novo acondicionamento; 
g)	nova indicação terapêutica; ou
h)	inovação incremental diversa.</t>
  </si>
  <si>
    <t>III	- Categoria 5: nova apresentação de medicamento já comercializado pela própria empresa em forma farmacêutica agrupável;
IV	- Categoria 6: medicamento classificado como genérico;
V	- Categoria 7: medicamento classificado como biológico não novo ou biossimilar;
VI	- Categoria 8: medicamento oriundo de transferência de titularidade.
§ 1º As novas apresentações de que tratam os incisos II e III deste artigo serão classificadas nas Categorias 4 ou 5 desde que não enquadradas na Categoria 6.
§ 2º Nos casos de novas formas farmacêuticas agrupáveis, considerar-se-ão as classificações definidas nos incisos II e III deste artigo.
§ 3º Excepcionalmente, quando houver evidência científica que justifique a diferenciação da forma farmacêutica, o agrupamento poderá não ser considerado, devendo o Parecer Técnico fundamentar as razões para utilização de critério diverso.
§ 4º Quando o medicamento enquadrado como Categoria 3 apresentar mais de um tipo de inovação incremental, a CMED deverá considerar a classificação da Anvisa conforme RDC Nº 753, de 28 de setembro de 2022, Art. 3º, inciso XXXIX, e normas regulatórias vigentes.
§ 5º Os medicamentos registrados pela Anvisa como “medicamento inovador” serão classificados na Categoria 3.
Parágrafo único: A CMED deverá justificar a inviabilidade de enquadramento do medicamento nas categorias desta Resolução, em seu parecer técnico.</t>
  </si>
  <si>
    <t>No momento do registro há um alinhamento prévio entre a Anvisa e a empresa, portanto, deve-se considerar a inovação publicada pela Anvisa no registro do produto.</t>
  </si>
  <si>
    <t>§ 1º As novas apresentações de que tratam os incisos II e III deste artigo serão classificadas nas Categorias 4 ou 5 desde que não enquadradas na Categoria 6.
§ 2º Nos casos de novas formas farmacêuticas agrupáveis, considerar-se-ão as classificações definidas nos incisos II e III deste artigo.
§ 3º Excepcionalmente, quando houver evidência científica que justifique a diferenciação da forma farmacêutica, o agrupamento poderá não ser considerado, devendo o Parecer Técnico fundamentar as razões para utilização de critério diverso.
§ 4º Quando o medicamento enquadrado como Categoria 3 apresentar mais de um tipo de inovação incremental, a CMED deverá considerar a classificação da Anvisa conforme RDC Nº 753, de 28 de setembro de 2022, Art. 3º, inciso XXXIX, e normas regulatórias vigentes.
§ 5º Os medicamentos registrados pela Anvisa como “medicamento inovador” serão classificados na Categoria 3.
Parágrafo único: A CMED deverá justificar a inviabilidade de enquadramento do medicamento nas categorias desta Resolução, em seu parecer técnico.</t>
  </si>
  <si>
    <t>Substituir: Parágrafo único: A CMED deverá justificar a inviabilidade de enquadramento do medicamento nas categorias desta Resolução, em seu parecer técnico.</t>
  </si>
  <si>
    <t>Art. 6º As empresas detentoras de registro de produtos novos e novas apresentações, protocolizar DIP junto à Secretaria-Executiva da CMED, por meio de sistema eletrônico.
§ 1º O interessado poderá solicitar reunião de pré-submissão no momento do desenvolvimento do medicamento anteriormente a apresentação do DIP.</t>
  </si>
  <si>
    <t>Seguir o que preconiza a RDC 948 de 2024 da ANVISA: prazo de 60 dias apenas para medicamentos priorizados, nos termos da Resolução da Diretoria Colegiada - RDC nº 204, de 27 de dezembro de 2017, e da Resolução da Diretoria colegiada - RDC nº 205, de 28 de dezembro de 2017.</t>
  </si>
  <si>
    <t>Art. 7º O DIP deverá conter as seguintes informações, de acordo com a categoria de precificação do medicamento:
I	- categoria pretendida, acompanhada da justificativa técnica do pleito;
II	- nome de marca do medicamento no Brasil e nos países de referência;
III	- número do registro do medicamento publicado no Diário Oficial da União (DOU), bem como o Código do European Article Number (EAN), ou referência equivalente que venha a ser definida posteriormente;
IV	- Nomenclatura Comum do Mercosul (NCM) do medicamento;
V	- IFA(s) e substâncias a partir das quais o medicamento é formulado;
VI	- última versão autorizada pela Anvisa da bula do medicamento para profissionais de saúde;
VII	- apresentação em que o medicamento será comercializado;
VIII	- preço pelo qual a empresa pretende comercializar cada apresentação, com a discriminação dos impostos incidentes e das margens de comercialização, acompanhado de justificativa técnica quanto ao preço pleiteado;
IX	- Preço Fábrica (PF), acompanhado da devida comprovação da fonte, praticado nos países de referência, excluídos os impostos incidentes;
X	- nome do fabricante e local de fabricação do IFA e do medicamento acabado e dados e informações sobre a produção no território nacional e sobre a(s) etapa(s) do processo produtivo internalizada(s) no Brasil;
XI	- número potencial de pacientes a ser tratado com o medicamento no Brasil, com a indicação do período correspondente;
XII	- Dados Técnico-Científicos (DTC) disponíveis, que sejam relevantes para a comparação entre o medicamento objeto do pleito e a(s) alternativa(s) terapêutica(s);
XIII	- novas indicações terapêuticas para o medicamento objeto do pleito, em curso de aprovação ou aprovadas em outros países, se houver; e
XIV	- documentos que comprovem a atividade inovativa empreendida no Brasil pela empresa para o desenvolvimento e fabricação do medicamento pleiteado, incluindo a existência de instalações dedicadas à pesquisa, histórico de registro de patentes ou outros registros de propriedade intelectual, existência de profissionais especializados em pesquisa e desenvolvimento, atividades relacionadas à pesquisa e desenvolvimento (P&amp;D, aquisição de bens, serviços e conhecimentos externos), entre outros.
§ 1º O DIP deve ser composto por um documento principal, assinado pelo representante legal, contendo a fundamentação do pedido e as informações solicitadas no caput deste artigo, bem como os anexos necessários para cumprimento desta Resolução.
§ 2º Caso a opção de classificação sejaa Categoria 1, o DIP deverá conter as informações referentes aos itens I a XVI do caput deste artigo.</t>
  </si>
  <si>
    <t>Excluir: XIII    - estudos fármaco-econômicos considerando o medicamento e a(s) alternativa(s) terapêutica(s);
XIV    - cópia do pedido de patente depositada no INPI ou da patente concedida pelo INPI referente à molécula do medicamento;</t>
  </si>
  <si>
    <t>§ 3º Caso a opção de classificação sejaa Categoria 3, o DIP deverá conter as informações:
I	- previstas nos incisos I a XII e XV a XVII do caput deste artigo, se a empresa tiver intenção de demonstrar benefício clínico adicional, nos termos do art. 18;
II	- previstas nos incisos I a XII e XVII do caput deste artigo, se a empresa não tiver a intenção de demonstrar benefício clínico adicional.
§ 4º Tratando-se de medicamento de Categoria 3 que contenha a combinação de dois ou mais IFAs, além das informações referidas no § 3º, se a empresa tiver intenção de demonstrar benefício clínico adicional, nos termos do art. 18, devem ser apresentadas:
I	- evidência da relevância clínica da função de cada um dos IFAs na indicação terapêutica da associação;
II	- justificativa técnica com o racional clínico e farmacológico da associação que demonstre pelo menos um dos benefícios abaixo:
a)	aumento na segurança ou eficácia do(s) IFA(s) da associação, devido à atividade farmacológica aditiva ou sinérgica ou por redução de resistência;
b)	minimização do potencial de abuso;
c)	melhora da biodisponibilidade do IFA principal;
d)	comodidade posológica;
e)	nova indicação;
f)	facilitação de uso ou indicação para população específica;
g)	simplificação do regime terapêutico; ou
h)	redução de efeitos colaterais sem perda de eficácia.</t>
  </si>
  <si>
    <t>Art. 7º O DIP deverá conter as seguintes informações, de acordo com a categoria de precificação do medicamento:
§ 3º Caso a opção de classificação tenha sido a Categoria 3, o DIP deverá conter as informações previstas nos incisos I a XII e XVII do caput deste artigo.</t>
  </si>
  <si>
    <t>Art. 8º Os documentos mencionados no art. 7º desta Resolução devem ser apresentados em língua portuguesa.
§ 1º Os documentos apresentados nos idiomas inglês e espanhol estão dispensados da exigência do caput.
§ 2º Quando necessária a tradução de documentos originalmente enviados nos idiomas inglês e espanhol, será encaminhada diligência solicitando o envio da tradução dos documentos.
§ 3º Quando necessária a tradução, na ausência de norma específica que exija tradução na versão juramentada, poderá ser aceita tradução livre.
§ 4º As informações descritas no inciso IX do caput do art. 7º, quando em linguagem diferente do português, inglês ou espanhol, deverão ser apresentadas por meio de tradução juramentada referente à identificação do preço ou à ausência de preço nos países de referência.
§ 5º A critério da Secretaria-Executiva da CMED, poderá ser exigida tradução juramentada de documentos previstos no art. 7º.</t>
  </si>
  <si>
    <t>O § 1º do Art. 8 já diz que documentos em inglês e espanhol estão dispensados de tradução. Remover a necessidade de que a tradução seja juramentada. A empresa é responsável por garantir a qualidade da tradução e atualmente, com as ferramentas disponíveis, é possível que seja realizada uma tradução de boa qualidade sem a necessidade que a mesma seja juramentada.</t>
  </si>
  <si>
    <t>Art. 9º A CMED poderá definir preços de produtos novos e novas apresentações, em caráter definitivo ou provisório, seguindo os critérios dispostos nesta Resolução. 
§ 1º Nas situações previstas no caput, a CMED deverá notificar a empresa detentora do registro para que, no prazo máximo de 30 (trinta) dias, apresente a documentação necessária, de acordo com esta Resolução.
§ 2º O não atendimento da requisição da CMED no prazo disposto no § 1º do sujeitará a empresa às sanções previstas na Lei nº 10.742, de 2003.</t>
  </si>
  <si>
    <t>Adequação do texto as sugestões anteriores de retirada da obrigatoriedade de apresentação de DIP em prazo determinado</t>
  </si>
  <si>
    <t>Art. 10. O PF proposto pela empresa não poderá ser superior a média do PF praticado para o mesmo produto nos países de referência, agregando-se os impostos incidentes, conforme o caso.
§ 1º São países de referência Austrália, Canadá, Espanha, Estados Unidos da América, França, Grécia, Itália, Portugal, e Nova Zelândia.
§ 2º Para que seja apurado o PF permitido, o produto deverá estar sendo comercializado em pelo menos 3 países dos países de referência.
§ 3º Caso a condição do parágrafo anterior não seja cumprida, a CMED estabelecerá preço provisório ao produto pleiteado, devendo a empresa apresentar à Secretaria-Executiva da CMED, com periodicidade de 6 (seis) meses, documento que comprove o lançamento do produto, com respectivo preço, nos países de referência, até o cumprimento do disposto no § 2º deste artigo, aplicando-se, à hipótese de descumprimento ou retardamento da obrigação, as sanções previstas na Lei nº 10.742, de 2003.
§ 4º A CMED não deverá realizar a atualização da conversão do preço expresso em moeda estrangeira para a moeda corrente nacional dos preços já deferidos no parecer técnico da CMED.
§ 5º Enquanto não estiver disponível para consulta em fontes 3 países países, o PF será considerado provisório.
§ 6º Transpassados dois anos de preço provisório, esse preço passará a ser definitivo devido a razões de segurança e previsibilidade para a empresa;
§ 7º A condição de provisoriedade não se aplica aos produtos novos desenvolvidos e fabricados no Brasil.</t>
  </si>
  <si>
    <t>•	Utilizar a cesta de países conforme a Resolução nº 02/2004: Austrália, Canadá, Espanha, Estados Unidos da América, França, Grécia, Itália, Nova Zelândia e Portugal. A ampliação da cesta de 9 para 14 países traz incertezas devido à dificuldade de acesso a dados confiáveis e à presença de preços subsidiados. Propõe-se manter a cesta atual e ainda, utilizar preços internacionais apenas quando se tratar do mesmo produto a ser comercializado no Brasil.
•	Retirar o país de origem da cesta de países, pois não há um racional definido sobre qual seria a metodologia para escolha do país de origem;
•	Utilizar sempre a média do preço na cesta de países e não apenas o menor preço internacional pois inviabiliza o desenvolvimento e a entrada do medicamento no País;
•	Utilizar o mesmo produto caso ele seja comercializado nos países da cesta e não considerar a médias dos IFAs nesses países, pois isso inviabilizará o lançamento do produto no País, principalmente para inovação incremental;</t>
  </si>
  <si>
    <t>Art. 12. Para cálculo do custo de tratamento, quando houver mais de uma alternativa terapêutica, poderão ser utilizados como critérios de desempate para definição do medicamento comparador, observada a seguinte ordem e não limitados a esses, desde que tecnicamente justificados:
I	- indicação terapêutica aprovada em bula no País;
II	- linha de tratamento;
III	- via de administração;
IV	- mecanismo de ação;
V	- forma farmacêutica;
VI	- classe terapêutica
VII	- população indicada na bula do produto.
§ 1º O cálculo do custo de tratamento será realizado considerando os seguintes critérios:
I -  Quantidade de IFA em cada apresentação de medicamento;
II – Posologia prevista em bula:
Para medicamentos de uso crônico, as doses de ataque não serão consideradas nos cálculos, apenas as doses de manutenção.
Nos casos em que a posologia demanda escalonamento de doses, para o cálculo de custo de tratamneto todas as doses previstas em bula deverão ser consideradas.
III - Tempo de tratamento previsto em bula ou em Dados Técnico-Científicos (DTC).
Para medicamentos de uso crônico, será fixado o tempo de tratamento de 1 ano, salvo as exceções quando aplicáveis. 
Para medicamentos de uso agudo será considerado o tempo de bula ou Dados Técnico-Científicos (DTC). 
IV – apenas medicamentos que apresentaram dados de comercialização nos últimos 2 semestres.
§ 2º Para os cálculos de custo de tratamento, deverá ser considerado, , o medicamento registrado como novo para o IFA comparador. Nos casos em que o medicamento novo não esteja disponível no mercado, deverá ser considerado medicamento de referência estabelecido pela Anvisa.
§ 3° Após a aplicação de critérios de desempate para definição do medicamento comparador, caso ainda permaneçam mais de um comparador clínico, utilizado como critério de definição. 
§ 4º Excepcionalmente, quando não for possível utilizar os critérios dispostos no caput e nos §§ 1º e 2º deste artigo, o Parecer Técnico deverá fundamentar as razões para utilização de critério diverso.</t>
  </si>
  <si>
    <t>Deixar expresso o racional já utilizado pelas empresas</t>
  </si>
  <si>
    <t>Excluir o paragrafo único</t>
  </si>
  <si>
    <t>Competência da Anvisa</t>
  </si>
  <si>
    <t>Art. 14. Quando solicitado pela empresa, poderão ser estabelecidos preços fixos (flat pricing) para apresentações com diferentes concentrações quando:
I	- os preços internacionais encontrados nos países de referência forem fixos; ou
II	- no cálculo do custo de tratamento, ficar demonstrado que diferentes concentrações do mesmo medicamento resultam no mesmo efeito terapêutico.
§ 3º A nova apresentação comercial de produto precificado com preço fixo receberá o mesmo preço das demais apresentações, desde que atendidos os critérios estabelecidos nesta Resolução.</t>
  </si>
  <si>
    <t>Trazer maior clareza ao texto, aplicabilidade e segurança jurídica para os casos solicitados pela empresa</t>
  </si>
  <si>
    <t>Art. 15. O PF máximo permitido para o produto classificado na Categoria 1 corresponderá a média aritmética do preço internacional do medicamento em análise, encontrado dentre os países de referência, agregando-se os impostos incidentes, conforme legislação vigente.</t>
  </si>
  <si>
    <t>Considerar a média aritmética nos cálculos da cesta de países pois o menor preço pode inviabilizar o lançamento do medicamento do país e a não necessidade de patente para a Categoria 1.</t>
  </si>
  <si>
    <t>Art. 16. O PF máximo permitido para o produto classificado na Categoria 2 será definido tendo como base o custo de tratamento com o medicamento comparador, com mesma indicação em bula, não podendo ser superior a média aritmética do preço praticado dentre os países de referência.</t>
  </si>
  <si>
    <t>Considerar a média aritmética nos cálculos da cesta de países pois o menor preço pode inviabilizar o lançamento do medicamento do país</t>
  </si>
  <si>
    <t>Art. 17.  Será estabelecido a partir de racional de preço definido pela empresa solicitante conforme definido no § 2º do Art 18 para produtos classificados na categoria 1 e, quando houver ganho terapêutico, na categoria 2, em qualquer das seguintes situações:
a) 	Produto não é comercializado pela empresa solicitante nos países de referência;
c) 	Manufatura básica do processo produtivo internalizada no País; ou
d) 	Atividade inovativa realizada no País.
§ 1º A empresa desenvolvedora poderá solicitar audiência ou encaminhar protocolo para discussão do racional de preço a ser proposto em qualquer etapa do desenvolvimento do medicamento novo, previamente à submissão do DIP
§ 2º Os encaminhamentos definidos nas discussões prévias ou em resposta ao protocolo referentes ao desenvolvimento do medicamento previstas no § 1º deste artigo são vinculantes e deverão ser considerados quando o DIP do medicamento for submetida
§ 3º Para produtos classificados na categoria 1 e na categoria 2, desenvolvidos e/ou produzidos no Brasil, o PF não poderá ser inferior ao medicamento referência com o maior preço da mesma classe terapêutica
§ 4º. Na análise de que trata este artigo, a CMED deverá considerar, benefício clínico adicional apresentado pelo medicamento</t>
  </si>
  <si>
    <t>Trazer segurança e previsibilidade para a empresa no momento do investimento e desenvolvimento do medicamento</t>
  </si>
  <si>
    <t>Art. 18. O PF para o produto classificado na Categoria 3 deverá considerar as seguintes premissas:
•	Classificação do produto como inovador a partir do registro da Anvisa - RDC 753, de 28 de setembro de 22;
•	Preço Fábrica para os medicamentos inovadores classificados como inovação incremental estabelecido a partir do valor definido pela indústria;
•	Medicamentos deverão atender aos fatores de aplicação dos Preços Máximos ao Consumidor regulados pela CMED e aos ajustes anuais de preços, ficando liberados dos critérios de estabelecimento de Preços Fábrica;
•	O medicamento inovador deverá ter ao menos 2 concorrentes na mesma classe terapêutica em comercialização no País;
•	A regra não altera o preço de produtos já comercializados;
•	A CMED utilizará os termos já previstos no art. 6º, inciso IV da Lei nº 10.742/2003, o qual permite a exclusão de grupos, classes, subclasses de medicamentos e produtos farmacêuticos da incidência de critérios de estabelecimento ou ajuste de preços, bem como a sua reinclusão na regulação caso seja necessário.
•	A precificação de medicamentos com inovação incremental será estabelecida, inicialmente, por tempo determinado, considerando o ambiente regulatório experimental (Sandbox regulatório) e passará por reavaliação por parte da Câmara de Regulação do Mercado de Medicamentos após o período de pelo menos 3 (três) anos;
•	As empresas continuarão a preencher os Relatórios de Comercialização e a CMED irá acompanhar, monitorar o mercado e tomar medidas em caso de retirada ou falta prolongada do produto comparador único do mercado, quando o detentor do registro for o mesmo do medicamento dotado de inovação incremental;</t>
  </si>
  <si>
    <t>A definição de preço apresentado pela indústria como critério de precificação com foco nas inovações incrementais mostra-se essencial para que a regulação de mercado acompanhe o amadurecimento e a evolução do mercado farmacêutico brasileiro. Neste segmento de mercado, a competição determina o preço das inovações e pode inclusive induzir redução dos preços. 
Desse modo, a proposta do setor produtivo de medicamentos vislumbra que o caminho ideal para incentivar os investimentos da indústria farmacêutica nacional considerando o amadurecimento do mercado farmacêutico brasileiro é que as empresas determinem o Preço Fábrica dos medicamentos inovadores reconhecendo a capacidade do mercado de valorizar e premiar adequadamente essas inovações. 
A implementação de um Sandbox regulatório para possibilitar uma regulação proativa e colaborativa para a regra de precificação para inovação incremental beneficiará o mercado de medicamentos nacional e incentivará a ampliação da oferta de medicamentos à população. Além dos benefícios já esperados para a qualidade de vida dos pacientes e de seus familiares, bem como para os profissionais e os serviços de saúde, as inovações incrementais da indústria farmacêutica instalada no País aumentam os investimentos em P&amp;D, minimizam o déficit da balança comercial, aumentam a produtividade e a concorrência no setor, e incentivam o emprego de mão de obra qualificada no Brasil. 
Caberá à CMED dedicar esforços ao monitoramento desse mercado utilizando as evidências e as informações de preços disponíveis para que, caso seja identificada alguma conduta anticompetitiva ou anticoncorrencial, sejam adotadas as medidas necessárias cabíveis para resguardar o consumidor.</t>
  </si>
  <si>
    <t>Não se aplica</t>
  </si>
  <si>
    <t>Art. 20. O PF máximo permitido para o produto classificado na Categoria 4 será definido com base no preço médio da unidade farmacotécnica das apresentações dos medicamentos com o mesmo IFA e mesma concentração disponíveis no mercado, em forma farmacêutica agrupável, ponderado pelo faturamento de cada apresentação, com base no seguinte:
I	- a média ponderada deverá ser calculada com base nas apresentações de igual concentração e forma farmacêutica agrupável existentes no mercado,; e
II	- não existindo apresentações com igual concentração, a média ponderada deverá ser calculada com base em todas as apresentações de mesmo IFA e forma farmacêutica agrupável existentes no mercado, seguindo o critério da proporcionalidade direta da concentração de IFA,.
§ 1º O produto classificado na Categoria 4 não poderá ter o seu PF permitido superior ao preço médio disposto no caput.
§ 2º Na ausência de comercialização das apresentações disponíveis no mercado, será utilizada a média aritmética do preço das apresentações dos medicamentos com o mesmo IFA e mesma concentração disponíveis no mercado, em forma farmacêutica agrupável.
§ 3º Para fins do cálculo do Preço Fábrica previsto no caput, não serão consideradas as apresentações classificadas como medicamentos genéricos, biossimilares ou de embalagem hospitalar.</t>
  </si>
  <si>
    <t>Ajustes no texto e exclusão devido a falta de clareza no impacto que posologia diversas podem gerar nos preços</t>
  </si>
  <si>
    <t>Art. 21. O PF máximo permitido para o produto classificado na Categoria 5 será definido com base na média aritmética da unidade farmacotécnica, das apresentações do mesmo medicamento, com igual concentração e forma farmacêutica agrupável, já comercializadas pela própria empresa.
§ 1º O produto classificado na Categoria 5 não poderá ter o seu PF permitido superior à média aritmética disposta no caput.
§ 2º Não existindo apresentações com igual concentração, a média deverá ser calculada com base em todas as apresentações do medicamento, em forma farmacêutica agrupável, seguindo o critério da proporcionalidade direta da concentração de IFA.
§ 3º Caso a apresentação pleiteada difira, em relação às embalagens primária ou secundária, de outra do mesmo medicamento disponível no mercado, mantendo-se a concentração, forma farmacêutica e quantidade de unidades farmacotécnicas, o preço da nova apresentação terá como limite máximo o preço da apresentação disponível no mercado.
§ 4º Nas situações dispostas no § 3º deste artigo, a empresa poderá apresentar justificativa para o preço proposto, cuja relevância será analisada pelo CTE/CMED em relação a eventual benefício clínico adicional da apresentação.
§ 5º Para fins do cálculo do Preço Fábrica previsto no caput, não serão consideradas as apresentações classificadas como medicamentos genéricos, biossimilares ou de embalagem hospitalar.</t>
  </si>
  <si>
    <t>Retirar do cálculo dos medicamentos o grupo econômico para cálculo da média dos preços, pois a abordagem ignora a autonomia de cada empresa (CNPJ), as complexas estratégias de precificação e o valor da marca, gerando insegurança jurídica e distorções de mercado. Portanto, recomendamos a remoção do critério de "grupo econômico", mantendo a precificação individual por CNPJ, uma metodologia consolidada, segura e alinhada às realidades do setor.</t>
  </si>
  <si>
    <t>Art. 22. O PF máximo permitido para o produto classificado na Categoria 6 não poderá ser superior a 65% do preço do medicamento de referência.
§ 1º Quando houver nova apresentação de medicamento genérico já comercializado pela empresa, o PF permitido para o produto classificado na Categoria 6 não poderá ser superior à média aritmética dos preços das outras apresentações do medicamento genérico da própria empresa, com igual concentração e mesma forma farmacêutica.
§ 2º Na ausência de medicamento de referência disponível para comercialização e na ausência de indicação de medicamento substituto, será considerada a média de preços das apresentações genéricas de igual concentração e forma farmacêutica e quantidade de unidade farmacotécnica, ficando este valor como teto de preço a ser observado para as novas apresentações de igual concentração, forma farmacêutica e quantidade de unidade farmacotécnica.
§ 3º Quando o medicamento de referência definido pela Anvisa for um medicamento genérico, o  PF atualizado do medicamento genérico será calculado tomando por base o preço vigente em abril de 2004 ou no lançamento do genérico definido pela Anvisa como referência, caso tenha ocorrido após abril de 2004, atualizado pelo índice de ajuste anual divulgado pela CMED, independente da empresa detentora ter aplicado os índices autorizados.</t>
  </si>
  <si>
    <t>Art. 23. O PF máximo permitido para o produto classificado na Categoria 7 será definido de acordo com os seguintes os critérios:
I - para medicamento que comprove ganho terapêutico, o PF permitido para o produto classificado na Categoria 7 corresponderá a média do preço internacional do medicamento em análise, encontrado dentre os países de referência, agregando-se os impostos incidentes, conforme o caso; 
II - para medicamento que não comprove ganho terapêutico: 
a) caso seja produto novo na lista dos medicamentos comercializados pela empresa, o PF não poderá ser superior à média do custo de tratamento com medicamentos com a mesma molécula, ponderada pelo faturamento, agregando-se os impostos incidentes, conforme o caso; 
b) caso a empresa já possua produto com a mesma molécula em sua lista de medicamentos comercializados, o PF não poderá ser superior à média do custo de tratamento com os medicamentos com a mesma molécula já comercializados pela própria empresa e pelas empresas do mesmo grupo econômico; 
c) o PF permitido para o produto classificado na Categoria 7 inciso não poderá ser superior a média do PF praticado para o mesmo produto comercializado pela empresa solicitante nos países de referência, agregando-se os impostos incidentes.
III - para as novas apresentações de medicamentos já comercializados pela própria empresa com a mesma marca comercial, o PF não poderá ser superior à média do custo de tratamento com o mesmo medicamento.
IV – para medicamentos que possuam manufatura básica do processo produtivo já internalizada, ou em fase de internalização no País, a empresa sugerirá o preço que será superior a média ponderada pelo faturamento, podendo chegar ao PF do medicamento originador do biossimilar.
§ 1º Para efeitos de enquadramento na Categoria 7, devem ser respeitados a média ponderada do faturamento dos últimos doze meses da data de submissão do DIP bem como a taxa do câmbio para a data de submissão do DIP, sendo garantida a possibilidade de atualização da taxa de câmbio em decorrência de variáveis imprevistas no momento da definição do preço conforme consta no Parágrafo Unico do artigo 11º desta Resolução.
§ 2º Na hipótese de não ser possivel acessar à base de dados SAMMED, para fins de cálculo da média ponderada pelo faturamento poderão ser usadas bases de dados de auditoria.</t>
  </si>
  <si>
    <t>Frente ao empenho do Governo em adotar uma agenda para estimular os investimentos no Complexo Econômico Industrial da Saúde – CEIS, a pauta de precificação de medicamentos biossimilares é prioritária para o País.
Os critérios de precificação de medicamentos biossimilares não traz segurança jurídica e econômica, e impede que essas tecnologias concorram em condições isonômicas no mercado. Hoje o mercado institucional trabalha com o ressarcimento integral sobre o preço regulado (PF), logo os medicamentos com PF superior são preferencialmente consumidos devido aos valores de ressarcimento mais elevados e não devido aos preços praticados.
A produção de um medicamento biológico/biossimilar demanda investimentos vultuosos, portanto garantir a sustentabilidade dos investimentos feitos mostra-se imprescindível para que o País tenha capacidade tecnológica de avançar no seu desenvolvimento possibilitando atender futuramente terapias avançadas mais acessíveis à população conforme ocorre com anticorpos monoclonais.
Objetivos da proposta:
•	Possibilitar acesso da população aos medicamentos biossimilares também no mercado privado;
•	Garantir sustentabilidade dos investimentos feitos por laboratórios brasileiros em plantas biotecnológicas;
•	Estratégia de médio prazo para terapias avançadas - SUS terá que lidar com as terapias avançadas da mesma forma que ocorreu com anticorpos monoclonais;
•	A tecnologia para produção de biossimilares é o caminho tecnológico para que as empresas nacionais façam o catch up para o desenvolvimento de terapias avançadas no Brasil;
•	Minimizar o crescente déficit da Balança Comercial de medicamentos de alta tecnologia;
•	Redução do Custo Brasil; e
•	Inserir profissionais recém-formados no mercado, trazendo estímulo para a formação de profissionais especializados em tecnologias industriais, controle de qualidade e assuntos regulatórios
Logo, é importante que a CMED tenha uma visão alinhada com o Governo do ponto de vista da manufatura básica do processo produtivo para o medicamento biossimilar.</t>
  </si>
  <si>
    <t>Art. 24. O PF máximo permitido para o produto classificado na Categoria 8 será definido de acordo com os seguintes os critérios:
I	- caso a empresa sucessora não possua em seu portfólio apresentação de medicamento com mesmo IFA, concentração e forma farmacêutica agrupável, o preço da apresentação do medicamento que tenha a titularidade de registro transferida não poderá ser superior ao PF da apresentação da antiga detentora do registro;
II	- caso a empresa sucessora já possua em seu portfólio apresentação de medicamento com mesmo IFA, concentração e forma farmacêutica agrupável, o PF permitido não poderá ser superior à média aritmética dos preços das respectivas apresentações dos medicamentos da atual detentora, não devendo ser considerados no cálculo os medicamentos genéricos, e nem ao PF da apresentação da antiga detentora do registro.
§ 1º Caso se trate de transferência de titularidade de medicamento genérico, somente serão considerados no cálculo as apresentações de medicamento genérico.
§ 2º Caso se trate de transferência de titularidade de medicamento de referência, somente serão consideradas no cálculo as apresentações do medicamento de referência.
§ 3º Não será concedido ajuste retroativo de preço, salvo quando a apresentação da empresa sucedida estiver inativada no banco de dados da CMED, fazendo jus a nova detentora aos ajustes compreendidos após a data de inativação.</t>
  </si>
  <si>
    <t>Texto reescrito para mais clareza</t>
  </si>
  <si>
    <t>Art. 25. Os medicamentos objeto de DIP, classificados nas categoria 1, 2, 3, 4, 7  poderão ser comercializados pelo PF definido pela CMED em primeira instância, tão logo seja comunicada sua decisão. Os medicamentos objeto de DIP, classificados nas categoria 5, 6 e 8  poderão ser comercializados tão logo seja feito o protocolo do DIP, desde que o preço esteja em conformidade com os termos desta Resolução.
§ 1 A comercialização dos medicamentos enquadrados no Grupo 2, nos termos da RE 02/2019, e submetidos ao rito do DIP simplificado, fica autorizada a partir da efetiva protocolização do Documento Informativo.
§ 2. A empresa que comprovadamente publicar ou praticar preço superior ao definido pela CMED estará sujeita às sanções previstas na Lei nº 10.742, de 2003.</t>
  </si>
  <si>
    <t>•	A proposta exige DIP para todos os novos produtos, o que pode sobrecarregar a CMED e as empresas. Sugere-se limitar essa exigência apenas a produtos enquadrados na categoria prioritária de registro. Além disso, a proposta elimina a possibilidade de comercialização imediata de extensões de linha e genéricos após o protocolo do DIP, impondo um prazo de 60 dias, o que pode atrasar o acesso dos pacientes.</t>
  </si>
  <si>
    <t>Art. 27. Compete à Secretaria-Executiva da CMED decidir em primeira instância sobre os pedidos de preços de produtos novos e de novas apresentações submetidos em conformidade com esta Resolução, devendo observar os seguintes prazos, contados a partir da submissão do DIP:
I	- até 60 (sessenta) dias para os produtos classificados nas Categorias 4, 5, 6 e 8; e
II	- até 90 (noventa) dias para os produtos classificados nas Categorias 1, 2, 3 e 7 ou como caso omisso.
§ 1º Os prazos de que tratam o caput e o § 1º deste artigo ficarão suspensos durante o período em que estiverem pendentes esclarecimentos ou documentos imprescindíveis à análise do processo, solicitados por qualquer meio que assegure a ciência por parte do interessado.
§ 2º Caso a CMED não se pronuncie sobre o preço inicial pretendido pela empresa, nos prazos referidos no caput, o medicamento objeto do DIP poderá ser comercializado pelo preço pleiteado.</t>
  </si>
  <si>
    <t>Este fato irá gerar insegurança jurídica para o setor farmacêutico, impactando a estratégia de lançamento do produto. A alteração do preço após o início da comercializaçao gera incertezas para o setor regulado, dificulta o planejamento comercial e pode gerar distorções no mercado. Ao vedar a alteraçao do preço aprovado automativamente,  preserva-se a integridade do processo decisório e evita-se a sobreposição de critérios que comprometam a estabilidade regulatória.</t>
  </si>
  <si>
    <t>§ 3º Poderá ser instituído a pedido da empresa um Comitê ad-hoc e recursal, onde poderão ser tratados os casos de reexame, omissos, medicamentos com preços defasados ou de inovações específicas, deverá ser composto por especialistas da indústria, profissionais de notório saber, associações médicas etc, no prazo de 30 (trinta) dias. 
I - O Comitê ad-hoc terá prazo de 30 dias para manifestação da decisão e caracterizará como um árbitro imparcial e externo com especialistas sobre o assunto para resolver a questão. É fundamental que o processo seja transparente, e que possa ter um painel de arbitragem para dar mais agilidade e segurança ao processo.</t>
  </si>
  <si>
    <t>Instancia imparcial</t>
  </si>
  <si>
    <t>exclusão do § 3º</t>
  </si>
  <si>
    <t>excluir Parágrafo único</t>
  </si>
  <si>
    <t>Art. 40. Os processos de análise de DIP pendentes de decisão na Secretaria-Executiva da CMED na data de entrada em vigor desta Resolução seguirão os ritos processuais da norma vigente à época de seu protocolo.</t>
  </si>
  <si>
    <t>excluir artigo 43</t>
  </si>
  <si>
    <t>excluir art 45</t>
  </si>
  <si>
    <t>A legislação atualmente vigente não exige que a previsão de análise de resultados ou de revisão periódica conste expressamente no texto da norma objeto de Avaliação de Impacto Regulatório (AIR). A Lei nº 13.874/2019 (Lei de Liberdade Econômica), o Decreto nº 10.411/2020, que regulamenta os instrumentos de AIR e Avaliação Ex Post no âmbito regulatório federal, bem como diretrizes da OCDE e da CGU, orientam que normas relevantes passem por processos sistemáticos de monitoramento e reavaliação após sua implementação.
Contudo, essas avaliações não precisam ser positivadas compulsoriamente no corpo da norma. Elas são mais adequadamente executadas por meio de instrumentos de governança regulatória, tais como o Plano de Monitoramento Regulatória da CMED, regimentos internos ou deliberações do próprio Comitê Técnico-Executivo, em alinhamento com o ciclo regulatório praticado.
A positivação do prazo de cinco anos dentro da norma pode introduzir interpretação indevida de exigibilidade automática ou vinculação decisória. Além disso, o próprio Relatório de AIR que embasa esta nova Resolução já prevê plano de monitoramento contínuo e indicadores de revisão normativa, o que demonstra que as boas práticas regulatórias estão contempladas sem necessidade de inserção normativa obrigatória no dispositivo final.
É importante lembrar que o dever de revisão e atualização das normas decorre do princípio da eficiência administrativa, da legalidade e da razoabilidade, assim como da própria conveniência e oportunidade da Administração Pública, não necessitando previsão específica para que sejam plenamente exigíveis.</t>
  </si>
  <si>
    <t>A Resolução nº 02/04 não contempla produtos com inovações incrementais dentre os critérios adotados para a precificação de medicamentos no Brasil. Desse modo, a legislação atual inibe o investimento em inovação incremental principalmente para - empresas locais e populações especiais. Essa normativa dificulta o lançamento das inovações incrementais e, em diversas ocasiões, inviabiliza o desenvolvimento de um medicamento ainda no momento das análises de viabilidade econômica prévia ao investimento por parte das empresas farmacêuticas nacionais. Portanto, a revisão dos critérios de precificação com foco nas inovações incrementais mostra-se essencial para que a regulação de mercado acompanhe o amadurecimento e a evolução do mercado farmacêutico brasileiro. Neste segmento de mercado, a competição determina o preço das inovações e pode inclusive induzir redução dos preços.</t>
  </si>
  <si>
    <t>Apesar de configurar um passo importante, a minuta de Resolução disponibilizada não abraçou diversas questões importantes para o setor e o mercado. A proposta de precificação de inovadores deve ter por objetivo garantir a segurança jurídica no momento de decisão para o desenvolvimento de produtos para as empresas produtoras de medicamentos no Brasil. Desse modo, a proposta do setor produtivo de medicamentos vislumbra que o caminho ideal para incentivar os investimentos da indústria farmacêutica nacional considerando o amadurecimento do mercado farmacêutico brasileiro é que as empresas determinem o Preço Fábrica dos medicamentos inovadores reconhecendo a capacidade do mercado de valorizar e premiar adequadamente essas inovações.</t>
  </si>
  <si>
    <t>2025-07-10 18:09:57</t>
  </si>
  <si>
    <t>IDEC - Instituto de Defesa de Consumidores</t>
  </si>
  <si>
    <t>58.120.387/0001-08</t>
  </si>
  <si>
    <t>A proposta de Resolução CM-CMED “para dispor sobre os critérios para definição de preços de produtos novos e novas apresentações de medicamentos” ainda não soluciona, tampouco endereça adequadamente, problemas estruturais advindos do regramento atual de precificação, a exemplo dos altos preços de entrada. 
Em diversas previsões, a minuta de resolução utiliza critérios vagos, imprecisos e demasiadamente abertos, como “esforço normativo”, “esforço tecnológico”, como também considera como “inovação incremental” procedimentos que não trazem benefício clínico adicional aos usuários. Ademais, vincula-se a fixação de preços à concessão ou à apresentação de pedidos de patentes, elementos estes que não estão incluídos no escopo da regulação, tampouco no leque de atribuições da CMED, o que abre margem para o aumento artificial de preços.
O escopo da proposta deve avançar para, efetivamente, fortalecer o papel técnico-regulador da CMED, reduzir assimetrias, garantir acesso, frear abusos de posição dominante e preservar a sustentabilidade do Sistema Único de Saúde (SUS), e não privilegiar a lógica do setor regulado
Em complemento, não houve adequação da cesta de países à realidade brasileira, uma vez que não apenas foi mantida, mas também ampliada a composição de países de alta renda e de contextos geográficos e socioeconômicos completamente diferentes do Brasil.
Outro ponto de preocupação é a revisão periódica de preços e o valor final que será cobrado das pessoas consumidoras e em compras governamentais. A presente proposta não pode estar desvinculada da revisão e, efetivamente, da consolidação final de outras resoluções e normas sobre o assunto, sob pena de trazer insegurança ao consumidor, o qual já arca com altos preços de medicamentos.
Por fim, além desta consulta pública, é importante submeter a presente proposta à realização de uma audiência pública que permita, de fato, a ampla participação social. Uma audiência a ser realizada em formato híbrido ou online, que permita a participação da sociedade civil, a exemplo de entidades de defesa do consumidor, atende ao princípio da transparência que rege a administração e os órgãos reguladores.
O Idec fundamenta justifica sua análise inicial nos campos a seguir.</t>
  </si>
  <si>
    <t>Exclusão integral.</t>
  </si>
  <si>
    <t>Esta sugestão de inciso é extremamente vaga, aberta e imprecisa. 
Não se conceitua o que seriam apresentações significativamente aprimoradas. Sem prejuízo, por expressa delimitação legal, o Idec avalia que o escrutínio da inovação não consta no rol de atribuições da CMED constantes na Lei n.º 10.742/2003 e não se coaduna com a finalidade de regulação de preços, de modo que não deve ser considerada como um critério para tanto
Ademais, a leitura sistemática deste inciso com as previsões seguintes sobre inovação, permite concluir que proposta tem a intenção de premiar indevidamente supostas inovações que não trarão benefício clínico adicional, seja aos usuários ou sistema pública de saúde. 
Com base nestes fundamento, o Idec sugere a exclusão da previsão.</t>
  </si>
  <si>
    <t>A proposta já contempla a definição do que seria benefício clínico adicional. Esta previsão é redundante, razão pela qual se sugere sua exclusão.</t>
  </si>
  <si>
    <t>Para justificar a exclusão do presente inciso, o Idec repete os comentários do inciso III.
Por expressa delimitação legal, o Idec avalia que o escrutínio da inovação incremental não consta no rol de atribuições da CMED previstos na Lei n.º 10.742/2003 e não se coaduna com a finalidade de regulação de preços, de modo que não deve ser considerada um critério para tanto.
Ademais, as caracterizações incluídas nas alíneas contemplam mudanças que, na prática, não trarão benefício aos usuários e ao sistema de saúde.</t>
  </si>
  <si>
    <t>Exclusão do trecho final, referente à Lei 9.279/1996.</t>
  </si>
  <si>
    <t>A Lei n.º 9279/96 regula direitos e obrigações relativos à propriedade intelectual. No Brasil, o registro de marcas e concessão de patentes, bem como atribuições e atividades correlatas, ocorrem sob auspícios do Instituto Nacional de Proteção Industrial (INPI). Por isso, tais elementos não devem ser utilizados para estabelecimento de preços.
De modo geral, ainda, a futura resolução sobre precificação para produtos novos ou novas apresentações deve ser desvinculada dos pedidos de patentes, que podem ser apresentados múltiplas vezes, sem atender aos requisitos legais, ou, ainda, demorarem anos para ser avaliados. Neste sentido, levantam-se preocupações sobre o estabelecimento artificial e impreciso de preços.</t>
  </si>
  <si>
    <t>Para justificar a exclusão do presente inciso, o Idec repete os comentários dos inciso III e XI.
Por expressa delimitação legal, o Idec avalia que o escrutínio da inovação incremental não consta no rol de atribuições da CMED previstos na Lei n.º 10.742/2003, de modo que não pode ser um critério para regulação do preço.</t>
  </si>
  <si>
    <t>Para justificar a exclusão do presente inciso, o Idec repete os comentários dos inciso III, XI e XX.
Por expressa delimitação legal, o Idec avalia que o escrutínio da inovação incremental não consta no rol de atribuições da CMED previstos na Lei n.º 10.742/2003, de modo que não pode ser um critério para regulação do preço.</t>
  </si>
  <si>
    <t>Por expressa delimitação legal, o Idec avalia que o escrutínio da inovação incremental não consta no rol de atribuições da CMED previstos na Lei n.º 10.742/2003 e não se coaduna com a finalidade de regulação de preços, de modo que não deve ser considerada como um critério para tanto.</t>
  </si>
  <si>
    <t>Para justificar a exclusão do presente inciso, o Idec repete os comentários dos inciso III, XI, XX e XXII.
Por expressa delimitação legal, o Idec avalia que o escrutínio da inovação incremental não consta no rol de atribuições da CMED, de modo que não pode ser um critério para regulação do preço.
Ademais, a definição é demasiadamente ampla e pode autorizar que qualquer alteração do medicamento sejam atribuídos altos preços.</t>
  </si>
  <si>
    <t>Exclusão dos trechos referentes a pedidos de patente.</t>
  </si>
  <si>
    <t>A utilização de patente como critério para regulação de preço traz insegurança jurídica e não deve ser incluído na futura regulação sobre o tema. 
Isto porque, a Lei n.º 9279/96 regula direitos e obrigações relativos à propriedade intelectual. No Brasil, o registro de marcas e concessão de patentes, bem como atribuições e atividades correlatas, ocorrem sob auspícios do Instituto Nacional de Proteção Industrial (INPI). Tais elementos não devem ser utilizados para estabelecimento de preços, que podem ser elevados de aforma artificial, ainda que de maneira temporária.
Pela proposta, o mesmo medicamento ou molécula pode ser objeto de diferentes pedidos de patente. Estes pedidos podem ter resultados distintos (pela concessão ou não da patente). Na prática, a utilização deste critério para fixação de preço se tornará inviável.
Desta forma, para seguir a lógica da proposta da presente norma, sugere-se o benefício clínico adicional seja utilizado como critério diferenciador para fins de precificação.</t>
  </si>
  <si>
    <t>Exclusão da alínea "g".</t>
  </si>
  <si>
    <t>Para seguir a lógica da proposta da presente norma, sugere-se o benefício clínico adicional seja utilizado como critério diferenciador para fins de precificação.
Além disso, a definição de inovação incremental é demasiadamente ampla e pode autorizar que qualquer alteração do medicamento, seja contemplada com valores mais altos.</t>
  </si>
  <si>
    <t>Exclusão.</t>
  </si>
  <si>
    <t>Pela falta de definição do que é nova apresentação e também pela complexidade da organizações de empresas em grupos econômicos, o Idec avalia que esta previsão traz insegurança jurídica e deve ser excluída.</t>
  </si>
  <si>
    <t>Exclusão parcial.</t>
  </si>
  <si>
    <t>Os § § 2º a 5º devem ser excluídos, por decorrência lógica das sugestões anteriores.
Ademais, repisa-se a fragilidade conceitual de algumas expressões trazidas na proposta, a exemplo de “inovação incremental” e “inovação preponderante. Não há transparência, tampouco critérios técnicos auditáveis e aferíveis para fundamentar eventuais decisões da CMED neste sentido, o que traz insegurança para a regulação e não protege o órgão regulador de pressões do setor regulado e até de eventual judicialização.</t>
  </si>
  <si>
    <t>Inclusão de critérios de transparência. Exclusão da vinculação do DIP a questões patentárias.</t>
  </si>
  <si>
    <t>Os incisos que tratam do DIP devem ser aprimorados e alinhados com as sugestões anteriores, principalmente as sugestões que se referem ao (i) atrelamento da precificação ao benefício clínico adicional e (ii) a não vinculação de preço a pedidos patentários. A proposta, como colocada na consulta, carece de critérios mais rigorosos de transparência no DIP, o que enfraquece o controle público sobre a formação dos preços. É importante que a CMED exija das empresas a informação detalhada dos custos efetivos de produção, tributos e inovação. Assim viabilizando uma proposta mais justa, adequada e transparente de formação dos preços.</t>
  </si>
  <si>
    <t>Excluir os países: Estados Unidos, México e Japão, por falta de coerência metodológica com o SUS.</t>
  </si>
  <si>
    <t>A proposta altera a composição da cesta internacional de comparação de preços e apresenta alguns avanços, como a valorização da produção nacional. No entanto, mantém ou introduz critérios e países que podem comprometer a equidade do modelo. 
Levando em consideração critérios como: (i) similaridade com o sistema público brasileiro (SUS), (ii) a existência de controle estatal de preços de medicamentos (iv) e a coerência metodológica para comparações internacionais; o Idec considera que alguns países deveriam, na verdade, ser excluídos da cesta. 
Destaca-se os Estados Unidos, por não possuir um controle estatal de preços, além de possuir um sistema privatizado. O México, também merece ser reavaliado, apesar de ser um país da América Latina, possui um sistema híbrido com alto grau de privatização, além de políticas de preços inconsistentes. E, por fim, o Japão que possui uma regulamentação específica, complexa e com critérios não compatíveis com o Brasil.</t>
  </si>
  <si>
    <t>Alteração. A proposta deve incluir critérios objetivos e mecanismos que assegurem a transparência e a previsibilidade na aplicação do preço provisório</t>
  </si>
  <si>
    <t>A previsão de precificação com base em pedido de patente, sem salvaguardas claras, gera insegurança regulatória e pode permitir a elevação de preços de forma artificial. É necessário desvincular a proposta de questões patentárias e estabelecer critérios objetivos, como prazos definidos, mecanismos de revisão automática, evitando distorções no uso do preço provisório e protegendo o SUS e os consumidores. Além disso, a proposta confunde o direito de patente com o ganho terapêutico, concedendo preços mais altos com base apenas no pedido de patente, sem comprovar benefício clínico real. Destaca-se também a necessidade de transparência nos pedidos de patente usados para precificação e questiona-se a definição ampliada de “medicamento novo” na proposta, que ultrapassa os critérios da ANVISA, gerando insegurança regulatória e dificultando o controle efetivo dos preços.</t>
  </si>
  <si>
    <t>Inclusão. A proposta deve conter critérios objetivos para fins de precificação.
Exclusão do parágrafo único.</t>
  </si>
  <si>
    <t>É positiva a intenção de valorizar o investimento nacional em P&amp;D como critério de precificação. No entanto, a ausência de parâmetros objetivos e a vinculação ao que se coloca como grau de esforço inovativo preocupa. A proposta deveria incluir critérios técnicos, auditáveis e verificáveis, assegurando equilíbrio, transparência regulatória e sustentabilidade do SUS.</t>
  </si>
  <si>
    <t>Alteração - A definição e os critérios para reconhecimento da inovação incremental na Categoria 3 sejam revisados para garantir que apenas avanços terapêuticos reais.
Exclusão das expressões “racional técnico da empresa” e “inovação incremental”.
Exclusão integral do §1º</t>
  </si>
  <si>
    <t>A proposta amplia a Categoria 3 para incluir diversas formas de inovação incremental (expressão já objeto de comentários em momentos anteriores), como nova concentração, nova via de administração ou novo acondicionamento.
É importante questionar se essas mudanças realmente configuram inovação terapêutica relevante ou se correspondem, em grande parte, a ajustes comerciais e industriais comuns no setor farmacêutico. A regulação não deve definir como inovação aquilo que é corriqueiro na indústria, sob risco de incentivar práticas que elevem preços sem agregar benefício clínico ou impacto significativo para o usuário e o sistema de saúde como um todo. Portanto, é fundamental que a definição o estabelecimento de critérios objetivos, auditáveis e verificáveis.</t>
  </si>
  <si>
    <t>Exclusão do § 1º.</t>
  </si>
  <si>
    <t>Como justificado anteriormente, “grau de esforço inovativo” não é um critério objetivo e auditável para fins de precificação. Utilizá-lo no âmbito da regulação, como proposto, abre margem para análises discricionárias, contribui para aumentos artificiais de preço e enfraque o papel do órgão regulador.</t>
  </si>
  <si>
    <t>Inclusão. Inserir diretrizes e critérios mais expressos e detalhados para a precificação dos medicamentos biológicos e biossimilares na resolução, que atualmente, não estão suficientemente especificados.</t>
  </si>
  <si>
    <t>Considerando que a indústria de medicamentos biológicos e biossimilares no Brasil tem apresentado crescimento acelerado, impulsionado por investimentos significativos em pesquisa e desenvolvimento, além dos avanços tecnológicos que caracterizam esse segmento, é fundamental que a precificação desses produtos seja regulada por critérios expressos e específicos, que reflitam essa realidade, sem, no entanto, comprometer a proteção do consumidor e a sustentabilidade do Sistema Único de Saúde (SUS). 
A atual proposta carece de diretrizes detalhadas que possam garantir segurança jurídica e evitar distorções no mercado à medida que o setor se expanda. As diretrizes detalhadas são uma medida  preventiva necessária para que, à medida que o mercado de biológicos e biossimilares se consolide no país, a regulamentação esteja preparada para garantir preços justos e acessíveis, protegendo tanto o consumidor final e o sistema público de saúde.</t>
  </si>
  <si>
    <t>De Negri F, Zucoloto GF, Koeller P, Miranda P, Chiarini T (orgs.). Tecnologias e preços no mercado de medicamentos. Rio de Janeiro: Ipea, 2024. https://dx.doi.org/10.38116/9786556350806
Dias LLS, Santos MAB, Pinto CBS. Regulação contemporânea de preços de medicamentos no Brasil – uma análise crítica. Saúde Debate, 43(121):543-558, 2019. https://doi.org/10.1590/0103-1104201912120
Idec. Remédio a Preço Justo. https://idec.org.br/remedio-a-preco-justo
INPI. Indicadores Tempo de Decisão Técnica e Número de Decisões. https://www.gov.br/inpi/pt-br/servicos/patentes/relatorios-gerenciais/TempoDecisao_Trimestr_JanMar2025.pdf
Médecins Sans Frontières (2024). Secrets Cost Lives: Transparency and Access to Medical Products. https://msfaccess.org/secrets-cost-lives-transparency-and-access-medical-products
Wemos, Health Action International (2025). Pharmaceutical transparency: from resolution to reality. https://haiweb.org/storage/2025/05/Report-pharmaceutical-transparency-Wemos-HAI-2025-1.pdf</t>
  </si>
  <si>
    <t>O reconhecimento do investimento em pesquisa e desenvolvimento no Brasil pode ser um incentivo à inovação local, desde que acompanhado de critérios transparentes.</t>
  </si>
  <si>
    <t>A ampliação da cesta de países para comparação inclui sistemas incompatíveis com o SUS (como EUA, México e Japão);
A proposta desloca a função da CMED ao tentar fomentar inovação por meio da precificação, o que não é sua atribuição legal;
Reformulações comuns na indústria podem ser premiadas com preços mais altos, mesmo sem benefício clínico relevante, o que compromete a sustentabilidade do SUS;
O uso do pedido de patente como critério de precificação representa um risco de preços provisórios inflacionados;
Risco de camuflagem de aumento de preços com o preço fixo por concentração, já que, sem salvaguardas, essa regra pode resultar em custo mais alto por tratamento completo;
A ausência de critérios objetivos, prazos definidos e regras adequadas e expressas de revisão dos preços pode gerar insegurança regulatória e assimetrias de mercado.</t>
  </si>
  <si>
    <t>2025-07-10 18:00:14</t>
  </si>
  <si>
    <t>Unimed do Brasil</t>
  </si>
  <si>
    <t>48.090.146/0001-00</t>
  </si>
  <si>
    <t>Operadora de saude</t>
  </si>
  <si>
    <t>Farmacêutica</t>
  </si>
  <si>
    <t>Sugerimos que os valores dos medicamentos sejam atualizados anualmente confirme seu valor real de mercado e utilize o valor médio de mercado para essa atualização. Atualmente os valores sao inclusos na entrada no medicamento e depois não sofrem alterações e isso faz com que fique incorreto o valor publicado na CMED com a realidade de mercado. O mercado apresenta valores inferiores, principalmente em moléculas mais antigas. Essa diferença de preço faz com que os hospitais e clínicas queiram cobrar esses preços das operadoras de saúde.</t>
  </si>
  <si>
    <t>Deve incluir sobre a atualização anual desses preços, não somente com a  correção da inflação, mas sim pelo valor médio real de mercado</t>
  </si>
  <si>
    <t>Atualmente os valores são inseridos somente no preço de entrada, mas esses valores precisam ser corrigidos, acompanhando o mercado para que não haja preferência de marcas por parte de hospitais e fichas, para que tenham maior rentabilidade. Precisamos que esses valores reflitam o mercado, para garantir a sustentabilidade do Sistema Unimed</t>
  </si>
  <si>
    <t>Realizar melhor detalhamento do que é o agrupamento de forma farmaceutica</t>
  </si>
  <si>
    <t>A informação se repete sobre o nome e o que significa o termo.</t>
  </si>
  <si>
    <t>Medicamentos da categoria 7 devem apresentar fator deflator em relação ao medicamento de referência, assim como o medicamento generico ( categoria 6)</t>
  </si>
  <si>
    <t>Atualmente existem medicamentos nessa categoria com valor muito próximo ao de referência,. Mas esses medicamentos não exigiram mesmos estudos realizados pelos medicamentos de referência então seu valor deve ter fator deflator e também para estimular o mercado a utilizar o biossimilar por exemplo, pois mantendo o mesmo preço de referência, os hospitais irão preferir manter a padronização atual.</t>
  </si>
  <si>
    <t>Para otimizar a consulta, sugerimos a divulgação de preços em modelo semelhante a publicação da Tuss, onde disponibiliza um arquivo auxiliar chamado histórico. Nesse arquivo incluir quais são os medicamentos que se encontram mas seguintes situações: 
Novo medicamento
Alteração de preço
Preço provisório
Recursos em andamento
Amém disso, sugerimos divulgar na lista CMED a publicação da correspondência entre as aliquotas de icms e os respectivos Estados.</t>
  </si>
  <si>
    <t>A divulgação de preços nesse modelo irá facilitar para quem utiliza essas informações de forma recorrente. Nós acessamos a CMED a cada 2 meses. Então esse histórico de alterações na lista, facilita a compreensão das informações. 
Amém disso, aumentou muito os ICMS na tabela, e não temos mais a referência sobre qual estado pertence cada aliquota. Antigamente tínhamos até o PF 20% e ja estamos em 23%. Essa informação clara, conforme era distribuição disponibilizado anteriormente, irá ajudar bastante.</t>
  </si>
  <si>
    <t>É necessário regulação de preço de todas as categorias de medicamentos.</t>
  </si>
  <si>
    <t>2025-07-10 19:04:41</t>
  </si>
  <si>
    <t>Internacional</t>
  </si>
  <si>
    <t>Suíça</t>
  </si>
  <si>
    <t>Produtos Roche Químicos e Farmacêuticos S.A.</t>
  </si>
  <si>
    <t>33.009.945/0001-23</t>
  </si>
  <si>
    <t>Dispõe sobre os critérios para definição de preços de medicamentos novos e novas apresentações de medicamentos, de que trata o art. 7º da Lei nº 10.742, de 06 de outubro de 2003, e sobre o procedimento para a apresentação de Documento Informativo de Preço (DIP)</t>
  </si>
  <si>
    <t>Propõe-se a adequação da redação com a substituição do termo "produto" por "medicamento", com o objetivo de garantir maior precisão técnica, uniformidade e coesão com os demais dispositivos da norma. O uso do termo "medicamento" está mais alinhado ao escopo regulatório da resolução e evita ambiguidades, especialmente em um texto normativo que trata especificamente de precificação e regulação sanitária de medicamentos.</t>
  </si>
  <si>
    <t>Art. 1º A presente Resolução dispõe sobre os critérios para definição de preços de medicamentos novos e novas apresentações de medicamentos, de que trata o art. 7º da Lei nº 10.742, de 6 de outubro de 2003, e sobre o procedimento para a apresentação de Documento Informativo de Preço (DIP). 
§ 1º Consideram-se medicamentos novos, para efeito do disposto no art. 7º da Lei nº 10.742, de 2003, os medicamentos com insumo farmacêutico ativo (IFA) novo no País e que observe as disposições da Lei nº 9.279, de 14 de maio de 1996.
§ 2º Consideram-se novas apresentações de medicamentos, para efeito do disposto no art. 7º da Lei nº 10.742, de 2003, todos os medicamentos que não se enquadrem na definição disposta no parágrafo anterior.</t>
  </si>
  <si>
    <t>Adotar o termo 'medicamento', conforme a RDC nº 948, de 12 de dezembro de 2024, visando à padronização terminológica e regulatória. Destaca-se que, na minuta, os termos 'produto novo' (art. 1º, § 1º) e 'medicamento novo' (art. 2º, XIX) são utilizados com o mesmo sentido.</t>
  </si>
  <si>
    <t>A definição de “agrupamento de formas farmacêuticas” não se mostra necessária, uma vez que o termo não é utilizado ao longo do texto normativo e a conceituação de “formas farmacêuticas agrupáveis” já se encontra devidamente estabelecida pela CMED, por meio de normativos próprios, especialmente os Comunicados regularmente publicados. Diante disso, entende-se que a manutenção da definição em questão pode resultar em redundância normativa.
Caso, ainda assim, se entenda pela sua permanência, sugere-se a seguinte redação, com o objetivo de alinhamento terminológico com os atos normativos da CMED: I – Agrupamento de formas farmacêuticas: conjunto de formas farmacêuticas agrupáveis, conforme definido pela CMED e publicado em Comunicado específico.</t>
  </si>
  <si>
    <t>II. Alternativa terapêutica: medicamento(s) indicado(s) para o mesmo objetivo terapêutico ou clínico aprovado em bula no país.</t>
  </si>
  <si>
    <t>Considerar medicamentos off-label como comparadores no processo de precificação é inadequado, pois tais medicamentos não são submetidos aos rigorosos processos específicos de desenvolvimento clínico, submissão regulatória e aprovação para a indicação terapêutica em questão.
Isso implica que esses medicamentos não possuem o respaldo de estudos robustos de eficácia e segurança exigidos para a obtenção de registro formal naquela indicação específica. A Anvisa realiza a análise e aprovação dos medicamentos com base nas indicações constantes da bula, as quais refletem a extensa pesquisa e investimento necessários para cada uso aprovado.
Comparar um medicamento inovador — que assumiu todos os riscos e custos inerentes ao seu desenvolvimento e obteve aprovação regulatória para a condição terapêutica em análise — com um medicamento utilizado fora da bula e sem aprovação para aquela indicação compromete a equidade do processo regulatório e desestimula o investimento em inovação.
Adicionalmente, embora existam discussões e critérios específicos para o reembolso de medicamentos off-label em determinados contextos, essa é uma esfera distinta, não aplicável à avaliação de preço e registro de novos medicamentos. Os princípios e requisitos para reembolso não se alinham à lógica de precificação e aprovação regulatória de medicamentos inovadores no país.
Vale destacar que já existe jurisprudência consolidada do CTE/CMED, conforme registrado na 9ª Reunião Ordinária do CTE de 30/09/2021, que estabelece: “Em discussão entre os representantes do CTE/CMED, decidiu-se, tanto nesse caso como nas futuras análises de Documentos Informativos de Preço, pela não inclusão, como comparadores, de medicamentos que possuam indicação terapêutica em uso ‘off-label’. Não está justificado o retorno do uso de medicamentos off-label pela CMED.</t>
  </si>
  <si>
    <t>Adequação para garantir coerência com as demais sugestões de alteração apresentadas. Ademais, considerando o conceito de medicamentos novos (IFA novo no país), o conceito de atividade inovativa não cabe aqui.</t>
  </si>
  <si>
    <t>IV. Benefício clínico adicional: compreende aumento de eficácia ou efetividade, ação mais rápida ou prolongada, redução da incidência ou da gravidade de eventos adversos, comodidade posológica, adesão terapêutica, efeito aditivo ou sinérgico de associações, inclusão de populações específicas, dentre outros benefícios em comparação à(s) alternativa(s) terapêutica(s) registrada(s) no Brasil, com a mesma indicação terapêutica aprovada em bula no país. Ficam excluídas desta definição as melhorias relacionadas apenas ao processo ou à cadeia produtiva do medicamento, como redução de custos operacionais ou diminuição de resíduos provenientes da fabricação.</t>
  </si>
  <si>
    <t>Adequação para considerar apenas medicamentos com mesma indicação em bula aprovada no País.</t>
  </si>
  <si>
    <t>Sem proposta de alteração.</t>
  </si>
  <si>
    <t>VI. Documento Informativo de Preços (DIP): dossiê contendo documentos administrativos e técnicos apresentado à CMED pela empresa detentora do registro sanitário do medicamento no País, para fixação do Preço Fábrica (PF) de lançamento no mercado brasileiro;</t>
  </si>
  <si>
    <t>Ajuste gramatical e conceitual. O DIP não é uma condição (Código Civil - Art. 121. Considera-se condição a cláusula que, derivando exclusivamente da vontade das partes, subordina o efeito do negócio jurídico a evento futuro e incerto). É uma petição ou requerimento.</t>
  </si>
  <si>
    <t>VIII. Evidências científicas: compreendem tanto as evidências analisadas e reconhecidas pela Anvisa no processo de registro sanitário quanto evidências adicionais que não tenham sido necessariamente submetidas ou avaliadas naquele processo. Incluem, mas não se limitam a: estudos clínicos com comparadores diretos; revisões sistemáticas de ensaios clínicos, com ou sem metanálise; comparações indiretas, ajustadas ou não; estudos observacionais e dados de mundo real; estudos clínicos de fase Ib e II para doenças de baixa prevalência; estudos de braço único, quando justificados; relatórios de pesquisa clínica; publicações em revistas científicas indexadas ou em anais de congressos científicos; e documentos técnicos ou regulatórios emitidos por agências internacionais de referência ou por organizações de saúde reconhecidas.</t>
  </si>
  <si>
    <t>A redação atualmente proposta restringe o conceito de evidências científicas àquelas publicadas em revistas indexadas e prioriza determinados tipos de estudos, como comparações diretas e revisões sistemáticas com metanálises. Essa abordagem não contempla, de forma abrangente, as práticas consolidadas de avaliação regulatória da Anvisa e de outras autoridades sanitárias internacionais. A redação sugerida busca ampliar e qualificar o conceito, incorporando expressamente as evidências já analisadas e reconhecidas pela Anvisa no processo de registro sanitário. Tal alinhamento reforça a sinergia institucional entre as esferas regulatória e econômica, evitando sobreposição de exigências, promovendo maior coerência entre os órgãos envolvidos e otimizando o processo decisório. Adicionalmente, reconhece-se que muitos medicamentos, especialmente os inovadores ou com usos emergentes, dispõem de dados complementares que, embora não tenham sido o foco primário da avaliação regulatória, são fundamentais para a análise de valor terapêutico e benefício clínico adicional — critérios centrais para a definição de preço pela CMED.</t>
  </si>
  <si>
    <t>X. Forma farmacêutica agrupável: formas farmacêuticas que apresentam as mesmas vias de administração e formas de liberação do insumo farmacêutico ativo agrupadas segundo a similaridade da forma física do medicamento no momento da administração ao paciente (estado sólido, líquido, semissólido ou gasoso), definidas pela CMED e publicadas em Comunicado;</t>
  </si>
  <si>
    <t>Adequação da redação para que fique claro que as formas farmacêuticas agrupáveis serão definidas em Comunicado.</t>
  </si>
  <si>
    <t>X. Ganho terapêutico: comprovação de maior eficácia ou diminuição dos efeitos adversos em comparação com a(s) alternativa(s) terapêutica(s) registradas no país para a mesma indicação terapêutica aprovada em bula.</t>
  </si>
  <si>
    <t>Adequação da redação para restringir a comparação a medicamentos que possuam a mesma indicação terapêutica aprovada em bula no país, afastando expressamente a possibilidade de utilização de medicamentos em uso off label como alternativas terapêuticas. Tal medida visa garantir a consistência regulatória com os critérios da Anvisa, preservar a equidade no processo de precificação e evitar distorções decorrentes da comparação com medicamentos que não foram submetidos a avaliação formal de eficácia e segurança para a indicação em questão.</t>
  </si>
  <si>
    <t>XI. Inovação incremental: alteração em relação a medicamento originador decorrente de atividade inovativa, não se admitindo como tal a mera variação de características simples do medicamento, tais como: 1. mudanças puramente estéticas do medicamento; 2. mudanças rotineiras ou insignificantes nas funções ou características do medicamento, que não envolvam um grau suficiente de novidade ou de esforço tecnológico, e que não acrescentem nada significativo ao seu desempenho; 3. mudanças no nome do medicamento ou no tamanho ou volume da embalagem; 4. comercialização ou fabricação de medicamentos novos integralmente desenvolvidos e produzidos por outra empresa; ou 5. customização para um cliente que não inclua diferenças significativas de atributos comparados aos medicamentos registrados por outras empresas no país;</t>
  </si>
  <si>
    <t>Adequação para garantir coerência com as demais sugestões de alteração apresentadas.</t>
  </si>
  <si>
    <t>XII. Insumo Farmacêutico Ativo (IFA): substância, insumo farmacêutico ou componente ativo introduzido na formulação de um medicamento que, quando administrado em um paciente, atua como ingrediente ativo ou precursor, podendo exercer atividade farmacológica, imunológica, metabólica ou outro efeito direto no diagnóstico, cura, tratamento ou prevenção de uma doença, podendo ainda afetar a estrutura e funcionamento do organismo humano;</t>
  </si>
  <si>
    <t>Uniformização de conceitos. Adequação ao conceito de “Insumo Farmacêutico Ativo (IFA)” da RDC Anvisa nº 948/2024.</t>
  </si>
  <si>
    <t>Literatura científica está contida dentro do conceito mais amplo de evidência científica. Manter as definições separadas pode ser redundante e até confuso, já que dá a entender que são categorias distintas, quando na verdade uma está contida na outra.</t>
  </si>
  <si>
    <t>Propõe-se a exclusão do conceito de “medicamento biológico”, uma vez que este já está incluído no conceito mais amplo de “medicamento”, conforme as definições legais e regulatórias vigentes. Além disso, o termo “medicamento biológico” não é utilizado de forma recorrente ao longo da minuta da resolução, o que torna sua definição desnecessária no escopo do texto.</t>
  </si>
  <si>
    <t>Proposta de alteração
XVII. Medicamento comparador: alternativa terapêutica com mesma indicação aprovada em bula no País, definida com base em Parecer Técnico da CMED para fins de avaliação do custo de tratamento do medicamento e definição de preço.</t>
  </si>
  <si>
    <t>Delimitação do conceito à prática da CMED.</t>
  </si>
  <si>
    <t>XVIII. Medicamento genérico: medicamento similar a um medicamento de referência ou inovador, que se pretende ser com este intercambiável, geralmente produzido após a expiração ou renúncia da proteção patentária ou de outros direitos de exclusividade, comprovada a sua eficácia, segurança e qualidade, e designado pela Denominação Comum Brasileira (DCB), ou na sua ausência, pela Denominação Comum Internacional (DCI);</t>
  </si>
  <si>
    <t>Uniformização de conceitos. Adequação ao conceito de “Medicamento genérico” conforme Lei nº 6.360/1976 e RDC Anvisa nº 948/2024.</t>
  </si>
  <si>
    <t>XIX. Medicamento novo: medicamento que contém novo Insumo Farmacêutico Ativo (IFA) ou IFA análogo considerado uma nova entidade química no país e cumpre as disposições da Lei nº 9.279, de 14 de maio de 1996;</t>
  </si>
  <si>
    <t>Uniformização de conceitos. Retirada do termo molécula para evitar interpretação excludente a terapias avançadas. O conceito de IFA já inclui tanto moléculas como componente ativo.</t>
  </si>
  <si>
    <t>XX. Medicamento originador de inovação incremental: medicamento já registrado no país sobre o qual incidiu inovação incremental</t>
  </si>
  <si>
    <t>Simplificação da definição.</t>
  </si>
  <si>
    <t>XXI. Medicamento de referência: medicamento novo ou inovador regularizado na Anvisa e comercializado no País, cuja eficácia, segurança e qualidade foram comprovadas cientificamente junto à Anvisa, por ocasião do registro sanitário, e que estejam constante da lista de medicamentos de referência definida pela Anvisa e ativo na base de dados da CMED;</t>
  </si>
  <si>
    <t>Uniformização de conceitos. Adequação ao conceito de “Medicamento referência” conforme RDC Anvisa nº 948/2024.</t>
  </si>
  <si>
    <t>XXII. Medicamento inovador: medicamento que demonstre inovação atividade inovativa em relação a um medicamento originador de inovação incremental já registrado no País, consistindo em nova associação, nova monodroga, nova via de administração, nova concentração, nova forma farmacêutica, novo acondicionamento, nova indicação terapêutica ou inovação incremental diversa em relação a um medicamento novo já registrado no país;</t>
  </si>
  <si>
    <t>Uniformização de conceitos, seja o adotado no item XX acima seja em adequação ao conceito de “Medicamento inovador” conforme RDC Anvisa nº 948/2024.</t>
  </si>
  <si>
    <t>XXIX. Inovação incremental diversa: medicamento com inovações incrementais diversas das dispostas nos incisos XXIII a XXVIII deste artigo em relação a um medicamento originador de inovação incremental já registrado no País;</t>
  </si>
  <si>
    <t>Uniformização do conceito adotado no item XX acima.</t>
  </si>
  <si>
    <t>XXXI. Países de referência: países utilizados para o referenciamento externo de preço, incluindo o país de origem do medicamento;</t>
  </si>
  <si>
    <t>XXXIII. Medicamento de Terapias Avançadas (MTA): medicamento biológico obtido ou elaborado a partir de células que foram submetidas a manipulação extensa e/ou que desempenham função distinta da original, ou que consiste em gene humano recombinante ou contém gene humano recombinante, incluindo terapia celular avançada, engenharia tecidual ou terapia gênica;
Inclusão dos seguintes incisos, com definições faltantes:
Inclusão
Medicamento biossimilar: medicamento biológico altamente similar à um medicamento biológico já registrado pela Anvisa (medicamento biológico comparador), cuja similaridade em termos de qualidade, atividade biológica, segurança e eficácia foi estabelecida com base em uma avaliação adequada de comparabilidade; 
Transferência de titularidade: alteração caracterizada pela mudança do titular do registro de produtos sujeitos à vigilância sanitária, nos casos de operações societárias ou operações comerciais, sem que seja realizada qualquer mudança das características técnico-sanitárias no registro do produto objeto da transferência.
Preço Fábrica (PF): o teto de preço pelo qual um laboratório ou distribuidor pode comercializar um medicamento no mercado brasileiro.</t>
  </si>
  <si>
    <t>Uniformização de conceitos. Adequação ao conceito de “Medicamento de Terapia Avançadas (MTA)” conforme RDC Anvisa nº 948/2024.</t>
  </si>
  <si>
    <t>Art. 3º Os medicamentos novos deverão ser classificados nas seguintes Categorias: 
I - Categoria 1: medicamento novo que: 
a) demonstre ganho terapêutico comprovado em relação às alternativas terapêuticas com indicação aprovada em bula no país; ou
b) seja o primeiro e único medicamento aprovado pela Anvisa para a indicação terapêutica em questão.
II - Categoria 2: medicamento novo que não se enquadre na categoria anterior
Parágrafo único. O Comitê Técnico-Executivo poderá considerar outros benefícios clínicos adicionais desde que comprovadas por evidências científicas.</t>
  </si>
  <si>
    <t>Sobre o inciso I, referente a Categoria 1: 
A proposta tem como critério principal o ganho terapêutico, que é justamente o elemento que distingue a Categoria 1 da Categoria 2. Em ambos os casos — quando há comprovação de ganho terapêutico — a precificação se baseia no referenciamento internacional, independentemente da classificação atual e da existência da patente, na regulação atual. Por esse motivo, recomendamos a retirada da exigência de patente como critério. Vale ainda destacar que a Resolução vigente foi inspirada no modelo canadense, que regula exclusivamente medicamentos com patente. Nesse contexto, a exigência faz sentido. No entanto, no modelo brasileiro, em que não há essa limitação, a manutenção desse critério se mostra inadequada.
Caso opte por manter a exigência da patente, sugere-se a seguinte alteração: a) contenha molécula ou componente ativo que seja objeto de patente ou de pedido de patente no País. A inclusão dos termos "componente ativo" e "patente de processo de fabricação" busca evitar uma interpretação restritiva que possa excluir, de forma automática e sem justificativa, novas terapias avançadas do escopo da regulamentação, classificando-as como caso omisso. Considerando a natureza específica desses produtos — como terapias celulares e gênicas —, é importante destacar que seus componentes ativos, por se tratarem de partes de seres vivos, não são passíveis de proteção por patente de acordo com a Lei nº 9.279/1996. Assim, a exigência exclusiva de patente de invenção poderia inviabilizar a correta classificação desses medicamentos, apesar de sua inovação e complexidade tecnológica.
Sobre o inciso II, referente a Categoria 2: 
Adequação para garantir coerência com as demais sugestões de alteração apresentadas.
Sobre § 1°:
Entende-se que a vinculação à patente não se faz necessária, uma vez que, na ausência de ganho terapêutico, o medicamento será enquadrado na Categoria II, não impactando o processo de categorização. Ademais, a proposta de alteração não considera patente como critério para classificação como Categoria 1.
Sobre § 2°:
Com base em nossas experiências, observamos que esse dispositivo — já previsto na resolução atual para as Categorias I, II e V — pode atrasar a introdução de inovações, como novas apresentações e inovações incrementais. Em um caso específico, havia o risco de o preço internacional (mais baixo que o do originador no Brasil) ser adotado como referência, o que inviabilizaria a entrada do produto no país. Isso porque 1) em outros países, o preço era o mesmo da apresentação já comercializada no respectivo país, 2) causaria distorção no mercado, tendo um mesmo medicamento, apenas com via de administração diferentes, com diferentes preços, e 3) essa distorção poderia levar a uma pressão para redução do preço já vigente no mercado nacional. Diante disso, optamos por aguardar o fim do prazo de cinco anos e por isso, não enxergamos o benefício da manutenção deste dispositivo.
Sobre § 3° na redação da minuta e Parágrafo único da nossa proposta:
Adequação da redação.</t>
  </si>
  <si>
    <t>II - Categoria 4: nova apresentação de medicamento que: a) seja novo na lista dos comercializados pela empresa ou b) medicamento já comercializado pela empresa, em nova forma farmacêutica não agrupável;</t>
  </si>
  <si>
    <t>Adequação da redação.</t>
  </si>
  <si>
    <t>III - Categoria 5: nova apresentação de medicamento já comercializado pela própria empresa em forma farmacêutica agrupável;</t>
  </si>
  <si>
    <t>Propõe-se a retirada da exigência de considerar empresas do mesmo grupo econômico, uma vez que, apesar de pertencerem ao mesmo conglomerado, cada empresa possui autonomia jurídica, estratégias comerciais próprias, modelos de negócio distintos e níveis diferenciados de investimento.</t>
  </si>
  <si>
    <t>Não se identifica justificativa técnica ou regulatória para que os medicamentos biológicos não novos (BNN) sejam precificados por meio de um dispositivo específico distinto daquele aplicado aos demais medicamentos, como já é o caso para os medicamentos biológicos novos. Tais produtos já possuem registro sanitário e, portanto, contam com perfil de eficácia e segurança conhecidos, podendo ser adequadamente enquadrados nas regras gerais aplicáveis às novas apresentações de medicamentos, conforme os critérios estabelecidos nas Categorias 3, 4 ou 5 desta minuta. Além disso, considerando que os BNN são produtos com desenvolvimento próprio, mas que não envolvem os mesmos custos de pesquisa e desenvolvimento de medicamentos inovadores, entendemos que sua categorização nessas classes é coerente do ponto de vista regulatório e econômico. Por outro lado, os biossimilares — cujo principal objetivo é ampliar o acesso, com preços mais competitivos em função da ausência de investimentos em P&amp;D — deveriam ser tratados de forma específica na Categoria 7, conforme proposta. Dessa forma, propomos que a Categoria 7 seja reservada exclusivamente para biossimilares, como ocorre para os genéricos. Essa distinção promove maior clareza regulatória, equidade no tratamento entre as diferentes classes de produtos biológicos e contribui para o fortalecimento da política de acesso a medicamentos no país.</t>
  </si>
  <si>
    <t>§ 1º - Sem proposta de alteração.
§ 2º Nos casos de novas formas farmacêuticas agrupáveis, considerar-se-á a classificação definida no inciso III deste artigo.
§ 3º - Sem proposta de alteração.
§ 4º - Sem proposta de alteração.
§ 5º Os medicamentos registrados pela Anvisa como “medicamento inovador” serão classificados na Categoria 3.</t>
  </si>
  <si>
    <t>Sobre § 2º:
Coerência com o texto dos incisos mencionados. Apenas o inciso III diz respeito a formas farmacêuticas agrupáveis.
Sobre § 4º: é necessário esclarecimento da CMED o que é inovação preponderante.
Sobre § 5º:
Exclusão do fator condicionante do §5º, uma vez que, de acordo com o relatório de AIR, a proposta desta resolução tem como um dos objetivos específicos estabelecer critérios de precificação alinhados ao registro sanitário estabelecido pela Anvisa. Logo, a categoria 3 deve considerar todos os medicamentos inovadores assim classificados pela Anvisa.</t>
  </si>
  <si>
    <t>Exclusão do Art 6. e dos parágrafos 1° ao 3°. 
Manutenção do parágrafo 4° O Interessado poderá solicitar reunião de pré-submissão, para apresentação do DIP.</t>
  </si>
  <si>
    <t>A alteração proposta pela CMED tem como justificativa o atendimento à decisão do STF frente a casos de comercialização de medicamentos sem preço aprovado. No entanto, entendemos que a solução apresentada não resolve adequadamente a questão apontada.
A obrigatoriedade de submissão de pedido de definição de preço para todos os medicamentos registrados — independentemente da intenção de comercialização — tende a gerar sobrecarga operacional à própria CMED, sem garantir maior eficácia no enfrentamento das irregularidades. Na prática, tal exigência pode resultar em um volume significativo de análises desnecessárias, envolvendo medicamentos que sequer serão efetivamente lançados no mercado.
É importante ressaltar que, entre a concessão do registro sanitário e a decisão de comercializar o medicamento, há frequentemente alterações relevantes no cenário regulatório, concorrencial e estratégico, o que pode levar a empresa a rever sua estratégia, inclusive optando por não comercializar o medicamento.
Adicionalmente, a Anvisa já dispõe de regulamentação própria que estabelece prazos para protocolo do Dossiê de Início de Produção (DIP) e para a comercialização do medicamento, com sanções previstas em caso de descumprimento. Portanto, eventuais lacunas de fiscalização podem e devem ser tratadas com base nas ferramentas já existentes, seja pela Anvisa, pela própria CMED ou pelo Poder Judiciário, sem a necessidade de mudança estrutural da Resolução por conta de casos isolados.
Assim, recomenda-se a realização de um estudo mais aprofundado e transparente sobre a natureza e frequência dos casos mencionados (registro sem preço, concessão de preço sem comercialização e judicialização), antes da imposição de uma medida que impactará todo o setor regulado.
Sugere-se a exclusão deste artigo com base no exposto anteriormente. No entanto, como alternativa de equilíbrio, sugere-se que a CMED adote uma abordagem alinhada com a temporalidade já praticada pela Anvisa. Atualmente, a Anvisa estabelece prazos distintos para a análise de petições priorizadas: a RDC nº 948/2024 determina o prazo de 60 dias, enquanto as RDCs nº 204/2017 e nº 205/2017 estipulam o prazo de 30 dias. Essa mesma lógica poderia ser aplicada à obrigatoriedade de protocolização do pedido de preço. Nesse sentido, uma proposta de alteração seria: “Art. 6º As empresas detentoras de registro de medicamentos novos ou de novas apresentações, para os quais a Anvisa tenha definido prazo para protocolização do DIP junto à Secretaria-Executiva da CMED, devem obedecer a esse prazo, realizando o protocolo por meio de sistema eletrônico.”
Sobre § 3°:
Considerando que a Lei nº 10.742/2003 não institui prazo para solicitação de fixação de preços após a concessão de registro pela Anvisa, o regulamento não poderia criar penalização pelo descumprimento deste prazo inicial. Nos termos do art. 8º da Lei nº 10.742/2003, estão sujeitos a sanções administrativas quem descumprir atos emanados pela CMED e normas previstas na própria Lei que representem prejuízo a terceiro, e não à própria empresa que, enquanto não cumprir a norma, não terá o preço fixado. De todo modo, referido dispositivo já consta da indicação genérica do artigo 38 dessa mesma norma.</t>
  </si>
  <si>
    <t>IX - Preço Fábrica (PF) praticado nos países de referência, excluídos os impostos incidentes, acompanhado da devida comprovação da fonte;
Exclusão do inciso X.
XI - nome do fabricante e local de fabricação do IFA e do medicamento acabado; 
Exclusão do inciso XIII.
Exclusão do inciso XIV.
Exclusão do inciso XVII.</t>
  </si>
  <si>
    <t>Sobre inciso IX: 
Sugestão para clareza do texto.
Sobre o inciso X: 
As informações relacionadas à comercialização de medicamentos em outros países não devem ser consideradas como parâmetro para definição de preço, tampouco as relacionadas a modelos de compartilhamento de risco. Além de não refletirem necessariamente a realidade regulatória e de mercado local, tratam-se de dados sensíveis e muitas vezes sigilosos, pertencentes a outras afiliadas, sobre os quais não a afiliada no Brasil não possui alçada para acesso formal ou autorizado. Dessa forma, nossa proposta é de exclusão de tais exigências da normativa, de modo a preservar a segurança jurídica, respeitar os limites legais e garantir a viabilidade prática do processo regulatório.
Sobre o inciso XI:
Dados de produção no território nacional não são relevantes para a precificação. 
Sobre o inciso XIII:
Recomenda-se a exclusão do inciso, uma vez que estudos fármaco-econômicos não integram, atualmente, os critérios efetivamente utilizados nos processos de definição de preço no âmbito da CMED. A competência de avaliação deste perfil de evidência se dá pelas agências de avaliação de tecnologias para determinação de reembolso no Sistema Único de Saúde e/ou Sistema de Saúde Suplementar. A manutenção do dispositivo pode gerar insegurança regulatória e expectativas incompatíveis com a prática vigente.  Ainda, no momento da precificação inicial estes estudos raramente estão disponíveis no contexto nacional, sendo que a perspectiva de outros países não permite conclusões em relação ao cenário sob a perspectiva brasileira.
Contudo, caso se opte por sua manutenção, sugere-se a inclusão da expressão “caso disponível”, conforme a seguinte redação: XIII – estudos fármaco-econômicos considerando o medicamento e a(s) alternativa(s) terapêutica(s), caso disponíveis. A redação proposta garante flexibilidade, reconhece a utilidade eventual desses estudos sem torná-los mandatórios, e assegura coerência com a realidade do setor regulado.
Sobre o inciso XIV:
Para garantir coerência com o entendimento já apresentado nesta contribuição, que recomenda a exclusão da exigência de informações relativas à patente para o  processo de definição de preço. Tais informações não são atualmente determinantes para a precificação e sua exigência não traz impacto para determinação de preço pela CMED. 
No entanto, caso se opte pela manutenção dessa exigência no DIP, recomenda-se a retomada da redação anterior, que é mais clara, objetiva e tecnicamente adequada ao escopo do processo, e  a inclusão de patente de componente ativo diante das particularidades aplicáveis a produtos de terapia avançada. Como já mencionado, diante da natureza dos produtos de terapias avançadas (ex.: terapia celular), seu componente ativo (parte de seres vivos) não pode ser objeto de patente, nos termos da Lei nº 9.279/1996. Assim, sugere-se o seguinte texto: XIV - Apresentação das seguintes informações referentes à patente da molécula ou componente ativo, quando aplicável: a) Número do primeiro depósito internacional da patente, data do depósito e país em que foi feito; b) Número do depósito da patente no INPI; c) Inovação apresentada pelo medicamento em que foi baseada a solicitação da patente.
Sobre o inciso XVII:
Dados de produção no território nacional não são relevantes para a precificação. Além disso, destaca-se que o foco da regulação reside no benefício ao paciente.</t>
  </si>
  <si>
    <t>§ 7º A CMED pode, a seu critério e mediante justificativa técnica, requerer novos documentos para análise durante a definição de Preço Fábrica.
§ 10. A omissão deliberada ou apresentação de informações falseadas à CMED no procedimento de definição de preços sujeitará o infrator às sanções previstas na Lei nº 10.742, de 2003.</t>
  </si>
  <si>
    <t>Sobre § 7º :
Visando adequar e uniformizar os termos definidos, a proposta é substituir o preço “teto” por Preço Fábrica, uma vez que este último se traduz como limite de preço e foi incluído na lista de definições em nossa sugestão. 
Sobre § 10:
A mera omissão (culposa) não deveria ser objeto de apenamento, porque as pessoas não estão livres de cometer erros. Apenas a omissão deliberada (dolosa, pretendida, intencional) deveria sujeitar-se a penalidade.</t>
  </si>
  <si>
    <t>§ 2º Quando necessária a tradução de documentos originalmente enviados nos idiomas inglês e espanhol, será encaminhada diligência à empresa detentora do registro, solicitando a apresentação da tradução dos documentos à CMED.
§ 4º As informações descritas no inciso IX do caput do art. 7º, quando em idioma diferente do português, inglês ou espanhol, deverão ser acompanhadas de tradução simples, podendo ser aceita declaração oficial da empresa detentora ou representante legal, devidamente assinada, atestando o conteúdo referente à existência ou ausência de preço nos países de referência.
Exclusão do § 5.</t>
  </si>
  <si>
    <t>Sobre § 2º:
Uniformização de conceitos e correção gramatical (objeto).
Sobre § 4:
A exigência de tradução juramentada pode representar um custo excessivo e desnecessário, especialmente considerando que as informações solicitadas referem-se, em grande parte, a preços públicos já disponíveis em fontes oficiais ou informações comerciais sob responsabilidade direta da própria empresa.
Permitir o uso de declarações formais emitidas pela empresa ou tradução simples acompanhada de carta oficial, oferece maior agilidade e menor ônus ao processo, sem comprometer a integridade ou confiabilidade das informações.
Sobre § 5:
Propõe-se a exclusão por entender que sua redação confere discricionariedade, sem critérios objetivos, à Secretaria-Executiva da CMED, ao permitir a exigência de tradução juramentada de forma arbitrária e sem critérios previamente estabelecidos.
Tal exigência pode gerar insegurança jurídica e imprevisibilidade regulatória, especialmente se a exigência ocorrer no curso da análise, ocasionando atrasos não previstos e impacto no cronograma de finalização do processo.</t>
  </si>
  <si>
    <t>Mesma justificativa apresentada para o Art. 6º e abaixo.
Sugerimos excluir essa disposição que poderá implicar imensa insegurança jurídica. A fixação de preço pela CMED a medicamentos maduros deve ser objeto de regramento próprio, que prestigie o fato consumado e o ato jurídico perfeito (CF, art, 5°). 
Além disso, tal medida pode resultar em sobrecarga operacional desnecessária para a CMED, diante da inclusão de medicamentos que, em muitos casos, não têm previsão de comercialização pelas empresas. Isso aumentaria o volume de processos administrativos, sem impacto prático no mercado ou nos consumidores.
É importante destacar que o sistema regulatório já dispõe de mecanismos adequados para tratar da inatividade comercial: o cancelamento de registro sanitário pela Anvisa nos casos de ausência de comercialização por 2/3 do tempo de validade do registro, e a retirada do preço da base da CMED após 2 anos sem comercialização.
Dessa forma, a manutenção da proposta atual parece desproporcional e ineficiente, e sua inclusão contribuiria para aumentar o ônus em recursos administrativos e humanos já finitos desta Secretaria, assim como conferiria insegurança jurídica ao setor regulado.</t>
  </si>
  <si>
    <t>Art. 10. Para as categorias em que há referenciamento externo de preço como base de definição de preço, o PF aprovado não poderá ser superior à médiana do PF praticado para o mesmo medicamento nos países de referência, agregando-se os impostos incidentes, conforme o caso.
§ 1º São países de referência Austrália, Canadá, Espanha, Estados Unidos da América, França, Grécia, Itália, Nova Zelândia e Portugal, além do país de origem do produto, conforme o caso.
§ 2º Para que seja apurado o PF permitido, o medicamento deverá estar sendo comercializado em pelo menos 3 (três) dos países de referência, ressalvados os casos cobertos pelos §5º e §6º deste artigo, bem como pelos artigos 17 e 18, II.
§ 3º Enquanto não estiver disponível para consulta em fontes de 5 (cinco) países, o PF será considerado provisório. 
§ 4º Caso a condição do parágrafo anterior não seja cumprida, a CMED estabelecerá preço provisório ao produto pleiteado, devendo a empresa apresentar à Secretaria-Executiva da CMED, com periodicidade de 6 (seis) meses, documento que comprove o lançamento do produto, com respectivo preço, nos países de referência, até o cumprimento do disposto no § 2º deste artigo, aplicando-se, à hipótese de descumprimento ou retardamento da obrigação, as sanções previstas na Lei nº 10.742, de 2003
§ 5º No caso de empresas que não comercializem o medicamento em outros países, será utilizado como referência o preço de medicamentos com o mesmo IFA e forma farmacêutica agrupável nos países de referência. 
§ 6º A condição de provisoriedade  que se trata esse artigo, não se aplica aos medicamentos novos desenvolvidos e fabricados no Brasil.</t>
  </si>
  <si>
    <t>Sobre Art. 10:
Propõe-se a adequação da redação para maior clareza e objetividade. Adicionalmente, recomenda-se a adoção da mediana dos preços internacionais, em substituição ao menor valor, com o objetivo de mitigar distorções decorrentes de políticas específicas de precificação adotadas por determinados países de referência. A utilização da média ou mediana, nesse contexto, oferece um parâmetro mais estável e representativo da realidade de mercado. Ressalta-se que o relatório/apresentação da CMED, embora apresente o método utilizado no estudo técnico dos países, não esclarece os critérios para a seleção e ponderação dos países incluídos, limitando-se a um mapeamento das experiências internacionais, sem justificativas individuais para a escolha de cada país. Além disso, permanecem dúvidas sobre a aplicação dos critérios, os pesos atribuídos e as razões para a manutenção, exclusão ou inclusão de determinados países. Diante disso, nossa proposta é manter a cesta atual de países e o número atualmente considerado, até que haja maior clareza quanto aos critérios adotados, bem como uma avaliação robusta dos impactos regulatório e econômico decorrentes de qualquer alteração.
Sobre § 1º:
A inclusão de países com cenários cambiais, regulatórios e demográficos bastante distintos, como África do Sul, Japão e Noruega, pode gerar distorções significativas, comprometendo a comparabilidade técnica essencial para uma precificação adequada. Além disso, observa-se que o relatório/apresentação da CMED sobre a cesta de países para referenciamento de preços carece de justificativas claras para a inclusão, manutenção ou exclusão individual de cada país, assim como para a metodologia adotada, sendo apresentado mais como um mapeamento geral das experiências internacionais. Ressalta-se que, embora tenha sido detalhado como o estudo técnico foi conduzido, os critérios para seleção, ponderação e escolha dos países não foram explicados de forma aprofundada, tampouco as razões para não revisar certas práticas brasileiras — como o preço provisório, que não é comum na prática internacional e nesta minuta, se estendeu por período maior. Além disso, não houve tempo hábil para uma análise aprofundada da metodologia e para a apresentação de pontos específicos para debate. Dessa forma, esta proposta visa garantir maior coerência e previsibilidade regulatória. Recomendamos a manutenção da cesta atual de países de referência, entendendo que essa opção preserva a previsibilidade regulatória e a estabilidade do sistema de precificação, elementos fundamentais para a segurança jurídica. Caso a CMED considere necessária uma revisão da cesta, sugerimos que essa atualização seja realizada apenas após a publicação completa do estudo e da metodologia, garantindo tempo adequado para que o setor possa analisar, opinar e contribuir com dados específicos relacionados à composição da cesta de países.
Sobre § 2º :
A alteração do número de países de referência de três para cinco resulta em um aumento do período em que o preço permanecerá provisório. Essa extensão impacta negativamente a segurança jurídica e a previsibilidade regulatória para as empresas, dificultando o planejamento comercial e contratual.
Além disso, a prorrogação do preço provisório eleva a possibilidade de que outros produtos utilizem esse preço ainda provisório como referência para a definição de seus próprios valores, o que pode causar distorções no mercado. Por fim, foram incluídas as hipóteses em que a regra de apuração de preços baseada nos países de referência não se aplica, devido a características específicas do medicamento em questão.
Sobre § 3º e 4º: 
Sugere-se a inversão dos parágrafos 3° e 4° para continuidade do conceito O § 2° prevê X países. O § 4° (agora 3°):Enquanto não completados os X países, o preço é provisório;/ O § 3° (agora 4°) requer a apresentação dos dados dos países conforme forem sendo implementados
Quanto à alteração textual, a obrigatoriedade do reporte semestral gera ônus tanto para a empresa quanto para a CMED, que precisará avaliar periodicamente cada submissão. Com a proposta, a submissão e a avaliação pela CMED ocorrerão apenas quando houver lançamento do produto, reduzindo essa carga.
Sobre a inversão dos parágrafos, observe-se a justificativa abaixo.
Sobre § 5º:
Adequação para garantir coerência com as demais sugestões de alteração apresentadas.
Sobre § 6º:
A redação foi ajustada para conferir maior clareza e segurança jurídica, ao explicitar que a exceção à aplicação do preço provisório refere-se especificamente à situação de ausência de preço internacional, condição inerente aos medicamentos novos desenvolvidos e fabricados no Brasil.</t>
  </si>
  <si>
    <t>Adequação da redação para explicitar que o câmbio aplicável é o câmbio de venda, conferindo maior clareza. A especificação evita interpretações divergentes quanto ao tipo de câmbio a ser utilizado no cálculo.</t>
  </si>
  <si>
    <t>Art. 12. Para cálculo do custo de tratamento, quando houver mais de uma alternativa terapêutica, poderão ser utilizados como critérios de desempate para definição do medicamento comparador, observada a seguinte ordem e, não limitados a esses, desde que tecnicamente justificados: I - indicação terapêutica aprovada em bula no país; II - população indicada na bula; III -  linha de tratamento; IV - classe terapêutica; V - mecanismo de ação; VI - forma farmacêutica; VII - via de administração.
§ 1º O cálculo do custo de tratamento será realizado com base nos seguintes critérios:
I –  Quantidade de IFA presente em cada apresentação do medicamento;
II – Posologia estabelecida na bula aprovada no país ou, quando aplicável, em evidências científicas reconhecidas.
§ 1º-A. Para medicamentos de uso crônico, as doses de ataque não serão consideradas no cálculo, sendo incluídas apenas as doses de manutenção.
§ 1º-B. Nos casos em que a posologia preveja escalonamento de doses, todas as fases posológicas previstas em bula deverão ser consideradas no cálculo do custo de tratamento.
III – Tempo de tratamento determinado na bula aprovada no país ou, quando aplicável, em evidências científicas.
 § 1º-C. Para medicamentos de uso crônico, o tempo de tratamento será fixado em 12 (doze) meses, salvo justificativa técnica que recomende prazo diverso.
§ 1º-D. Para medicamentos de uso agudo, será considerado o tempo de tratamento conforme descrito na bula ou evidência científica.
IV – Serão considerados apenas medicamentos que apresentaram dados de comercialização nos dois últimos semestres anteriores ao processo de análise.
§ 2º e § 3º: sem alteração.</t>
  </si>
  <si>
    <t>A proposta visa estabelecer critérios objetivos, padronizados e transparentes para o cálculo do custo de tratamento, assegurando coerência técnica e previsibilidade no processo de avaliação e precificação de medicamentos.</t>
  </si>
  <si>
    <t>O estabelecimento de preço provisório para medicamentos que há necessidade de complementação de dados e provas adicionais após a concessão do registro gera insegurança jurídica e imprevisibilidade regulatória.  Isso porque os prazos para o cumprimento dessas obrigações variam amplamente, podendo resultar em períodos prolongados de preço provisório, o que distorce o mercado e prejudica a previsibilidade para as empresas. Além disso, o uso do preço provisório como referência para medicamentos subsequentes pode propagar essa instabilidade, afetando a concorrência e a dinâmica de precificação.
Ressalte-se que, uma vez concedido o registro pela Anvisa, a agência já atesta a segurança e eficácia do medicamento para a indicação aprovada, cabendo a ela a análise contínua dos dados e eventual revogação ou suspensão do registro caso as exigências não sejam cumpridas ou ocorra alteração no perfil risco-benefício. Dessa forma, cabe à Anvisa a responsabilidade pela avaliação técnica e sanitária, não sendo adequado que a CMED utilize a existência de termos de compromisso ou complementação de dados como justificativa para manutenção de preço provisório.
Ademais, a imposição desta condição pode criar barreiras para a atuação das empresas, que serão obrigadas a rever periodicamente contratos e estratégias comerciais, gerando ônus e desestímulo à inovação, em descompasso com os direitos de liberdade econômica e livre concorrência.
Portanto, recomenda-se a exclusão do critério de termos de compromisso ou envio de dados adicionais como fundamento para fixação de preço provisório, preservando-se a segurança jurídica, a transparência regulatória e a estabilidade do mercado.</t>
  </si>
  <si>
    <t>Art. 14. Poderão ser estabelecidos preços fixos (flat pricing) para apresentações com diferentes concentrações, mediante solicitação da empresa, quando:
I - os preços internacionais encontrados nos países de referência forem fixos; ou 
II - no cálculo do custo de tratamento, caso a empresa solicite.
Exclusão do § 1º, 2°, 4°.
§ 3º A nova apresentação comercial do medicamento precificado com preço fixo receberá o mesmo preço das demais apresentações, desde que atendidos os critérios estabelecidos nesta Resolução.</t>
  </si>
  <si>
    <t>Sobre Art. 14:
O preço flat deveria ser considerado se a empresa solicitar e se o preço internacional for assim.
Sobre inciso II:
A aplicação do flat pricing nessas situações leva a dúvidas, uma vez que, no cálculo do custo de tratamento, não é possível presumir que diferentes concentrações resultem no mesmo efeito terapêutico. Ademais, há casos em que apresentações com concentrações distintas compartilham a mesma eficácia terapêutica, mas oferecem outras vantagens clínicas, como o espaçamento posológico. Tais benefícios, no entanto, não justificam, por si só, a adoção de um preço único entre as apresentações.
Sobre §1°:
Adequação da proposta apresentada.
Sobre  §2°:
Quando se trata de um preço internacional do tipo flat, existe apenas um único valor de referência para todas as apresentações, independentemente da quantidade de princípio ativo ou da unidade farmacotécnica. Nesse contexto, o que deve ser considerado é o preço fixo da apresentação, e não o valor por unidade farmacotécnica.
A redação proposta na minuta pode levar a uma interpretação equivocada de que seria necessário calcular o preço por unidade farmacotécnica e, a partir dele, derivar o valor das apresentações. Essa abordagem contraria a lógica do flat pricing, pois implicaria variações nos preços das diferentes apresentações de um mesmo medicamento, inviabilizando a manutenção de um preço único.
Por exemplo, considerando três apresentações com preço flat internacional de R$ 100,00: 20 mg x 10 cp → preço por unidade farmacotécnica: R$ 0,50;  30 mg x 10 cp → preço por unidade farmacotécnica: R$ 0,33;  40 mg x 10 cp → preço por unidade farmacotécnica: R$ 0,25. Se for adotado o menor valor por unidade farmacotécnica (R$ 0,25) como base, os preços resultantes seriam: 20 mg x 10 cp → R$ 50,00;  30 mg x 10 cp → R$ 75,00; 40 mg x 10 cp → R$ 100,00. Ou seja, o preço deixa de ser flat, o que distorce a referência internacional. Portanto, sugere-se a exclusão deste inciso. 
Sobre  §3°:
Adequação para garantir coerência com as demais sugestões de alteração apresentadas.
Sobre  §4°:
O estabelecimento de preço fixo (flat pricing) entre diferentes apresentações de um mesmo medicamento deve ocorrer somente quando houver solicitação expressa da empresa e caso o preço internacional adotado como base de cálculo também siga esse formato. A aplicação automática do preço fixo, sem considerar a estratégia de comercialização da empresa ou a referência internacional utilizada, pode gerar distorções no cálculo do preço no Brasil, desrespeitando a lógica do mercado externo. Além disso, a imposição do preço fixo em desacordo com o modelo de precificação internacional adotado pela empresa compromete a previsibilidade regulatória e a viabilidade comercial de determinadas apresentações.</t>
  </si>
  <si>
    <t>Art. 15. O PF máximo permitido para o medicamento classificado na Categoria 1 corresponderá ao menor preço internacional do medicamento em análise, encontrado dentre os países de referência, agregando-se os impostos incidentes, conforme o caso. 
Exclusão § 1º e 2°.</t>
  </si>
  <si>
    <t>Sobre Art. 15:
Adequação para garantir coerência com as demais sugestões de alteração apresentadas.
Sobre § 1º:
Não se considera necessária a vinculação à existência de patente para fins de classificação do medicamento na Categoria 1, conforme já justificado anteriormente nas propostas de alteração. Além disso, é importante destacar que o INPI apresenta atualmente um tempo médio elevado para a análise e concessão de patentes, o que compromete a efetividade e aplicabilidade prática dessa exigência. A dependência de decisão por parte de outro órgão pode resultar na manutenção do preço provisório por longos períodos, gerando insegurança jurídica, instabilidade e falta de previsibilidade para as empresas.
Esse cenário pode ainda levar a distorções no sistema de precificação, especialmente porque medicamentos com preço provisório podem servir de base para o cálculo do custo de tratamento de novos medicamentos. Quanto maior o tempo de vigência do preço provisório, maior o risco de comprometimento da isonomia e da coerência entre os critérios de precificação.
Sobre § 2º:
Adequação para garantir coerência com as demais sugestões de alteração apresentadas. No entanto, caso a CMED decida por manter esse dispositivo, que o reporte à CMED ocorra sempre que o status mudar, e não com periodicidade de seis meses, a fim de reduzir o ônus para a empresa e para a CMED.</t>
  </si>
  <si>
    <t>Art. 16. PF máximo permitido para o medicamento classificado na Categoria 2 será definido com base no custo de tratamento do medicamento comparador, não podendo ser superior ao menor preço praticado nos países de referência para a apresentação equivalente.
Excluir Parágrafo único.</t>
  </si>
  <si>
    <t>Sobre Art. 16:
Adequação para garantir coerência com as demais sugestões de alteração apresentadas. Adicionalmente, o texto proposto confere clareza de que o preço dos países de referência a ser considerado se refere àquele de apresentação equivalente ao medicamento em avaliação.
Sobre Parágrafo único:
Isso já está contemplado na forma de cálculo da Categoria 2, conforme o Art. 16. Portanto, a manutenção deste parágrafo é considerada redundante.</t>
  </si>
  <si>
    <t>Art. 17. A CMED poderá estabelecer PF máximo para medicamentos classificados na categoria 1 e, quando houver ganho terapêutico, na categoria 2, com base em racional de preço sugerido pela empresa, a ser avaliado pela CMED, na ausência de preço internacional nos países de referência.</t>
  </si>
  <si>
    <t>Observa-se que a norma não estabelece com clareza os critérios técnicos, os parâmetros objetivos de avaliação, tampouco o processo decisório que será adotado para concessão desse benefício à manufatura básica do processo produtivo internalizada no País ou atividade inovativa realizada no País. 
A ausência desses elementos compromete a transparência regulatória e pode gerar insegurança jurídica. Além disso, a precificação deve observar os princípios da isonomia, da livre concorrência e da previsibilidade regulatória, sendo aplicada de forma equânime e técnica, independentemente da origem do medicamento, de modo a evitar distorções de mercado e assegurar a credibilidade do processo regulatório.</t>
  </si>
  <si>
    <t>Art. 18. O PF permitido para o medicamento classificado na Categoria 3 que demonstrar, com evidências científicas e ou racional técnico da empresa, benefício clínico adicional, deverá observar os seguintes critérios:
I - não poderá ser superior a mediana entre os PFs praticados para o mesmo medicamento nos países de referência, agregando-se os impostos incidentes; embora possa ser igual ou
II - poderá ser estabelecido a partir de racional de preço sugerido pela empresa e avaliado pela CMED, nas seguintes situações: a) ausência de preço internacional nos países de referência; b) preço internacional nos países de referência menor que o do medicamento originador de inovação incremental;
§ 1º Sem proposta de alteração
§ 2º Na análise de que trata este artigo, a CMED deverá considerar, entre outros elementos, o benefício clínico aportado pelo medicamento.
§ 3º Sem proposta de alteração
§ 4º Sem proposta de alteração</t>
  </si>
  <si>
    <t>Sobre Art. 18:
Adequação para garantir coerência com as demais sugestões de alteração apresentadas, como a exclusão do termo ‘literatura científica’.
Sobre inciso I:
Caso essa regra não seja devidamente complementada, ela pode – como já ocorre na prática – gerar distorções competitivas entre medicamentos concorrentes. É essencial que fique claro, na norma, que medicamentos enquadrados na mesma categoria e com características semelhantes podem ter o mesmo preço, de forma a garantir isonomia na precificação e evitar tratamentos desiguais que impactem a concorrência de forma indevida.
Sobre inciso II:
Observa-se que a norma não estabelece com clareza os critérios técnicos, os parâmetros objetivos de avaliação, tampouco o processo decisório que será adotado para concessão desse benefício à manufatura básica do processo produtivo internalizada no País ou atividade inovativa realizada no País. 
A ausência desses elementos compromete a transparência regulatória e pode gerar insegurança jurídica. Além disso, a precificação deve observar os princípios da isonomia, da livre concorrência e da previsibilidade regulatória, sendo aplicada de forma equânime e técnica, independentemente da origem do medicamento, de modo a evitar distorções de mercado e assegurar a credibilidade do processo regulatório.
Sobre § 2º:
Propõe-se a exclusão da expressão “grau de esforço inovativo empreendido pela empresa no País para o desenvolvimento e ou produção do medicamento pleiteado”, por se tratar de critério subjetivo, não mensurável de forma clara, e que pode gerar insegurança jurídica quanto à sua aplicação. A ausência de critérios claros para mensuração desse esforço pode comprometer os princípios da transparência, isonomia e previsibilidade regulatória.
Além disso, a precificação de medicamentos deve ser guiada por critérios técnicos robustos, com foco principal no valor terapêutico adicional efetivamente aportado ao paciente, mensurável por meio de evidências clínicas. O benefício clínico é o parâmetro mais relevante e comprovável para fins de valoração e comparação.</t>
  </si>
  <si>
    <t>Art. 19. No caso de medicamento classificado na Categoria 3 que não se enquadre na hipótese prevista no art. 18, o PF permitido não poderá ser superior ao PF do medicamento originador de inovação incremental. 
Exclusão § 1º.
§ 2º  Sem proposta de alteração.</t>
  </si>
  <si>
    <t>Sobre Art. 19:
Adequação para garantir coerência com as demais sugestões de alteração apresentadas.
Sobre § 1º:
Adequação para garantir coerência com as demais sugestões de alteração apresentadas.</t>
  </si>
  <si>
    <t>Art. 20. O PF máximo permitido para o medicamento classificado na Categoria 4 será definido com base no preço médio das apresentações dos medicamentos com o mesmo IFA e mesma concentração disponíveis no mercado, em forma farmacêutica agrupável, ponderado pelo faturamento de cada apresentação, com base no seguinte: 
I - a média ponderada deverá ser calculada com base nas apresentações de igual concentração e forma farmacêutica agrupável existentes no mercado; e
II - não existindo apresentações com igual concentração, a média ponderada deverá ser calculada com base em todas as apresentações de mesmo IFA e forma farmacêutica agrupável existentes no mercado, seguindo o critério da proporcionalidade direta da concentração de IFA. 
§ 1º O medicamento classificado na Categoria 4 não poderá ter o seu PF permitido superior ao preço médio disposto no caput.
§ 2º Sem proposta de alteração</t>
  </si>
  <si>
    <t>Sobre Art. 20:
Com o advento dos medicamentos genéricos, que possuem um preço substancialmente inferiores ao medicamento de referência e similar e muitas vezes um volume comercializado maior, realizar a ponderação pelo volume, certamente irá forçar o preço das novas tecnologias para baixo, podendo até inviabilizá-las. A sugestão é manter o critério atualmente vigente de acordo com a Resolução CMED n° 02/2004, em que o cálculo ponderado é feito pelo faturamento das apresentações disponíveis no mercado.
Sobre incisos I e II:
Foi retirada a posologia diversa, por não ver relação com os incisos ou precificação nesses casos.
Sobre § 1º :
Adequação para garantir coerência com as demais sugestões de alteração apresentadas.</t>
  </si>
  <si>
    <t>Art. 21. O PF máximo permitido para o medicamento classificado na Categoria 5 será definido com base na média aritmética da unidade farmacotécnica do mesmo medicamento, com igual concentração e forma farmacêutica agrupável, já comercializadas pela própria empresa, devendo ser desconsiderados no cálculo os medicamentos genéricos. 
§ 1º O medicamento classificado na Categoria 5 não poderá ter o seu PF permitido superior à média aritmética disposta no caput.
§ 2°  a 4° - Sem alteração
Inclusão: § 5º Para fins do cálculo do PF previsto no caput, não serão consideradas as apresentações classificadas como medicamentos genéricos, biossimilares ou de embalagem hospitalar.</t>
  </si>
  <si>
    <t>Sobre Art. 21:
A sugestão visa aprimorar a metodologia de cálculo do PF máximo na Categoria 5, para um alinhamento com a lógica da precificação baseada em custo por unidade farmacotécnica. Utilizar o preço por apresentação pode gerar distorções, uma vez que diferentes apresentações podem conter quantidades variadas de unidades farmacotécnicas. Portanto, o uso da média aritmética da unidade farmacotécnica assegura maior equidade e precisão no cálculo. Quanto à exclusão das empresas do mesmo grupo econômico, já há proposta anterior que elimina esse critério da definição da Categoria 5, considerando que empresas de um mesmo grupo podem atuar com estratégias comerciais e modelos de negócio distintos, o que inviabiliza uma base comum de precificação. Por fim, a exclusão dos medicamentos genéricos do cálculo é justificada pelo fato de que estes já possuem um teto de preço reduzido em relação ao medicamento de referência (com desconto regulatório fixado), o que pode artificialmente rebaixar o valor de referência utilizado para definição do novo PF, afetando a atratividade e a viabilidade econômica da entrada de novas apresentações no mercado.
Sobre § 1º 
Adequação para garantir coerência com as demais sugestões de alteração apresentadas.</t>
  </si>
  <si>
    <t>Art. 22. O PF máximo permitido para o medicamento classificado na Categoria 6 não poderá ser superior a 65% do preço do medicamento de referência. 
§ 1º Quando houver nova apresentação de medicamento genérico já comercializado pela empresa, o PF permitido para o medicamento classificado na Categoria 6 não poderá ser superior à média aritmética dos preços das outras apresentações do medicamento genérico da própria empresa, com igual concentração e mesma forma farmacêutica. 
§ 2° e 3° - Sem alteração</t>
  </si>
  <si>
    <t>Sobre Art. 22: 
Adequação para garantir coerência com as demais sugestões de alteração apresentadas.
Sobre § 1º :
Adequação  da redação ao entendimento já apresentado nas demais contribuições, no sentido de excluir o critério de agrupamento por empresas de um mesmo grupo econômico. Tal exclusão se justifica pelo fato de que empresas do mesmo grupo podem operar com autonomia estratégica, políticas comerciais distintas e modelos de negócio diferentes — como medicamentos de referência, genéricos ou similares — o que compromete a coerência e a equidade na formação de um preço médio comum.</t>
  </si>
  <si>
    <t>Art. 23. O PF máximo permitido para o medicamento classificado na Categoria 7  não poderá ser superior a 80% do preço do medicamento originador.</t>
  </si>
  <si>
    <t>Adequação para garantir coerência com as demais sugestões de alteração apresentadas. Conforme a alteração sugerida no Art. 3, inciso V, a Categoria 7 passa a referir-se exclusivamente aos biossimilares. Dessa forma, propomos que esses medicamentos tenham uma categoria própria, assim como ocorre com os genéricos, e que seja aplicado um deságio semelhante. A criação de uma categoria específica permitirá que o biossimilar entre no mercado de forma mais ágil — inclusive no mesmo dia do protocolo junto à CMED, conforme previsto na regulamentação — com menos burocracia e em condições de isonomia. Isso favorece a concorrência, reduz preços e amplia o acesso da população a tratamentos de qualidade, alinhando-se ao principal objetivo dos biossimilares: ampliar o acesso a medicamentos seguros e eficazes com melhor custo-benefício.</t>
  </si>
  <si>
    <t>Art. 24. O PF máximo permitido para o medicamento classificado na Categoria 8 será definido de acordo com os seguintes os critérios: 
Demais incisos e parágrafos, sem alteração.</t>
  </si>
  <si>
    <t>Art. 25.Os medicamentos objeto de DIP, classificados nas categorias 1, 2, 3, 4 e 5 poderão ser comercializados pelo PF definido pela CMED em primeira instância, tão logo seja comunicada sua decisão. Os medicamentos objeto de DIP, classificados nas categorias 6, 7 e 8 poderão ser comercializados tão logo seja feito o protocolo do DIP, desde que o preço esteja em conformidade com os termos desta Resolução.
Parágrafo único - sem proposta de alteração.</t>
  </si>
  <si>
    <t>Art. 26. A CMED deverá decidir quanto à conformidade ou não do pleito da empresa em relação ao disposto nesta Resolução para os medicamentos novos e novas apresentações com base em Parecer Técnico devidamente fundamentado. 
Parágrafos sem alteração.</t>
  </si>
  <si>
    <t>Sobre Art. 26:
Adequação para garantir coerência com as demais sugestões de alteração apresentadas.</t>
  </si>
  <si>
    <t>Art. 27. Compete à Secretaria-Executiva da CMED decidir em primeira instância sobre os pedidos de preços de medicamentos novos e de novas apresentações submetidos em conformidade com esta Resolução, devendo observar os seguintes prazos, contados a partir da submissão do DIP: 
I - até 60 (sessenta) dias para os medicamentos classificados nas Categorias 4, 5, 6, 7 e 8; e 
II - até 90 (noventa) dias para os medicamentos classificados nas Categorias 1, 2, 3 ou como caso omisso. 
Exclusão do § 1º.
§ 2°e 3° sem proposta de alteração.</t>
  </si>
  <si>
    <t>Sobre Art. 27:
Adequação para garantir coerência com as demais sugestões de alteração apresentadas. Além disso, o prazo conta a partir da submissão do DIP.
Sobre os incisos:
Considerando que o cálculo do preço para os medicamentos classificados na Categoria 7 são semelhantes aos da Categoria 6, sugere-se a adequação do prazo de análise, visando à coerência procedimental entre as categorias.
Sobre o § 1º :
A redação da minuta confere à CMED uma discricionariedade alta  e pouco objetiva, sem critérios claros para determinar o que constitui “complexidade” ou “volume” suficiente para prorrogar prazos. Essa flexibilidade ampla pode resultar em insegurança jurídica, falta de previsibilidade para as empresas e descompasso com os princípios da eficiência e razoabilidade no processo. Na prática, o dispositivo permite a ampliação do prazo de análise, inclusive em até o dobro do tempo, sem que haja parâmetros claros para essa decisão. Ressaltamos que o prazo é um elemento crítico para nossas operações e decisões estratégicas.</t>
  </si>
  <si>
    <t>Art. 28. A Secretaria Executiva da CMED deverá priorizar a análise de DIPs de medicamentos  considerados prioritários pela Anvisa, nos termos da Resolução da Diretoria Colegiada - RDC nº 204, de 27 de dezembro de 2017, e da Resolução da Diretoria colegiada - RDC nº 205, de 28 de dezembro de 2017, e suas respectivas atualizações, ou sempre que houver solicitação formal do Ministério da Saúde, devidamente motivada.
§ 1º A solicitação prevista no caput deverá ser subscrita pelo representante titular ou suplente do Ministério da Saúde no Conselho de Ministros ou no CTE. A priorização de análise dos medicamentos considerados prioritários pela Anvisa, nos termos da Resolução da Diretoria Colegiada - RDC nº 204, de 27 de dezembro de 2017, e da Resolução da Diretoria colegiada - RDC nº 205, de 28 de dezembro de 2017, e suas respectivas atualizações, independe de qualquer solicitação.
§ 2° e 3° sem proposta de alteração.</t>
  </si>
  <si>
    <t>Art. 28:
Os medicamentos enquadrados na RDC nº 204/2017 e na RDC nº 205/2017 tem prazo de análise mais curtos comparados à via ordinária, resultando em maior celeridade na concessão do registro de medicamentos, considerados prioritários visto a alta necessidade médica não atendida. Nesse sentido, deve haver previsão de tramitação prioritária também no âmbito da CMED.
Sobre § 1º :
Os medicamentos enquadrados na RDC nº 204/2017 e na RDC nº 205/2017 tem prazo de análise mais curtos comparados à via ordinária, resultando em maior celeridade na disponibilização de medicamentos, considerados prioritários visto a alta necessidade médica não atendida. Nesse sentido, deve haver previsão de tramitação prioritária também no âmbito da CMED.</t>
  </si>
  <si>
    <t>Art. 29. Da decisão da Secretaria-Executiva da CMED caberá reconsideração ao CTE/CMED, no prazo de 30 (trinta dias), contados da ciência efetiva ou da divulgação oficial da decisão recorrida.
§ 1º A reconsideração será dirigida à Secretaria Executiva da CMED, que poderá reconsiderar a decisão emitida em primeira instância no prazo de 60 (sessenta) dias.
§ 2º Não havendo reconsideração da decisão em primeira instância, ou caso decorrido o prazo previsto no § 1º sem manifestação da Secretaria-Executiva da CMED, a empresa será intimada para que, querendo, apresente recurso ao CTE/CMED no prazo de 15 (quinze) dias. O processo será então encaminhado ao CTE para julgamento e comunicação da decisão no prazo de até 90 (noventa) dias. Caso o CTE não delibere sobre o preço pretendido pela empresa no referido prazo, contado a partir da data do protocolo, nos termos desta Resolução, o medicamento poderá ser comercializado pelo preço pretendido, em caráter definitivo.            
Exclusão § 3º</t>
  </si>
  <si>
    <t>Sobre Art. 29:
Referência inadequada ao art. 32, considerando que este dispositivo trata de prazos aplicáveis ao CTE/CMED e não de prazo recursal atribuído à empresa demandante.
Sobre § 1º :
Considerando que se trata de reconsideração de decisão já proferida pela própria Secretaria-Executiva da CMED, o prazo de 90 (noventa) dias parece exacerbado e pode representar violação ao princípio da eficiência administrativa.
Sobre § 2º :
A empresa deve manifestar sua intenção de prosseguir com o processo e recorrer antes que ele seja automaticamente encaminhado ao CTE. Dessa forma, além de formalizar sua decisão de continuidade, terá a oportunidade de apresentar complementações de dados que contribuam para a análise do processo.
Sobre § 2º :
Adequação à proposta apresentada no Art. 29.</t>
  </si>
  <si>
    <t>A previsão de reexame necessário pelo CTE/CMED, conforme proposta no Art. 30, pode gerar elevada insegurança jurídica e comprometer a previsibilidade regulatória do processo de precificação. O fato de uma decisão já formalizada pela autoridade competente — a Secretaria-Executiva da CMED — poder ser revista posteriormente, sem um prazo claro e antes da consolidação da decisão junto à empresa, fragiliza o ambiente regulatório e impacta negativamente o planejamento comercial, contratual e estratégico das empresas. 
Além disso, o reexame permite que o preço aprovado seja alterado para valores inferiores ou superiores após sua definição inicial, o que cria instabilidade e pode gerar distorções de mercado, especialmente em contratos firmados com o setor público ou privado com base no preço já estabelecido.
Como alternativa, caso se mantenha o mecanismo de reexame, sugerimos que sua realização ocorra dentro do prazo de análise da Secretaria-Executiva e antes da comunicação oficial da decisão à empresa, com prazos definidos. Essa medida garantiria maior transparência, segurança jurídica e coerência processual.</t>
  </si>
  <si>
    <t>Art. 34. A CMED poderá rever suas decisões adotadas com base nesta Resolução, quando identificar, no prazo de até 30 (trinta) dias da comunicação da decisão: 
Inclusão - Parágrafo único: Nas situações em que da revisão extemporânea resultar a redução do preço previamente definido, caberá pedido de reconsideração ao CTE/CMED, no prazo de 30 (trinta) dias.</t>
  </si>
  <si>
    <t>A ausência de um prazo definido para a revisão das decisões por parte da CMED acarreta insegurança jurídica e imprevisibilidade ao processo de precificação. Considerando que há um prazo claro para que a empresa protocole pedido de reconsideração, é razoável e necessário que a CMED também esteja sujeita a um prazo máximo. A indefinição temporal compromete a estabilidade regulatória e pode impactar negativamente o planejamento e a disponibilidade dos produtos no mercado. Assim, propõe-se a inclusão de um limite temporal para a revisão, a fim de garantir maior previsibilidade, isonomia e segurança jurídica para os agentes regulados.
Sobre Parágrafo único:
Em caso de revisão de decisão, deve ser conferida a oportunidade de a empresa exercer o contraditório, principalmente em hipótese de redução de preço previamente fixado, em atendimento ao art. 5º, LV, da Constituição Federal e art. 2º da Lei nº 9.784/1999.</t>
  </si>
  <si>
    <t>§ 2º As solicitações de esclarecimento ou exigências técnicas  que se refiram, ou não, à documentação prevista no art. 7º desta Resolução, suspenderão a contagem dos prazos determinados no art. 27 desta Resolução e os prazos aplicáveis ao CTE/CMED, quando for o caso, até que sejam atendidas. 
Exclusão §3°.
Exclusão do inciso II do §4°.</t>
  </si>
  <si>
    <t>Sobre §2°:
A proposta tem como objetivo harmonizar o tratamento processual das exigências técnicas e pedidos de esclarecimento, eliminando a distinção entre suspensão e interrupção de prazo conforme o conteúdo da solicitação (se relacionada ou não ao art. 7º). A manutenção apenas da suspensão assegura maior segurança jurídica e previsibilidade procedimental, além de simplificar a aplicação da norma pela administração pública e pelas empresas reguladas. A exclusão do § 3º evita interpretações conflitantes sobre o reinício de contagem de prazo, garantindo que o tempo já decorrido seja mantido após o atendimento da exigência — o que está em linha com o princípio da razoabilidade e da eficiência administrativa.
Sobre §3°
Adequação para garantir coerência com as demais sugestões de alteração apresentadas acima.
Sobre o inciso II do §4°:
Sugerimos suprimir. A regra do artigo 8° da Lei 10.742/2003, pressupõe dano a terceiro. O descumprimento da norma que prejudica a própria empresa (porque o DIP não será analisado) não é passível de apenamento, cf. princípios da proporcionalidade e da legalidade. Além disso, há previsão genérica no artigo 38 abaixo.</t>
  </si>
  <si>
    <t>Art. 36. Os preços aprovados pela CMED em DIP serão divulgados mensalmente em lista publicada no seu sítio eletrônico, no Portal da Anvisa. Essa divulgação ocorrerá após a conclusão de todas as fases recursais ou o término do prazo para solicitação de recurso.</t>
  </si>
  <si>
    <t>A divulgação antecipada de preços que ainda estão sujeitos a revisão recursal introduz incertezas no mercado, podendo resultar em distorções concorrenciais e interpretações equivocadas. A publicação de um preço provisório na lista mensal, enquanto ainda há recurso ou pedido de reconsideração pendente, transmite uma sinalização incorreta ao mercado — sobretudo porque, na prática, a maioria das empresas não inicia a comercialização do produto enquanto o processo não estiver concluído. Tal prática pode ainda impactar negativamente mercados internacionais que utilizem o Brasil como referência de preços, ao se basearem em valores ainda não consolidados. Dessa forma, a consolidação e publicação definitiva dos preços apenas após a finalização do processo decisório assegura maior transparência, equidade e estabilidade ao ambiente regulatório.</t>
  </si>
  <si>
    <t>Art. 40. Os processos que se encontrarem na Secretaria Executiva da CMED para análise de DIP até a data de entrada em vigor desta Resolução deverão ser julgados com base na norma vigente ao tempo do protocolo.</t>
  </si>
  <si>
    <t>O racional apresentado pela empresa, bem como suas expectativas, foram baseadas na regulamentação vigente no momento de submissão.</t>
  </si>
  <si>
    <t>Já abordado no Art. 42.</t>
  </si>
  <si>
    <t>Excluir o parágrafo único.</t>
  </si>
  <si>
    <t>Entende-se que ao estabelecer um prazo de revisão da norma, aumenta-se a volatilidade da norma e, por consequência, a insegurança jurídica e a imprevisibilidade para as empresas. A revisão deve ocorrer sempre que se julgar necessário, seguindo todos os ritos previstos atualmente.</t>
  </si>
  <si>
    <t>Abertura de discussão sobre a regulamentação e suas melhoras.</t>
  </si>
  <si>
    <t>A proposta trouxe certa complexidade adicional à normativa, o que pode dificultar sua aplicação prática e comprometer a previsibilidade regulatória. Um dos pontos de atenção é a possibilidade de utilização de medicamentos off-label como comparadores, medida que já havia sido superada em decisões anteriores do CTE. Retomar essa possibilidade representa um retrocesso, especialmente em um contexto como o brasileiro, onde os protocolos clínicos frequentemente não acompanham a evolução da inovação radical.
É fundamental ressaltar que a CMED regula o mercado como um todo — e não apenas o mercado público. Tanto o setor público quanto o privado possuem mecanismos próprios de incorporação e atualização de tecnologias, e a CMED não deve assumir esse papel, sob risco de engessar o acesso e comprometer a evolução natural do mercado.
Outro ponto crítico é a previsão da provisoriedade de preços, que, conforme proposta, amplia o risco de manutenção indefinida desse caráter provisório. Isso pode fazer com que medicamentos que hoje seriam autorizados com preços definitivos passem a ser tratados como provisórios, o que gera incerteza jurídica, desincentiva a introdução de novas tecnologias e pode causar distorções significativas no mercado.
Diante disso, recomenda-se que as alterações regulatórias observem com cautela os princípios de previsibilidade, isonomia e estímulo à inovação, a fim de que se mantenha um ambiente regulatório equilibrado, coerente e favorável ao acesso da população a medicamentos eficazes e inovadores.</t>
  </si>
  <si>
    <t>2025-07-10 18:10:56</t>
  </si>
  <si>
    <t>Organon Farmacêutica</t>
  </si>
  <si>
    <t>45.987.013/0001-34</t>
  </si>
  <si>
    <t>ORGANON FARMACÊUTICA LTDA. (“Organon”), sociedade brasileira por quotas de responsabilidade limitada, inscrita no CNPJ sob nº 45.987.013/0001-34, com sede na Rua Treze de Maio, nº 815, Jardim Martinelli Sousas, Campinas, São Paulo, CEP 13.106-054, vem, respeitosamente, à presença desse Ilustríssimo Comitê, apresentar a presente MANIFESTAÇÃO a respeito dos Critérios p/ definição de preços de produtos novos e novas apresentações de medicamentos e s/ procedimento p/ apresentação de Documento Informativo de Preço (DIP).
1.	DA ORGANON E SEU INTERESSE EM CONTRIBUIR COM O CONSULTA PÚBLICA
1.	A Organon é uma empresa global de saúde feminina, formada em 2021, através de um processo de cisão (spin-off) da Merck (MSD), com a missão de fornecer medicamentos e soluções impactantes com foco na saúde da mulher, especialmente em áreas como saúde reprodutiva, doenças cardíacas e câncer de mama. No Brasil, a Organon comercializa os seus medicamentos através de distribuidores homologados, que distribuem os seus medicamentos em todo o território brasileiro. Os três principais pilares da atuação da Organon são: (i) saúde da mulher; (ii) biossimilares e (iii) marcas estabelecidas.
2.	Foi, portanto, com bastante otimismo que a Organon recebeu a Nota Técnica SEI nº 1294/2025/MF, na qual após analisar as contribuições referentes à Chamada Pública SRE/MF nº 01/2025, a SRE considerou oportuno selecionar o tema de regulação de preços de medicamentos, destacando problemas concorrenciais advindos da precificação inicial de produtos e de novas apresentações de medicamentos, conforme disciplinado pela Resolução CMED nº 2 de 05 de março de 2004 (“Resolução CMED”). 
3.	Na qualidade de empresa atuante no mercado de biossimilares, a Organon enfrenta diretamente as distorções concorrenciais decorrentes da atual sistemática de precificação desses medicamentos, conforme estabelecida pela Resolução da CMED. Com o objetivo de contribuir com a SRE, compartilhando sua experiência prática e os desafios enfrentados, a Organon reuniu-se com a Coordenação-Geral de Saúde e Comunicações da SRE em 6 de junho de 2025. Na ocasião, apresentou o diagnóstico que faz dos principais problemas do modelo regulatório vigente e as propostas que entende serem adequadas para enfrentá-los.
2.	PESQUISAS DE MERCADO
1.	A esse respeito, a Organon entende que tais informações podem representar importante subsídio para a adequada compreensão do comportamento do mercado e para a formulação de políticas públicas voltadas à definição de preços, à promoção da concorrência e ao aumento da acessibilidade da população aos medicamentos.
2.	Entre os principais provedores desse tipo de informação, destaca-se a empresa IQVIA, cujos relatórios são amplamente utilizados pelo setor. Dentre seus produtos, merece destaque o relatório do Canal de Especialidades ou Non-Retail (“NRC”), que informa os preços de aquisição praticados (Preço PPP – Pharmaceutical Purchase Price), refletindo as condições competitivas reais do mercado, já considerando negociações e descontos praticados.
3.	Nesse contexto, a Organon acredita que os agentes regulados estariam dispostos a compartilhar essas informações, com o devido cuidado quanto à confidencialidade, por meio do Documento Informativo de Preços. Tal compartilhamento, ainda que em caráter reservado, pode representar um avanço significativo para o aprimoramento da regulação.
3.	MECANISMOS DE PREÇOS
4.	Em atenção ao funcionamento do mercado de especialidades farmacêuticas no comportamento observado no mercado de medicamentos genéricos não se repete no caso dos biossimilares, e de que forma a Organon busca endereçar esse problema nesta manifestação, são apresentados, a seguir, alguns esclarecimentos.
5.	Primeiramente, cumpre esclarecer alguns pontos que, no entender da Organon, distorcem a sistemática de preços dos medicamentos biossimilares e acarretam os problemas concorrenciais amplamente conhecidos pelo colegiado do Comitê. 
6.	Produtos biossimilares, também denominados biológicos não novos, são aqueles que contêm molécula similar a outro biológico já comercializado no país. Medicamentos biológicos, por sua vez, são moléculas complexas de alto peso molecular obtidas a partir de fluidos biológicos, tecidos de origem animal ou procedimentos biotecnológicos por meio de manipulação, inserção de outro material genético (tecnologia do DNA recombinante) ou alteração dos genes, o que ocorre devido à irradiação, ao uso de produtos químicos ou à seleção forçada.
7.	No Comunicado n° 09/2016, a CMED definiu critérios de precificação para medicamentos biológicos não novos. O mesmo comunicado estabelece que “[o]s produtos definidos como medicamentos biológicos não novos serão enquadrados como caso omisso (nos termos da Resolução CMED nº 2 de 2004) para fins de pleito de preço”. Para a precificação dos biossimilares, de acordo com o referido comunicado, em primeiro lugar, deve-se avaliar se há ganho terapêutico, que é descrito como maior eficácia quando comparado aos medicamentos existentes, ou a mesma eficácia, desde que já comprovada a redução dos efeitos adversos ou do custo global de tratamento.
8.	Para o caso em que há ganho terapêutico, o preço fábrica não poderá ser superior ao valor mínimo dentre o preço de fábrica do rol de países descrito na Resolução CMED nº 2 de 2004, realizando-se a agregação dos impostos incidentes. Nas situações em que não há ganho terapêutico, o preço de fábrica deverá ser definido pela “média do custo de tratamento com medicamentos com molécula similar, ponderada pelo faturamento”, já deixando explícito tal comunicado a impossibilidade de o valor ser superior ao Preço Fábrica (“PF”) para o rol de países selecionados.
9.	Assim, embora não necessariamente o biossimilar deva ter preço abaixo do originador, o uso da sistemática da comparação com o preço internacional no rol de países selecionados pela Resolução CMED nº 2 de 2004 acaba por criar uma assimetria regulatória no mercado brasileiro de medicamentos biossimilares, com a coexistência de medicamentos com o mesmo princípio ativo e similares em termos de qualidade, eficácia e segurança, mas com diferentes PFs.
10.	Tal assimetria é especialmente nociva ao mercado de vendas a hospitais e clínicas privadas, devido à prática corrente das operadoras de planos de saúde em adotar majoritariamente o PF como referência do valor de reembolso aos provedores/hospitais/clínicas. Como o PF é preço teto do medicamento, é comum que os fabricantes realizem vendas a preços inferiores ao máximo estabelecido, através da concessão de descontos. Quando isso acontece, o reembolso recebido da operadora de saúde é superior ao preço efetivamente pago pelo hospital ou clínica. Assim, hospitais privados não têm incentivos para adquirir medicamentos que possuem PF muito inferior aos de seus concorrentes.
11.	No caso dos medicamentos genéricos, eles são precificados com um deságio percentual de cerca de 35% sobre o PF do medicamento referência, não estando sujeitos à sistemática do parâmetro de menor preço internacional. O mesmo fenômeno de distorção presente no caso dos biossimilares, portanto, não ocorre, ou tem impacto orçamentário muito reduzido, razão pela qual a escolha entre genéricos e medicamentos de referência tende a ser neutra ou pouco influenciada pelo PF nesses casos.
12.	Diante desse cenário, a Organon entende que determinadas propostas de alteração na atual sistemática de preços poderiam contribuir para mitigar essa disfunção regulatória e atenuar os problemas concorrenciais verificados no mercado de biossimilares. Tais propostas estão alinhadas aos objetivos da Lei nº 10.742, de 06 de outubro de 2003, razão pela qual a Organon considera essencial essa manifestação. A seguir, apresentam-se as medidas que, no entendimento da Organon, melhor endereçariam a questão.
a.	Solução em linha com a Consulta Pública CMED nº 1, de 29 de abril de 2025
13.	A Organon entende que a proposta contida no artigo 23, inciso II, da minuta submetida à consulta pública  pela CMED para revisão da Resolução nº 2/2004 – que prevê a utilização da média ponderada dos custos de tratamento no mercado interno – representa um avanço importante nesse cenário. Isto porque ela removeria a sistemática do preço internacional de referência para biossimilares sem ganho terapêutico comprovado, que constituem a maioria dos biossimilares registrados no Brasil.
14.	A referida proposta constante da Consulta Pública da CMED permitiria à CMED aplicar uma metodologia de precificação mais condizente com a realidade econômica nacional e com os custos efetivamente enfrentados pelos agentes do setor. Tal mudança de abordagem contribuiria para tornar o mercado brasileiro mais atrativo à entrada e permanência de novos biossimilares, favorecendo o ambiente concorrencial. Ademais, uma política de preços mais justa e previsível poderia estimular o desenvolvimento e a introdução de novos biossimilares no país, incentivando a inovação tecnológica e o fortalecimento da indústria farmacêutica nacional.
15.	Tal proposta contribuiria para que a CMED passasse a considerar, de forma estruturada, a variável do custo no mercado doméstico, abandonando a dependência de referências internacionais que nem sempre condizem com a realidade brasileira. 
16.	É necessário, contudo, que a expressão 'custo de tratamento com medicamentos com molécula similar', utilizada como base para o cálculo da média ponderada, seja mais bem esclarecida, de modo a deixar evidente que serão incluídos no cálculo os preços fábrica de medicamentos originadores. Do contrário, corre-se o risco de perpetuar a distorção concorrencial anteriormente descrita, já que a média ponderada sobre apenas os preços (e vendas) dos biossimilares, de valor mais baixo, manteria a precificação em patamar inferior ao do originador, perpetuando o problema observado com a sistemática de reembolso.
17.	Na prática, a proposta busca eliminar a inconsistência atualmente observada no mercado, que, embora originadores e biossimilares sejam teoricamente concorrentes, na realidade pertencem a categorias de precificação distintas. Essa segmentação, somada à dinâmica particular do mercado de saúde suplementar no Brasil e à lógica de reembolso previamente descrita, impede que esses produtos disputem efetivamente o mesmo espaço. Como resultado, os biossimilares, ainda que tenham preços mais baixos, não conseguem exercer rivalidade real. Enfrentar esse problema exige, de forma contraintuitiva, uma aproximação dos preços dos biossimilares em relação aos dos originadores. Somente por meio dessa estratégia será possível viabilizar a concorrência entre os produtos e, assim, permitir que os biossimilares cumpram sua função de promover a redução de preços no setor.
18.	Vale dizer que há evidências concretas de cenários em que isso ocorreu. Por conta das batalhas judiciais empreendidas por alguns fabricantes de biossimilares, existem exemplos de medicamentos que passaram a ter como PF valores iguais ou próximos aos originadores. O que ocorreu nestes casos, diferente do que se poderia imaginar, não foi uma estabilização de preços nos altos patamares dos originadores, mas sim ganho de mercado por parte dos biossimilares.
19.	A Organon também entende que o art. 23, inciso I, da minuta submetida à Consulta Pública poderia suprimir a exigência de observância ao menor preço internacional. Isso porque, tratando-se de biossimilares com ganho terapêutico comprovado, a manutenção desse critério acabaria por penalizar e comprometer a viabilidade de produtos que oferecem melhorias em relação ao medicamento originador. A minuta submetida à Consulta Pública não representa o cenário ideal, mas aponta um caminho mais favorável ao mercado, que com os devidos ajustes, pode enfim começar a corrigir as distorções regulatórias observadas há anos, e que tanto penalizam o acesso à saúde e a medicamentos de qualidade no Brasil. 
4.	CONCLUSÃO
20.	A Organon reitera que essa manifestação não tem por objetivo equiparar os preços dos biossimilares aos dos medicamentos originadores, mas sim assegurar que os preços reflitam, de forma mais fidedigna, os custos reais de produção e comercialização, corrigindo a disfunção atual que, em concreto, segmenta o mercado em dois e inviabiliza concorrência entre biossimilares e originadores. Entende-se que este resultado beneficiará o ambiente competitivo, e assim trará benefícios também à Administração, na sua função enquanto promotora de redução de custos da saúde como um todo.
A Organon se coloca à disposição para prestar quaisquer esclarecimentos adicionais.
Atenciosamente, 
Organon Brasil.</t>
  </si>
  <si>
    <t>I - caso o medicamento seja novo na lista dos medicamentos comercializados pela empresa, o PF será definido com base no preço médio da unidade farmacotécnica das apresentações dos medicamentos com o mesmo IFA e mesma concentração disponíveis no mercado, em forma farmacêutica agrupável, ponderado pelo faturamento de cada apresentação.
II - caso a empresa já possua medicamento com molécula similar em sua lista de medicamentos comercializados, o PF será definido com base na média aritmética da unidade farmacotécnica, das apresentações do mesmo medicamento, com igual concentração e forma farmacêutica agrupável, já comercializadas pela própria empresa.
III - para as novas apresentações de medicamentos já comercializados pela própria empresa com a mesma marca comercial, o PF será definido com base na média aritmética da unidade farmacotécnica, das apresentações do mesmo medicamento, com igual concentração e forma farmacêutica agrupável, já comercializadas pela própria empresa.</t>
  </si>
  <si>
    <t>Essa contribuição tem o objetivo de assegurar que os preços dos medicamentos biossimilares reflitam, de forma mais fidedigna, os custos reais de produção e comercialização, corrigindo a disfunção atual que, em concreto, segmenta o mercado em dois e inviabiliza concorrência entre biossimilares e originadores. Entende-se que este resultado beneficiará o ambiente competitivo, e assim trará benefícios também à Administração, na sua função enquanto promotora de redução de custos da saúde como um todo.</t>
  </si>
  <si>
    <t>Criação da categoria de medicamentos biossimilares com mecanismo de preço calculado com base na média dos produtos disponíveis no país, sem a utilização de referenciamento internacional, reduzindo a incerteza para o ente regulado.</t>
  </si>
  <si>
    <t>2025-07-10 19:50:30</t>
  </si>
  <si>
    <t>Federação Nacional de Saúde Suplementar</t>
  </si>
  <si>
    <t>08.958.980/0001-41</t>
  </si>
  <si>
    <t>Entidade representativa de operadora de plano de saúde</t>
  </si>
  <si>
    <t>Entidade representativa de operadoras de plano de saúde</t>
  </si>
  <si>
    <t>II    - Alternativa terapêutica: medicamento(s) utilizado(s) para a mesma indicação conforme bula autorizada no País, Protocolos Clínicos e Diretrizes Terapêuticas do Ministério da Saúde (PCDT), resoluções normativas da Agência Nacional de Saúde Suplementar ou guias clínicos nacionais ou internacionais de referência desde que respaldados por evidências científicas robustas;</t>
  </si>
  <si>
    <t>Incluir as resoluções Normativas da ANS que podem ter arsenal terapêutico distinto dos PCDTs.</t>
  </si>
  <si>
    <t>IV    - Benefício clínico adicional:  compreende aumento de eficácia e efetividade  comprovados em literatura científica e descritos na bula nacional do medicamento, ação mais rápida ou prolongada, redução da incidência ou da gravidade de eventos adversos, comodidade posológica, adesão terapêutica, efeito aditivo ou sinérgico de associações, redução da resistência antimicrobiana, abrangência de populações específicas, dentre outros ganhos terapêuticos em comparação à(s) alternativa(s) terapêutica(s) registrada(s) no Brasil, excluídos desta definição a redução de custos ou resíduos, assim como as melhorias no processo ou na cadeia produtiva do medicamento;</t>
  </si>
  <si>
    <t>É necessário definir que o benefício clínico deve ser comprovado na literatura científica conforme definido no Inciso XIII e descrito na bula nacional do medicamento.</t>
  </si>
  <si>
    <t>VIII    -  Evidências científicas: artigos científicos publicados em revistas indexadas referentes a estudos clínicos com comparações diretas, revisões sistemáticas com metanálise;</t>
  </si>
  <si>
    <t>Ao restringir a definição de evidências científicas, há a garantia de que a melhor evidência científica, em termos de robustez, de acordo com a pirâmide de evidências, será utilizada na análise do preço do produto.</t>
  </si>
  <si>
    <t>XIII- Literatura científica: artigos científicos de meta-análises, revisões sistemáticas ou ensaios clínicos randomizados publicados em revista indexada;</t>
  </si>
  <si>
    <t>Ao restringir a definição de literatura científica, há a garantia de que a melhor evidência científica, em termos de robustez, de acordo com a pirâmide de evidências, será utilizada na análise do preço do produto.</t>
  </si>
  <si>
    <t>XIX    - Medicamento novo: é o medicamento que contém nova molécula (novo Insumo Farmacêutico Ativo (IFA) ou IFA análogo considerado uma nova entidade química no país) e cumpre com as disposições da Lei nº 9.279, de 14 de maio de 1996, exceto produtos de terapias avançadas;</t>
  </si>
  <si>
    <t>A inclusão da frase "exceto terapias avançadas" se justifica para conferir maior clareza sobre o que engloba a categoria de produtos novos, visto que a proposta presente contempla a criação de uma categoria específica para produtos de terapias avançadas.</t>
  </si>
  <si>
    <t>XXXII    - Produtos de terapia avançada: compreendem os produtos de terapia celular avançada, os produtos de engenharia tecidual, produtos de terapia gênica e outros relacionados ao silenciamento gênico e RNA de interferência;</t>
  </si>
  <si>
    <t>A terapia genética foi definida como a suplementação, correção ou modificação de genes defeituosos por equivalentes funcionais para correção terapêutica da ausência ou redução dos níveis de atividade de expressão genética. Uma definição mais ampla considera o silenciamento gênico baseado em oligonucleotídeos, e RNA de interferência (RNAi), imunoterapia, especialmente imunoterapia contra câncer, e desenvolvimento de vacinas como terapia genética. Mais recentemente, as tecnologias de células-tronco, a terapia com células T do receptor de antígeno quimérico (CAR) e o Clustered Regularly Interspaced Short Palindromic (CRISPR), que oferecem possibilidades para substituição e edição de genes, também receberam o status de terapia genética (Lundstrom, 2023).
Além disso, o cenário atual de desenvolvimento biotecnológico poderia permitir a ampliação da definição de produtos de terapia avançada para produtos promissores, inovadores e insuficientemente estudados.</t>
  </si>
  <si>
    <t>CAPÍTULO II  
DA CLASSIFICAÇÃO DE PRODUTOS
Art. 3º Os produtos novos, exceto terapias avançadas, deverão ser classificados nas seguintes categorias:
I - Categoria 1: produto novo que, cumulativamente:
a)    possua molécula que seja objeto de patente no País; e
b)    apresente ganho terapêutico em relação à(s) alternativa(s) terapêutica(s)."
II - Categoria 2: produto novo que não se enquadre na categoria anterior por não atender, concomitantemente, as previsões dispostas nas alíneas “a” e “b” do inciso I deste artigo.
§ 1º Caso o pedido de patente tenha sido indeferido pelo Instituto Nacional da Propriedade Industrial (INPI) ou não estiver mais vigente, considerar-se-á que a molécula não possui patente no País e o respectivo produto não poderá ser classificado na Categoria 1.
§ 2º As novas apresentações de medicamentos classificados na Categoria 1 que venham a ser lançadas posteriormente no mercado seguirão, durante o período de 5 (cinco) anos, a mesma categorização.
§ 3º O Comitê Técnico-Executivo poderá considerar outras vantagens terapêuticas agregadas desde que cientificamente comprovadas.
§ 4º Cada nova indicação de medicamentos registrados na Categoria 1 e Categoria 2 será objeto de análise e redefinição do preço.</t>
  </si>
  <si>
    <t>A inclusão da frase "exceto terapias avançadas" se justifica para conferir maior clareza sobre o que engloba a categoria de produtos novos, visto que a proposta contempla a criação de uma categoria específica para produtos de terapias avançadas.
Atualmente, empresas detentoras dos registros de medicamentos antineoplásicos e imunobiológicos, após a aprovação regulatória da sua primeira indicação de bula, com a publicação de novas evidências, solicitam a ampliação da população atendida. Esse fato é bastante comum em doenças imunomediadas ou oncológicas, pois o conjunto das enfermidades mencionadas possuem mecanismos fisiopatológicos comuns. 
Um dos exemplos a serem mencionados é o medicamento pembrolizumabe, um antineoplásico constituído de anticorpo monoclonal anti-PD1, que hoje conta com 38 indicações registradas em bula aprovada na Anvisa. Outro exemplo de medicamento com múltiplas indicações é o dupilumabe, que atualmente possui nove indicações para diferentes enfermidades (asma, DPOC, rinossinusite, urticária, dermatite etc.) em bula nacional.
Em estudo publicado por Kelles e colaboradores (2023), a estimativa de pacientes elegível para as indicações de pembrolizumabe cresceu de 1.796 em 2016 para 99.544 pacientes em 2022, com um aumento de custo de R$ 625.802.837 para R$ 34.685.366.192, respectivamente.</t>
  </si>
  <si>
    <t>Art. 4º As novas apresentações de medicamentos deverão ser classificadas como:
III    - Categoria 5: nova apresentação de medicamento já comercializado pela própria empresa e pelas empresas do mesmo grupo econômico, em forma farmacêutica agrupável;
IV    - Categoria 6: medicamento classificado como genérico;
V    - Categoria 7: medicamento classificado como biológico não novo ou biossimilar;
VI    - Categoria 8: medicamento oriundo de transferência de titularidade.
VII - Categoria 9: produtos de terapia avançada
§ 1º As novas apresentações de que tratam os incisos II e III deste artigo serão classificadas nas Categorias 4 ou 5 desde que não enquadradas na Categoria 6.
§ 2º Nos casos de novas formas farmacêuticas agrupáveis, considerar-se-ão as classificações definidas nos incisos II e III deste artigo.
§ 3º Excepcionalmente, quando houver evidência científica que justifique a diferenciação da forma farmacêutica, o agrupamento poderá não ser considerado, devendo o Parecer Técnico fundamentar as razões para utilização de critério diverso.
§ 4º Quando o medicamento enquadrado como Categoria 3 apresentar mais de um tipo de inovação incremental, a CMED deverá classificá-lo considerando a inovação preponderante, e aplicará, motivadamente, os critérios de precificação estabelecidos para o respectivo tipo.
§ 5º Os medicamentos registrados pela Anvisa como “medicamento inovador” serão classificados na Categoria 3, desde que atendam a definição de inovação incremental prevista nesta Resolução.</t>
  </si>
  <si>
    <t>A proposta contempla a criação de uma categoria específica para produtos de terapias avançadas.</t>
  </si>
  <si>
    <t>CAPÍTULO III 
DO DOCUMENTO INFORMATIVO DE PREÇOS
Art. 6º As empresas detentoras de registro de produtos novos e novas apresentações deverão, no momento da solicitação do registro sanitário, protocolizar DIP junto à Secretaria-Executiva da CMED, por meio de sistema eletrônico, sob pena de inelegibilidade do processo de requisição do registro sanitário.
§ 1º A inobservância do prazo previsto no caput acarretará a instauração de procedimento de ofício para definição do Preço Fábrica (PF) inicial do medicamento, na forma do art. 9º desta Resolução.
§ 2º Na hipótese de que trata o § 1º, a Secretaria Executiva da CMED deverá notificar a empresa detentora do registro para que, no prazo máximo de 30 (trinta) dias, apresente a documentação necessária, de acordo com esta Resolução.
§ 3º O não atendimento dos prazos previstos neste artigo sujeitará a empresa às sanções previstas na Lei nº 10.742, de 2003.
§ 4º O interessado poderá solicitar reunião de pré-submissão, para apresentação do DIP.                                                                                                                                                                                                        § 5° A CMED deverá comunicar, em seu site, o status de análise do produto.</t>
  </si>
  <si>
    <t>A requisição de informações econômicas no registro de medicamentos foi incluído na  Lei nº 6.360/1976 a partir da Lei nº 10742/2003. A publicação do status de análise do produto é uma forma de promover o cumprimento dos preços-máximos permitidos e reduzir a insegurança jurídica referente à comercialização de produtos de primeira, segunda e terceira análise.</t>
  </si>
  <si>
    <t>Art. 7º O DIP deverá conter as seguintes informações, de acordo com a categoria de precificação do medicamento:
I    - categoria pretendida, acompanhada da justificativa técnica do pleito;
II    - nome de marca do medicamento no Brasil e nos países de referência;
III    - número do registro do medicamento publicado no Diário Oficial da União (DOU), bem como o Código do European Article Number (EAN), ou referência equivalente que venha a ser definida posteriormente;
IV    - Nomenclatura Comum do Mercosul (NCM) do medicamento;
V    - IFA(s) e substâncias a partir das quais o medicamento é formulado;
VI    - última versão autorizada pela Anvisa da bula do medicamento para profissionais de saúde;
VII    - apresentação em que o medicamento será comercializado;
VIII    - preço pelo qual a empresa pretende comercializar cada apresentação, com a discriminação dos impostos incidentes e das margens de comercialização, acompanhado de justificativa técnica quanto ao preço pleiteado;
IX    - Preço Fábrica (PF), acompanhado da devida comprovação da fonte, praticado nos países de referência, excluídos os impostos incidentes;
X    - Informações sobre o registro sanitário e a comercialização do medicamento nos países de referência, inclusive por meio de acordo de compartilhamento de riscos, quando aplicável, com a síntese das obrigações assumidas e o preço pactuado, devendo a CMED manter sigilo da informação, quando protegida no país de origem;
XI    - nome do fabricante e local de fabricação do IFA e do medicamento acabado e dados e informações sobre a produção no território nacional e sobre a(s) etapa(s) do processo produtivo internalizada(s) no Brasil;
XII    - número potencial de pacientes a ser tratado com o medicamento no Brasil, com a indicação do período correspondente;
XIII    - estudos fármaco-econômicos considerando o medicamento e a(s) alternativa(s) terapêutica(s);
XIV    - cópia do pedido de patente depositada no INPI ou da patente concedida pelo INPI referente à molécula do medicamento;
XV    - evidências científicas disponíveis, que sejam relevantes para a comparação entre o medicamento objeto do pleito e a(s) alternativa(s) terapêutica(s);
XVI    - novas indicações terapêuticas para o medicamento objeto do pleito, em curso de aprovação ou aprovadas em outros países, se houver; e  
XVII    - documentos que comprovem a atividade inovativa empreendida no Brasil pela empresa para o desenvolvimento e fabricação do medicamento pleiteado, incluindo a existência de instalações dedicadas à pesquisa, histórico de registro de patentes ou outros registros de propriedade intelectual, existência de profissionais especializados em pesquisa e desenvolvimento, atividades relacionadas à pesquisa e desenvolvimento (P&amp;D, aquisição de bens, serviços e conhecimentos externos), entre outros.
§ 1º O DIP deve ser composto por um documento principal, assinado pelo representante legal, contendo a fundamentação do pedido e as informações solicitadas no caput deste artigo, bem como os anexos necessários para cumprimento desta Resolução.
§ 2º Caso a opção de classificação tenha sido a Categoria 1 ou 9, o DIP deverá conter as informações referentes aos itens I a XVI do caput deste artigo.</t>
  </si>
  <si>
    <t>Entende-se que para além das informações sobre o acordo de compartilhamento de risco, devem também ser consultados os processos de incorporação das tecnologias pelas agências de ATS. Uma situação que exemplifica a sugestão do novo texto é a reanálise do CDA/CADTH, agência de ATS do Canadá, da terapia avançada Luxturna. De acordo com a reanálise do órgão, para o tratamento ser considerado custo-efetivo, seria necessário reduzir o preço em 74%, afim de mitigar as incertezas encontradas nos dados clínicos da terapia.</t>
  </si>
  <si>
    <t>Art. 9º A CMED poderá definir preços de produtos novos e novas apresentações, em caráter definitivo ou provisório, seguindo os critérios dispostos nesta Resolução.</t>
  </si>
  <si>
    <t>A redução foi para trazer consistência ao Caput do Art. 6º. A requisição de informações econômicas no registro de medicamentos foi incluído na  Lei nº 6.360/1976 a partir da Lei nº 10742/2003.</t>
  </si>
  <si>
    <t>CAPÍTULO IV 
DOS CRITÉRIOS PARA DETERMINAÇÃO DO PREÇO  
Seção I 
Das Disposições Gerais 
Art. 10. O PF proposto pela empresa não poderá ser superior ao menor PF praticado para o mesmo produto nos países de referência, agregando-se os impostos incidentes, conforme o caso.
§ 1º São países de referência Alemanha, Noruega, Japão, México, Austrália, Canadá, Espanha, África do Sul, França, Grécia, Itália, Portugal e Reino Unido, além do país de origem do produto, conforme o caso.
§ 2º Para que seja apurado o PF permitido, o produto deverá estar sendo comercializado em pelo menos 5 (cinco) dos países de referência.
§ 3º Caso a condição do parágrafo anterior não seja cumprida, a CMED estabelecerá preço provisório ao produto pleiteado, devendo a empresa apresentar à Secretaria-Executiva da CMED, com periodicidade de 6 (seis) meses, documento que comprove o lançamento do produto, com respectivo preço, nos países de referência, até o cumprimento do disposto no § 2º deste artigo, aplicando-se, à hipótese de descumprimento ou retardamento da obrigação, as sanções previstas na Lei nº 10.742, de 2003. 
§ 4º Enquanto não estiver disponível para consulta em fontes de 5 (cinco) países, o PF será considerado provisório.
§ 5º No caso de empresas que não comercializem o produto em outros países, será utilizado como referência o preço de produtos com o mesmo IFA e forma farmacêutica agrupável nos países de referência.
§ 6º A condição de provisoriedade não se aplica aos produtos novos desenvolvidos no Brasil.</t>
  </si>
  <si>
    <t>O Brasil possui números expressivos em termos de população e PIB. Contudo o PIB per capita baixo e a taxa de juros alta, maior do grupo de países que compõem a cesta atual, refletem distorções estruturais da economia brasileira. O gasto com saúde per capita no Brasil é de US$ 849, que representa apenas 33% do menor gasto dos países da cesta, Portugal. A expectativa de vida ao nascer no Brasil é de 75,8 anos, enquanto todos os demais países apresentam expectativas de vida superiores a 80 anos, exceto Estados Unidos. 
Há que se destacar que os Estados Unidos se distanciam significativamente dos demais países da amostra, especialmente em relação ao Brasil. O PIB per capita nos EUA é quase 8 vezes superior ao do Brasil. Além disso, os EUA gastam mais de 14 vezes por habitante em saúde do que o Brasil, e quase o dobro da proporção do PIB (gasto com saúde como % do PIB). Esse nível de gasto é fora da curva, inclusive entre países desenvolvidos. Para comparação, o gasto per capita em saúde dos EUA é US$ 12.434, enquanto da França é US$ 4.865, do Canadá é US$ 6.255 e da Austrália: US$ 6.731.
Cumpre acrescentar que a expectativa de vida americana está apenas 2,6 anos acima da brasileira, ficando abaixo de todos os demais países desenvolvidos da lista. Esse dado evidencia ineficiências estruturais do sistema de saúde americano, apesar do alto gasto per capita com saúde, o que o torna atípico para comparações internacionais.
Os Estados Unidos são uma grande exceção em praticamente todos os indicadores: representam uma economia com escala e perfil de consumo muito distintos, com um sistema de saúde notoriamente caro e ineficiente em termos de resultado populacional. Um país com indicadores tão díspares pode gerar distorções comparativas e levar a conclusões enviesadas.</t>
  </si>
  <si>
    <t>Art. 11. Para a conversão do preço expresso em moeda estrangeira para a moeda corrente nacional, será utilizada a taxa média de câmbio, divulgada pelo Banco Central do Brasil (BCB), do período de 60 (sessenta) dias úteis anteriores à data de aprovação do Parecer Técnico pela CMED.
Parágrafo único. A empresa poderá solicitar, até a aprovação do Parecer Técnico pela CMED, a atualização do preço pleiteado em caso de apreciação ou depreciação cambial expressiva, sem prejuízo do prazo de análise.</t>
  </si>
  <si>
    <t>Solicitada a exclusão do trecho pois aumenta o incentivo ao protocolo de recursos sem adição de fatos novos, o que causa aumento desnecessário da carga de trabalho do CTE e insegurança jurídica para os compradores ou pagadores de medicamentos que aguardam decisão definitiva.</t>
  </si>
  <si>
    <t>Art. 12. Para cálculo do custo de tratamento, quando houver mais de uma alternativa terapêutica, poderão ser utilizados como critérios de desempate para definição do medicamento comparador, dentre outros, desde que tecnicamente justificados: 
I - indicação terapêutica;
II - linha de tratamento;
III - via de administração; 
IV - mecanismo de ação;
V -  forma farmacêutica; 
VI - classe terapêutica; 
VII - população indicada na bula do produto; 
VIII - o volume de comercialização no território nacional.
§ 1º O cálculo do custo de tratamento será realizado considerando a quantidade de IFA em cada apresentação de medicamento, a posologia de cada um e o tempo de tratamento previsto em bula considerando o tempo total de uso do medicamento de curto prazo ou anual nos de longo prazo ou uso contínuo.
§ 2º Para os cálculos de custo de tratamento, deverá ser considerado, prioritariamente, o medicamento registrado como novo para o IFA comparador.  
§ 3º Excepcionalmente, quando não for possível utilizar os critérios dispostos no caput e nos §§ 1º e 2º deste artigo, o Parecer Técnico deverá fundamentar as razões para utilização de critério diverso.</t>
  </si>
  <si>
    <t>A inclusão se dá para reconhecer o medicamento mais amplamente utilizado no Brasil.
A alteração é para possibilitar comparações com medicamento de uso contínuo ou longo prazo.</t>
  </si>
  <si>
    <t>Art. 13. A CMED poderá estabelecer preço provisório e sujeito à correções nas seguintes hipóteses:                                                                                                                                                                                          a. Se o registro sanitário for concedido pela autoridade regulatória nacional de forma condicionada; e/ou
b. Diante da perda dos direitos de propriedade industrial; e/ou
c. Em caso de medicamentos para doenças raras e oncológicas;
d. Diante da qualidade da evidência para avaliação do valor da tecnologia (value for money); e/ou
e. Diante de aprovação de novas indicações terapêuticas.                                                                                                                                                                                                                                                                      Parágrafo único. Nas situações dispostas no item a, a empresa deverá apresentar à Secretaria-Executiva da CMED o Relatório Técnico com dados de evidência de eficácia e segurança do produto sempre que forem apresentados à área de registro da Anvisa, de acordo com o cronograma previsto no Termo de Compromisso firmado para registro do produto, sujeitando-se às sanções previstas na Lei nº 10.742, de 2003, em caso de omissão ou atraso injustificado.</t>
  </si>
  <si>
    <t>A ampliação de uso de medicamentos e erros de estimativa da população deveriam ser utilizados como critério para correção de preços-teto. Medicamentos para doenças raras e oncologia deveriam ter preço provisório dado que suas próprias evidências científicas são complementadas ou evoluem ao longo do tempo.                                                                                                                                                                                                                                                                                                                                            Atualmente, alguns laboratórios têm procurado ter suas substâncias categorizadas como medicamentos órfãos, pois isso facilita a entrada no mercado de medicamentos com baixa evidência pela via do chamado fast-track. Porém, o que algumas agências internacionais têm observado é que o índice de comercialização desses medicamentos não é tão baixo assim.
A autoridade de regulação de medicamentos alemã - German Institute for Quality and
Efficiency in Health Care (IQWiG) – recentemente concluiu que uma nova terapia gênica utilizada para o tratamento de Atrofia Muscular Espinhal (AME) não possui ganho terapêutico sobre o medicamento anterior,  corroborando a análise da CMED e cassou o status de droga órfã do medicamento.</t>
  </si>
  <si>
    <t>Seção II 
Dos Critérios para Definição do Preço Fábrica por Categoria                                           
Art. 15. O PF máximo permitido para o produto classificado na Categoria 1 será definido com base no:
I   -  o ganho terapêutico adicional quando comparado ao tratamento comparador;
II - não poderá ser superior ao menor PF praticado para o mesmo produto nos países de referência, agregando-se os impostos incidentes.
§ 1º Nos casos de medicamentos classificados na Categoria 1, em que o pedido de patente da molécula esteja sob análise pelo INPI, a CMED estabelecerá preço provisório ao produto pleiteado.
§ 2º Nas situações dispostas no § 1º, a empresa deverá apresentar à Secretaria-Executiva da CMED, com periodicidade de 6 (seis) meses, atualização quanto à patente da molécula do produto.
§3º  Nas situações de aprovação de novas indicações, novo processo será constituido devendo o preço ser reduzido considerando o público alvo adicionado à indicação inicial que originou a definição do preço.</t>
  </si>
  <si>
    <t>Conforme as recomendações da OCDE, a utilização da avaliação de tecnologias em saúde deve acontecer em todas as etapas do processo. Os produtos de Categoria 1 vêm sendo aprovados pelos ritos abreviados e para substituição de tratamentos já existentes. Ademais, países como a França implementaram a utilização da ATS no processo de precificação, para valorizar e incentivar produtos que tenham comprovadamente ganho terapêutico adicional.</t>
  </si>
  <si>
    <t>Art. 16. O PF máximo permitido para o produto classificado na Categoria 2 será definido tendo como base o custo de tratamento com o medicamento comparador, não podendo ser superior ao menor preço praticado dentre os países de referência.
Parágrafo único. O custo de tratamento com o produto classificado na Categoria 2 não poderá ser superior ao custo da mesma indicação terapêutica com o medicamento escolhido como comparador.</t>
  </si>
  <si>
    <t>Tratamento é um termo amplo que pode gerar interpretações amplas e aumentar a insegurança jurídica. A indicação terapêutica é um pleito da empresa na fase de registro de acordo com sua análise de mercado e deve ser respeitada.</t>
  </si>
  <si>
    <t>"Art. 17. A CMED poderá estabelecer PF máximo para produtos classificados na categoria 1 e, quando houver ganho terapêutico, na categoria 2, com base em racional de preço sugerido pela empresa, a ser avaliado pela CMED, nas seguintes situações:
I-    ausência de preço internacional nos países de referência;
II-    atividade inovativa realizada no País.
Parágrafo único. Na análise de que trata este artigo, a CMED deverá considerar, entre outros elementos, o grau de benefício clínico aportado pelo medicamento e o grau de esforço inovativo empreendido pela empresa no País para o desenvolvimento ou produção do medicamento pleiteado."</t>
  </si>
  <si>
    <t>O processo produtivo no país já vem sendo incentivado por meio de outros programas do Poder Executivo Federal.</t>
  </si>
  <si>
    <t>"Art. 18. O PF permitido para o produto classificado na Categoria 3 que demonstrar, com evidências científicas e ou dados de literatura científica de benefício clínico adicional, deverá observar os seguintes critérios:
I    - não poderá ser superior ao menor PF praticado para o mesmo produto; ou
II   - deverá ser estabelecido a partir de racional de preço sugerido pela empresa e avaliado pela CMED, nas seguintes situações:
III   - preço internacional nos países de referência menor que o do medicamento originador de inovação incremental;
IV    - manufatura básica do processo produtivo internalizada no País; ou
V   - atividade inovativa realizada no País.
§ 1º O PF do medicamento que se enquadre na hipótese prevista no caput deste artigo não poderá ser inferior ao PF do medicamento originador de inovação incremental.
§ 2º Na análise de que trata este artigo, a CMED deverá considerar, entre outros elementos, o grau de benefício clínico aportado pelo medicamento e o grau de esforço inovativo empreendido pela empresa no País para o desenvolvimento e ou produção do medicamento pleiteado.
§ 3º Quando necessário, poderá ser solicitada audiência ou encaminhado protocolo para discussão do racional de preço a ser sugerido pela empresa previamente à submissão do DIP.
§ 4º Os encaminhamentos definidos nas discussões prévias à submissão do DIP previstas no § 3º deste artigo não garantem o preço proposto para o medicamento, que somente será autorizado mediante a análise dos requisitos técnicos e legais exigidos pela legislação específica vigente.</t>
  </si>
  <si>
    <t>A redução foi para trazer consistência ao Caput do Art. 6º. A requisição de informações econômicas no registro de medicamentos foi incluído na  Lei nº 6.360/1976 a partir da Lei nº 10742/2003. 
O processo produtivo no país já vem sendo incentivado por meio de outros programas do Poder Executivo Federal.</t>
  </si>
  <si>
    <t>"Art. 20. O PF máximo permitido para o produto classificado na Categoria 4 será definido com base no preço médio das apresentações dos medicamentos com o mesmo IFA e mesma concentração disponíveis no mercado, em forma farmacêutica agrupável, ponderado pela quantidade comercializada de cada apresentação, com base no seguinte:
I-    a média ponderada deverá ser calculada com base nas apresentações de igual concentração e forma farmacêutica agrupável existentes no mercado, desde que as formas agrupáveis não apresentem posologia diversa; e
II-    não existindo apresentações com igual concentração, a média ponderada deverá ser calculada com base em todas as apresentações de mesmo IFA e forma farmacêutica agrupável existentes no mercado, seguindo o critério da proporcionalidade direta da concentração de IFA, desde que as formas agrupáveis não apresentem posologia diversa.
§ 1º O produto classificado na Categoria 4 não poderá ter o seu PF permitido superior ao preço médio disposto no caput.
§ 2º Na ausência de comercialização das apresentações disponíveis no mercado, será utilizada o menor preço das apresentações dos medicamentos com o mesmo IFA e mesma concentração disponíveis no mercado, em forma farmacêutica agrupável.</t>
  </si>
  <si>
    <t>Não há como calcular a média de produtos não comercializados.</t>
  </si>
  <si>
    <t>"Art. 21. O PF máximo permitido para o produto classificado na Categoria 5 será definido com base no preço médio das apresentações do mesmo medicamento, com igual concentração e forma farmacêutica agrupável, já comercializadas pela própria empresa e pelas empresas do mesmo grupo econômico, devendo ser considerados no cálculo os medicamentos genéricos.
I - O produto classificado na Categoria 5 não poderá ter o seu PF permitido superior ao preço médio disposto no caput.
II - Não existindo apresentações com igual concentração, o critério será o  menor preço com base em todas as apresentações do medicamento, em forma farmacêutica agrupável, seguindo o critério da proporcionalidade direta da concentração de IFA.
III - Caso a apresentação pleiteada difira, em relação às embalagens primária ou secundária, de outra do mesmo medicamento disponível no mercado, mantendo-se a concentração, forma farmacêutica e quantidade de unidades farmacotécnicas, o preço da nova apresentação terá como limite máximo o preço da apresentação disponível no mercado.
IV -  Nas situações dispostas no III deste artigo, a empresa poderá apresentar justificativa para o preço proposto, cuja relevância será analisada pelo CTE/CMED em relação a eventual benefício clínico adicional da apresentação.</t>
  </si>
  <si>
    <t>Art. 23. O PF máximo permitido para o produto classificado na Categoria 7 será definido de acordo com os seguintes os critérios:
I    - para medicamento que comprove ganho terapêutico, quando comparado ao biológico originador, o PF permitido para o produto classificado na Categoria 7 corresponderá ao menor preço internacional do medicamento em análise, encontrado dentre os países de referência, agregando-se os impostos incidentes, conforme o caso;
II    - para medicamento que não comprove ganho terapêutico quando comparado ao biológico originador:
a)    caso seja produto novo na lista dos medicamentos comercializados pela empresa, o PF não poderá ser superior à média do custo de tratamento com medicamentos com molécula similar, ponderada pela quantidade comercializada, agregando-se os impostos incidentes, conforme o caso;
b)    caso a empresa já possua produto com molécula similar em sua lista de medicamentos comercializados, o PF não poderá ser superior à média do custo de tratamento com os medicamentos com molécula similar já comercializados pela própria empresa e pelas empresas do mesmo grupo econômico; 
III    - para as novas apresentações de medicamentos já comercializados pela própria empresa com a mesma marca comercial, o PF não poderá ser superior à média do custo de tratamento com o mesmo medicamento.
Parágrafo único: em qualquer dispositivo acima aplicado, o PF não poderá ser superior a 65% do preço do medicamento biológico originador.</t>
  </si>
  <si>
    <t>Foi incluído o comparador para o ganho terapêutico e, ao exemplo dos genéricos, um limitador ao preço do medicamento biológico precursor.</t>
  </si>
  <si>
    <t>Art. 24. O PF máximo permitido para o produto classificado na Categoria 8 será definido de acordo com os seguintes os critérios:
I    - caso a empresa sucessora não possua em seu portfólio apresentação de medicamento com mesmo IFA, concentração e forma farmacêutica agrupável, o preço da apresentação do medicamento que tenha a titularidade de registro transferida não poderá ser superior ao PF da apresentação da antiga detentora do registro;
II    - caso a empresa sucessora já possua em seu portfólio apresentação de medicamento com mesmo IFA, concentração e forma farmacêutica agrupável, o PF permitido não poderá ser superior à média aritmética dos preços das respectivas apresentações dos medicamentos da atual detentora, devendo ser considerados no cálculo os medicamentos genéricos, e nem ao PF da apresentação da antiga detentora do registro.
§ 1º Caso se trate de transferência de titularidade de medicamento genérico, somente serão considerados no cálculo as apresentações de medicamento genérico.
§ 2º Caso se trate de transferência de titularidade de medicamento de referência, somente serão consideradas no cálculo as apresentações do medicamento de referência.
§ 3º Não será concedido ajuste retroativo de preço, salvo quando a apresentação da empresa sucedida estiver inativada no banco de dados da CMED, fazendo jus a nova detentora aos ajustes compreendidos após a data de inativação.
Art. XX+1. O PF provisório para produtos classificados na Categoria 9 será definido em processo integrado com o  registro e incorporação do medicamento no sistema de saúde brasileiro, de acordo como seguintes critérios:
I   -  o ganho terapêutico comparado ao tratamento comparador;
II-  o limiar de custo efetividade estabelecido no sistema de saúde brasileiro, observando-se os modificadores definidos pela CONITEC;
 III- não poderá ser superior ao menor PF praticado para o mesmo produto nos países de referência, agregando-se os impostos incidentes.
§1º para o cumprimento no disposto no inciso III, a CMED poderá observar os preços prescritos nos relatórios de recomendação final  de incorporação de tecnologias elaborados pelas agências de ATS dos países de referência.
Art. XX+2. Medicamento de qualquer categoria que tenha sido incorporado ao SUS e por força da Lei nº 9.656/1998, venha ser de cobertura obrigatória da Saúde Suplementar,passará a ter com PF, o preço ofertado com desconto no relatório da CONITEC agregando-se os impostos incidentes e as atualizações futuras conforme o caso.</t>
  </si>
  <si>
    <t>A metodologia, para trazer previsibilidade e segurança jurídica, deve refletir a definição de preço de incorporação. As fragilidades da definição de um preço teto para terapias avançadas é insuficiente para o contexto brasileiro.
O Brasil já adotou em outros momentos mecanismos alternativos para garantir acesso da população brasileira às tecnologias em saúde de forma a preservar a sustentabilidade do SUS. Inovar em mecanismos de gestão requer vontade política e articulação interministerial.
Por exemplo, em 2007, o governo brasileiro fez o licenciamento compulsório do Efavirenz®, permitindo que o Instituto de Tecnologia em Fármacos (Farmanguinhos) iniciasse sua produção. Essa decisão foi necessária em função dos altos preços praticados pela empresa que monopolizava a produção. Em outro momento, no caso do sofosbuvir, por ação da Defensoria Pública da União e outras organizações da sociedade civil, foi apresentado ação ao CADE solicitando licenciamento compulsório para viabilizar o acesso dos brasileiros à tecnologia.
A OCDE recomenda a adoção de uma abordagem do ciclo de vida do medicamento com base em Avaliação de Tecnologias em Saúde (ATS) para todos os tipos de tecnologias biomédicas, para fundamentar a tomada de decisão na precificação e cobertura não somente uma vez, ao entrar no mercado, mas que sejam regularmente reavaliadas. A OCDE considera essencial que a precificação de medicamentos tenha enfoque dinâmico, considerando o ciclo de vida do medicamento possibilitando ao mesmo tempo que os medicamentos estejam disponíveis para comercialização e que seu valor esteja atrelado aos benefícios ao paciente, assim como à otimização dos recursos (value for money). Fica claro que ATS é um instrumento legítimo para decisões de preço. Dessa forma, a OCDE sustenta a avaliação contínua de tecnologias nas fases de precificação para garantir boas condições de concorrência no mercado.
No modelo de registro atual, há risco de estabelecimento de preços máximos definitivos/estáticos para terapias que inclusive podem se demonstrar ineficazes a longo prazo. No caso do princípio ativo Olaratumabe, por exemplo, a CMED foi desafiada a estabelecer um preço para a comercialização de um medicamento que foi testado apenas com um estudo clínico de fase Ib, que se mostrou promissor, mas que não foi capaz de demonstrar eficácia comprovada. Essas mesmas condições são observadas nos estudos utilizados para registro de PTA e, portanto, a definição de preços teto definitivos não privilegiam o valor real do benefício clínico, nem a sustentabilidade do sistema, nem o acesso dos pacientes a tecnologias inovadoras.
No último dia 20 de fevereiro de 2025, a empresa Pfizer decidiu retirar de comercialização nos países com registro aprovado – EUA e Europa – a terapia avançada Beqvez, para tratamento de hemofilia A (Fierce Pharma, 2025; PharmaPhorum, 2025).
Para facilitar o acesso antecipado para pacientes, quando um produto aborda uma necessidade não atendida, propõe-se implementar o processo integrado de registro, precificação e incorporação para a autorização de comercialização no país, considerando um ciclo contínuo para monitoramento dos resultados de efetividade. Ressalta-se que esse modelo reduz a inequidade entre os sistemas público e privado de saúde, conferindo acesso de tecnologias inovadoras e promissoras para toda população brasileira.
Há uma compreensão emergente no que tange as políticas de saúde no sentido de garantir uma prestação de cuidados à saúde de forma equitativa e eficiente e um financiamento sustentável. Por exemplo, países têm adotado a implementação de sistemas de comissionamento e reembolso, associados com a regulamentação da precificação de medicamentos e apoiados nos processos de Avaliação de Tecnologia da Saúde (ATS) (Aggarwal et al., 2022)
Os benefícios no que diz respeito aos resultados, acessibilidade e igualdade alcançados pela implementação de uma governança integrada, desde diretrizes de prática clínica obrigatórias até mecanismos sofisticados de ATS acoplados a modelos de preços e reembolso, não estão sendo replicados nos países de baixa e média renda.
A definição do preço de incorporação deve contar com acordos baseados em resultados (ou compartilhamento de risco) oferecendo instrumentos que podem mitigar o risco financeiro, definir a população alvo e gerar mais evidências. Além disso, a metodologia deve prever a concessão de preço provisório, sujeito a correções nas seguintes situações: i. se o registro sanitário for concedido pela autoridade regulatória nacional de forma não definitiva (registro provisório); ii. diante da perda dos direitos de propriedade industrial; iii. em caso de medicamentos para doenças raras e oncológicas; iv. diante da qualidade da evidência para avaliação do valor da tecnologia (value for money); v. diante de aprovação de novas indicações terapêuticas ou da identificação de erros e/ou omissões na estimativa da população-alvo (Rejon-Parrilla et al., 2023). Por fim, deve existir a definição de um limiar de custo-efetividade para o sistema de saúde brasileiro.
Indícios concretos de que o preço cobrado ao setor privado no Brasil é desproporcional: A empresa já aplica, por força legal, um desconto de 21% nas compras públicas, conforme previsto na Lei 10.742/2003. No entanto, no caso do Elevidys, foi concedido ainda um desconto adicional em negociação com o STF, no contexto de uma ação sobre acesso ao medicamento pelo SUS. Essa negociação foi reconhecida na própria decisão do ministro Gilmar Mendes, e a assessoria do STF divulgou que houve um “desconto significativo” para viabilizar a compra.  Ou seja, além do desconto obrigatório, o preço final para o governo ficou abaixo de R$ 10 milhões, enquanto o preço cobrado no setor privado segue sendo de R$ 15 milhões. Ainda assim, a empresa demonstrou capacidade de fornecer ao setor público, mesmo com esses abatimentos, o que indica que o preço cheio pode não refletir o custo real ou um lucro razoável — e sim um possível lucro excessivo.</t>
  </si>
  <si>
    <t>"CAPÍTULO V  
DO PROCEDIMENTO PARA ANÁLISE E DEFINIÇÃO DE PREÇOS  
Art. 26. A CMED deverá decidir quanto à conformidade ou não do pleito da empresa em relação ao disposto nesta Resolução para os produtos novos e novas apresentações com base em Parecer Técnico devidamente fundamentado.
§ 1º No período de análise do pleito, as empresas solicitantes poderão requerer reunião de apresentação e sustentação das evidências científicas reunidas no DIP.
§ 2º Para análise do benefício clínico adicional, a CMED poderá considerar a avaliação da relação benefício-risco realizada pela área de registro da Anvisa.</t>
  </si>
  <si>
    <t>Exclusão em concordância com a contribuições anteriores.</t>
  </si>
  <si>
    <t>Seção I   
Da Decisão em Primeira Instância 
Art. 27. Compete à Secretaria-Executiva da CMED decidir em primeira instância sobre os pedidos de preços de produtos novos e de novas apresentações submetidos em conformidade com esta Resolução, devendo observar os seguintes prazos, contados da entrega da totalidade da documentação exigida nesta Resolução:
I    - até 60 (sessenta) dias para os produtos classificados nas Categorias 4, 5, 6 e 8; e
II    - até 90 (noventa) dias para os produtos classificados nas Categorias 3 e 7.                                                                                                                                                                                                                          III - até 365 (trezentos e sessenta e cinco dias) para os produtos classificados nas Categorias 1, 2 e 9 ou como caso omisso.
§ 1º A depender da complexidade e ou do volume dos documentos apresentados inicialmente pela empresa e ou em cumprimento a eventuais exigências no curso da análise, os prazos referidos no caput deste artigo poderão sofrer dilação, uma única vez e limitada ao mesmo período.
§ 2º Os prazos de que tratam o caput e o § 1º deste artigo ficarão suspensos durante o período em que estiverem pendentes esclarecimentos ou documentos imprescindíveis à análise do processo, solicitados por qualquer meio que assegure a ciência por parte do interessado.
§ 3º Caso a CMED não se pronuncie sobre o preço inicial pretendido pela empresa, nos prazos referidos no caput, o medicamento objeto do DIP poderá ser comercializado pelo preço pleiteado, até a comunicação de decisão à empresa, ressalvadas as situações previstas no § 1º deste artigo e nos §§ 2º e 3º do art. 35.</t>
  </si>
  <si>
    <t>Uma avaliação de tecnologia para produtos complexos deve ser realizada à exaustão da literatura científica. Esse processo fica prejudicado quanto menor o tempo disponível.</t>
  </si>
  <si>
    <t>Seção II  
Do Recurso Administrativo e do Reexame Necessário 
Art. 29. Da decisão da Secretaria-Executiva da CMED caberá recurso ao CTE/CMED, no prazo de 30 (trinta dias), contados da ciência efetiva ou da divulgação oficial da decisão recorrida, ressalvado o disposto no art. 32.
§ 1º O recurso será dirigido à Secretaria Executiva da CMED, que poderá reconsiderar a decisão emitida em primeira instância no prazo de 90 (noventa) dias.
§ 2º Não havendo reconsideração da decisão ou decorrido o prazo previsto no § 1º sem manifestação da Secretaria Executiva da CMED, o processo será enviado ao CTE, para julgamento do recurso.
§ 3º Quando a decisão da Secretaria Executiva da CMED em sede de reconsideração acolher apenas em parte as razões do recurso, a empresa será intimada para que, querendo, apresente recurso CTE/CMED, no prazo de 15 (quinze) dias.
§ 4º Havendo interposição de recurso, caso haja importação do medicamento, não poderá ser praticado preço superior ao definido na primeira instância, até decisão final do recurso.
§5º Caso a empresa pratique valores superiores caberão as sanções previstas sujeitará o infrator às sanções previstas na Lei nº 10.742, de 2003 e o cancelamento do registro pela unidade técnica competente, até que seja publicada a decisão final do recurso.</t>
  </si>
  <si>
    <t>O dispositivo visa inibir atitudes que vêm sendo tomadas ao longo dos anos pelas detentoras de registro. Um exemplo importante desse descompasso aconteceu com a terapia avançada Zolgensma®. Em 15/01/2020, a Novartis solicitou o registro para Anvisa, que através do processo de fast track durou 149 dias. Em 17/08/2020, o registro foi publicado no D.O.U com validade de 5 anos (BRASIL. AGÊNCIA NACIONAL DE VIGILÂNCIA SANITÁRIA., 2025). Em 25/08/2020, a farmacêutica iniciou o pedido de precificação para CMED com preço proposto de R$ 12.551.410 (BRASIL. CÂMARA DE REGULAÇÃO DO MERCADO DE MEDICAMENTOS, 2020; LETHÍCIA DE MENDONÇA, 2024).
No dia 07/12/2020 houve a primeira decisão da CMED que classificou a solicitação como “caso omisso” e utilizou para base de precificação o comparador nacional Spinraza® e o menor preço internacional dos EUA, R$ 9.757.179, na ocasião o PF aprovado foi R$ 2.878.906, tendo a farmacêutica entrado com pedido de reconsideração. Em 25/02/2021 houve a segunda decisão da CMED, que manteve as características anteriores, tendo a Novartis entrado com recurso administrativo.
Em 25/01/2022 a CMED emitiu a terceira decisão, mantendo o Spinraza® como comparador nacional, acatando a proposta de fixar o preço base por 5,2 anos e com preço de fábrica de R$ 6.490.365.
Em 07/12/2022 o medicamento foi incorporado ao SUS com algumas condições: proposta de parcelamento, compartilhamento de risco e Preço de fábrica R$ 5.800.000. Neste momento, houve a incorporação automática à saúde suplementar, no entanto sem os mesmos critérios anteriormente citados e com preço base R$ 7.200.000.
Até setembro de 2024, o acordo de compartilhamento com o SUS não foi finalizado e o medicamento seguiu sendo ofertado via judicialização com preço de R$ 6.200.000. O impacto se traduz em 136 judicializações contra o SUS, sendo 113 liminares concedidas com valores que chegam a R$ 944.000.000, totalizando 2,45% dos gastos do SUS com medicamentos até setembro de 2022. Entre janeiro de 2023 e agosto de 2024, mais 86 decisões liminares foram concedidas gerando um impacto de, aproximadamente, R$ 500 milhões para o SUS (Kretzschmar et al., 2024). A assinatura do acordo foi realizada somente em março de 2025.
A atualização da regulação vigente sobre precificação torna-se ainda mais urgente quando confrontada com o fato de que houve substancial modificação no modelo de registro de medicamentos pela ANVISA.</t>
  </si>
  <si>
    <t>Art. 34. A CMED poderá rever suas decisões adotadas com base nesta Resolução, quando identificar, a qualquer tempo:
I - erro ou imprecisão em informação apresentada pela empresa detentora de registro de medicamento, sem prejuízo das eventuais sanções aplicáveis; ou
II - erro na avaliação da documentação, em qualquer de suas instâncias decisórias, por meio de autotutela.
III- Atualizações nos preços praticados nos países referência notificados por qualquer órgão do governo ou da sociedade civil.</t>
  </si>
  <si>
    <t>O dispositivo busca ampliar possíveis identificadores de preços praticados de medicamentos no mundo.</t>
  </si>
  <si>
    <t>Seção IV
Da Divulgação dos Preços
Art. 36. As decisões proferidas pela CMED em DIP, em qualquer instância, acarretarão a divulgação dos pareceres técnicos e preços aprovados em lista publicada mensalmente em seu sítio eletrônico, no Portal da Anvisa, podendo sofrer alteração em caso de modificação da decisão em sede de reconsideração ou recurso, atualização devido a novos fatos e/ou preço provisório
Parágrafo único. A lista de preços publicada no Portal da Anvisa incluirá sinalização dos casos pendentes de julgamento pela CMED.</t>
  </si>
  <si>
    <t>Alterações sugeridas para transparências dos critérios de tomada de decisão e promoção de isonomia de análise.</t>
  </si>
  <si>
    <t>2025-07-10 20:46:23</t>
  </si>
  <si>
    <t>PróGenéricos - Associação Brasileira das Indústrias de Medicamentos Genéricos e Biossimilares</t>
  </si>
  <si>
    <t>05.776.298/0001-40</t>
  </si>
  <si>
    <t>Supressão da(o) palavra/termo “produtos” de toda a Resolução, a fim de assegurar alinhamento conceitual com a definição adotada pela Anvisa e evitar ambiguidades interpretativas, recomenda-se que a Resolução utilize o termo “medicamento” em vez de “produto”. Isso porque, nos atos normativos da Agência, o medicamento é compreendido como um produto farmacêutico tecnicamente elaborado, com finalidade profilática, curativa, paliativa ou diagnóstica, conforme previsto na legislação sanitária vigente.
Adicionalmente, o termo “produto” pode gerar interpretações ambíguas, especialmente no contexto comercial, em que é frequentemente associado a marcas ou apresentações específicas, o que pode comprometer a clareza normativa. A adoção do termo “medicamento” contribui, portanto, para a uniformidade terminológica, a segurança jurídica e a precisão regulatória, em consonância com os princípios de boa prática regulatória e com o entendimento consolidado da Anvisa.</t>
  </si>
  <si>
    <t>Art. 1º A presente Resolução dispõe sobre os critérios para definição de preços de medicamentos novos e novas apresentações de medicamentos, de que trata o art. 7º da Lei nº 10.742, de 6 de outubro de 2003, e sobre o procedimento para a apresentação de Documento Informativo de Preço (DIP).
§ 1º Consideram-se medicamentos novos, para efeito do disposto no art. 7º da Lei nº 10.742, de 2003, os medicamentos com insumo farmacêutico ativo (IFA) novo no País.
§ 2º Consideram-se novas apresentações de medicamentos, para efeito do disposto no art. 7º da Lei nº 10.742, de 2003, todos os medicamentos que não se enquadrem na definição disposta no parágrafo anterior.</t>
  </si>
  <si>
    <t>Supressão da(o) palavra/termo “produtos”, a fim de assegurar alinhamento conceitual com a definição adotada pela Anvisa e evitar ambiguidades interpretativas, recomenda-se que a Resolução utilize o termo “medicamento” em vez de “produto”. Isso porque, nos atos normativos da Agência, o medicamento é compreendido como um produto farmacêutico tecnicamente elaborado, com finalidade profilática, curativa, paliativa ou diagnóstica, conforme previsto na legislação sanitária vigente.
Adicionalmente, o termo “produto” pode gerar interpretações ambíguas, especialmente no contexto comercial, em que é frequentemente associado a marcas ou apresentações específicas, o que pode comprometer a clareza normativa. A adoção do termo “medicamento” contribui, portanto, para a uniformidade terminológica, a segurança jurídica e a precisão regulatória, em consonância com os princípios de boa prática regulatória e com o entendimento consolidado da Anvisa.</t>
  </si>
  <si>
    <t>PROPOSTA DE EXCLUSÃO:
I. Agrupamento de formas farmacêuticas: grupos de formas farmacêuticas agrupáveis;</t>
  </si>
  <si>
    <t>Propõe-se a exclusão do inciso I por se tratar de uma definição redundante e tautológica, que não acrescenta conteúdo normativo relevante ao texto. A expressão "agrupamento de formas farmacêuticas" é meramente descritiva da própria noção de "formas farmacêuticas agrupáveis", já definida de forma mais técnica e completa no inciso IX da minuta.
Manter o inciso I pode gerar confusão interpretativa ou duplicidade conceitual, contrariando os princípios da clareza, precisão e economia redacional previstos na Lei Complementar nº 95/1998, especialmente em seu art. 11.
A exclusão contribui para a coerência interna do texto normativo e evita a manutenção de dispositivos desnecessários ou meramente circulares.</t>
  </si>
  <si>
    <t>II. Alternativa terapêutica: medicamento(s) utilizado(s) para a mesma indicação conforme bula autorizada no País.</t>
  </si>
  <si>
    <t>Propõe-se a manutenção do entendimento consolidado na ata da 9ª Reunião Ordinária do Comitê Técnico-Executivo (CTE/CMED), realizada em 30 de setembro de 2021, no âmbito do Processo Administrativo nº 25351.166890/2020-16, segundo o qual:
"(...) Em discussão entre os representantes do CTE/CMED, decidiu-se, tanto nesse caso como nas futuras análises de Documentos Informativos de Preço, pela não inclusão, como comparadores, de medicamentos que possuam indicação terapêutica em uso 'off-label'."
Além disso, a utilização de PCDTs ou guias nacionais como critério para definição de comparadores pode desestimular a introdução de inovações no país, ao forçar a comparação de medicamentos inovadores com terapias antigas, muitas vezes desatualizadas. Esses documentos refletem apenas as tecnologias incorporadas ao SUS e não acompanham a dinâmica do mercado ou da inovação.</t>
  </si>
  <si>
    <t>III. Atividade inovativa: atividade representativa dos esforços da empresa voltados para a melhoria do seu acervo tecnológico e, consequentemente, para o desenvolvimento e implantação de produtos (bens ou serviços) ou processos novos ou significativamente aprimorados.</t>
  </si>
  <si>
    <t>A redação proposta para o inciso III, que define "atividade inovativa", adota integralmente o conceito utilizado pelo Banco Nacional de Desenvolvimento Econômico e Social (BNDES), alinhando-se às diretrizes já consolidadas no âmbito das políticas públicas de fomento à inovação no Brasil. Logo, o uso de um conceito unificado facilita a interlocução com o setor produtivo, evita conflitos interpretativos e assegura coerência institucional entre políticas de regulação econômica e políticas de apoio ao desenvolvimento tecnológico.
Além disso, a definição do BNDES está em consonância com os parâmetros da OCDE, da Política Nacional de Inovação e do Manual de Oslo, sendo amplamente reconhecida pelo setor regulado e pelas agências de fomento como referência técnica para a caracterização de inovação incremental e radical. Trata-se, portanto, de um conceito robusto, já validado em diferentes instrumentos normativos e operacionais.</t>
  </si>
  <si>
    <t>IV. Benefício clínico adicional: compreende aumento de eficácia ou efetividade, ação mais rápida ou prolongada, redução da incidência ou da gravidade de eventos adversos, comodidade posológica, adesão terapêutica, efeito aditivo ou sinérgico de associações, redução da resistência antimicrobiana, abrangência de populações específicas, redução do custo global de tratamento, facilidade de administração em ambiente ambulatorial ou pelo paciente quando só há opção hospitalar ou que necessidade de profissional de saúde, menor concentração do princípio ativo com manutenção ou ganho de benefício clínico, abrangência de populações específicas como comprovação para indicação pediátrica e idosos, nova indicação terapêutica, redução do impacto ambiental, aumento da estabilidade de uso, dispositivo com tecnologia diferenciada para administração do medicamento, entre outros ganhos terapêuticos em comparação à(s) alternativa(s) terapêutica(s) registrada(s) no Brasil, excluídos desta definição a redução de custos ou resíduos, assim como as melhorias no processo ou na cadeia produtiva do medicamento;</t>
  </si>
  <si>
    <t>A definição proposta para "benefício clínico adicional", no inciso IV da minuta, busca refletir a complexidade e a diversidade das inovações incrementais em medicamentos, alinhando o marco regulatório brasileiro à realidade da jornada de desenvolvimento das tecnologias farmacêuticas.
A inovação incremental, embora muitas vezes não envolva uma nova entidade molecular, representa avanços relevantes para o paciente, para o sistema de saúde e para a sustentabilidade do acesso. Trata-se de melhorias que ampliam a eficácia, a segurança, a adesão ou a aplicabilidade clínica de terapias já existentes, viabilizando, por exemplo, o uso em novas populações, a administração fora do ambiente hospitalar, a redução de eventos adversos ou a simplificação de esquemas terapêuticos.
A definição ampliada contempla elementos concretos e mensuráveis da prática clínica, como a comodidade posológica, a abrangência de populações específicas (como pediátrica e idosa), o uso de dispositivos diferenciados, a administração ambulatorial e a estabilidade de uso. Esses atributos, embora não representem ruptura científica radical, são essenciais para garantir a continuidade do ciclo de inovação, especialmente em um país com grandes desafios de acesso e logística como o Brasil.
Importante destacar que a definição exclui expressamente ganhos meramente produtivos ou de custo, focando exclusivamente em atributos com impacto terapêutico direto ou indireto sobre o paciente. Isso assegura rigor técnico e evita distorções no uso do conceito.
Portanto, a definição proposta é necessária para permitir que o marco regulatório reconheça, valorize e estimule a inovação incremental, criando um ambiente mais favorável ao desenvolvimento local, à ampliação do acesso e à chegada de soluções terapêuticas mais adequadas à realidade brasileira.</t>
  </si>
  <si>
    <t>A inclusão da palavra "sanitário" após "registro" é essencial para conferir clareza jurídica e precisão técnica ao dispositivo, alinhando-o à terminologia oficial utilizada pela Anvisa e pela legislação sanitária brasileira. O termo "registro", isoladamente, pode gerar ambiguidades, uma vez que há registros de natureza comercial, industrial, tributária e até de propriedade intelectual.
Ao especificar "registro sanitário", evita-se qualquer interpretação equivocada e reforça-se que a competência da CMED está vinculada aos medicamentos devidamente aprovados pela autoridade sanitária nacional, conforme previsto na Lei nº 6.360/1976 e na Lei nº 9.782/1999. Trata-se, portanto, de ajuste redacional necessário para garantir segurança jurídica e aderência normativa ao ordenamento vigente.</t>
  </si>
  <si>
    <t>VI. Documento Informativo de Preços (DIP): Documento Informativo de Preços (DIP): dossiê contendo documentos administrativos e técnicos apresentado eletronicamente à CMED pela empresa detentora do registro sanitário do medicamento no País, como condição para fixação do Preço Fábrica (PF) de lançamento no mercado brasileiro;</t>
  </si>
  <si>
    <t>A alteração visa atualizar a redação do conceito de Documento Informativo de Preços (DIP), refletindo a realidade operacional vigente, na qual a submissão deste dossiê é realizada exclusivamente por meio eletrônico, através do sistema SAMMED</t>
  </si>
  <si>
    <t>VII. DIP em modalidade simplificada: dossiê a ser protocolizado pelas empresas detentoras de registro sanitário de medicamento que já tenham PF definido pela CMED e que optarem por se adequar a procedimentos simplificados de registro sanitário;</t>
  </si>
  <si>
    <t>VIII. Evidências científicas: artigos científicos publicados em revistas indexadas referentes a estudos clínicos com comparações diretas, revisões sistemáticas com metanálise e, na falta dessas ou complementarmente, comparações indiretas ou estudos observacionais, relatórios de pesquisa clínica dados de mundo real, estudos de biodisponibilidade relativa, estudos de bioequivalência e outros documentos emitidos por agências internacionais de referência.</t>
  </si>
  <si>
    <t>Propõe-se a exclusão da expressão “que serão valoradas conforme sua robustez” por se tratar de uma previsão que extrapola a competência legal da CMED, conforme estabelecido na Lei nº 10.742/2003. A avaliação da robustez metodológica das evidências científicas é atribuição da Anvisa, no âmbito do processo de registro sanitário, conforme previsto na Lei nº 9.782/1999, que define suas competências como autoridade reguladora sanitária.
Uma vez que o medicamento já obteve registro como produto inovador, presume-se que as evidências apresentadas foram consideradas válidas, suficientes e robustas pela Anvisa. A revalidação desses estudos por parte da CMED, sob o critério de “robustez”, geraria sobreposição de funções, insegurança jurídica e risco de duplicidade procedimental, contrariando os princípios da legalidade, eficiência e especialidade administrativa.
Além disso, vale destacar que a robustez de um artigo científico se refere à força, confiabilidade e validade de seus resultados e conclusões. Ela é determinada por diversos fatores que asseguram que o estudo foi bem conduzido, que os dados são sólidos, e que as interpretações são justificadas. Essas análises são feitas por meio da aplicação de ferramentas específicas, daí porque se propõe a exclusão acima, a fim de que a CMED não determine a robustez de uma evidência científica sem a utilização das ferramentas adequadas.
Por fim, a redação proposta amplia e atualiza o rol exemplificativo de evidências aceitas, incluindo dados de mundo real, estudos de biodisponibilidade relativa e bioequivalência, em linha com as práticas regulatórias internacionais e com os avanços metodológicos aplicáveis à avaliação de tecnologias em saúde. A inclusão desses elementos reforça a segurança jurídica, previsibilidade e adequação técnica do dispositivo, sem comprometer o rigor analítico da CMED no processo de precificação.</t>
  </si>
  <si>
    <t>IX. Forma farmacêutica agrupável: formas farmacêuticas que apresentam as mesmas vias de administração e formas de liberação do insumo farmacêutico ativo agrupadas segundo a similaridade da forma física do medicamento no momento da administração ao paciente (estado sólido, líquido, semissólido ou gasoso) conforme estabelecido em ato normativo específico;</t>
  </si>
  <si>
    <t>Propõe-se a inclusão da expressão “conforme estabelecido em ato normativo específico” ao final do inciso IX, visa garantir segurança jurídica, clareza técnica e padronização na aplicação do conceito de forma farmacêutica agrupável. Trata-se de definição com impacto direto na precificação, que exige critérios técnicos atualizáveis e previamente formalizados.
A remissão a ato normativo próprio evita interpretações divergentes e assegura conformidade com os princípios da legalidade, eficiência e segurança jurídica, previstos na Constituição Federal, na Lei nº 9.784/1999 e na Lei Complementar nº 95/1998. Esta última, inclusive, recomenda que definições técnicas detalhadas sejam tratadas fora do corpo principal da norma, especialmente quando exigem constante atualização técnica.
Por fim, essa abordagem está alinhada ao Comunicado CMED nº 08/2014, que estabelece critérios objetivos para o agrupamento de formas farmacêuticas com base na via de administração, forma de liberação e estado físico, prevendo ainda sua atualização por ato técnico complementar.</t>
  </si>
  <si>
    <t>PROPOSTA DE ALTERAÇÃO:
XI. Inovação incremental: produto ou processo com aperfeiçoamentos progressivos de uma inovação inicial em relação ao produto ou processo originador, decorrente de atividade inovativa.
PROPOSTA DE EXCLUSÃO:
1. mudanças puramente estéticas do produto;
2. mudanças rotineiras ou insignificantes nas funções ou características do produto, que não envolvam um grau suficiente de novidade ou de esforço tecnológico, e que não acrescentem nada significativo ao seu desempenho;
3. mudanças no nome do produto ou no tamanho ou volume da embalagem;
4. comercialização ou fabricação de produtos novos integralmente desenvolvidos e produzidos por outra empresa; ou
5. customização para um cliente que não inclua diferenças significativas de atributos comparados aos produtos registrados por outras empresas no país;</t>
  </si>
  <si>
    <t>A definição atual é excessivamente restritiva e centrada apenas na exclusão de exemplos, sem apresentar com clareza o conceito positivo. A proposta busca consolidar uma definição técnica mais precisa e objetiva, ao caracterizar a inovação incremental como um aperfeiçoamento progressivo de um produto ou processo originador, decorrente de atividade inovativa, conforme já reconhecido pela Anvisa (RDCs ns.º 957/2024 e 753/2022).
Essa alteração contribui para segurança jurídica, previsibilidade regulatória e estímulo ao desenvolvimento tecnológico, especialmente no setor farmacêutico, onde a inovação incremental é essencial para ampliar o acesso e adaptar terapias às necessidades do sistema de saúde brasileiro.
Propõe-se a exclusão dos itens 1 a 5 por se tratar de exemplos excludentes desnecessários, já suficientemente abrangidos pela nova definição geral de inovação incremental. A manutenção dessa lista negativa pode gerar interpretações restritivas, insegurança jurídica e engessamento regulatório, além de abrir margem para subjetividade na avaliação de inovações legítimas.
Em especial, destaca-se a necessidade de exclusão do item 4, que impede o reconhecimento de inovação em produtos desenvolvidos por outra empresa. Essa vedação desconsidera a realidade do setor farmacêutico, no qual parcerias, acordos de licenciamento e transferência de tecnologia são estratégias legítimas e fundamentais para viabilizar a introdução de medicamentos inovadores com benefício clínico adicional no Brasil. Muitas empresas trazem produtos licenciados com inovação validada, com o objetivo de nacionalizar a produção ou internalizar o conhecimento tecnológico — o que está em total consonância com os objetivos de fortalecimento do Complexo Econômico-Industrial da Saúde e com as estratégias de desenvolvimento produtivo nacional.
A exclusão dos demais itens também se justifica, pois aspectos como estética, nome comercial, volume de embalagem ou customização pontual já são, por natureza, insuficientes para caracterizar inovação incremental, e não precisam estar listados expressamente. A permanência desses exemplos pode gerar limitações artificiais e dificultar o reconhecimento de inovações legítimas que não se enquadrem rigidamente nos critérios exemplificados.
A supressão dos itens contribui para uma norma mais clara, objetiva e tecnicamente alinhada às práticas regulatórias modernas, em conformidade com os princípios da legalidade, eficiência e clareza normativa, previstos na Lei nº 9.784/1999 e na Lei Complementar nº 95/1998. Além disso, evita conflitos com a abordagem da Anvisa sobre inovação incremental (RDC nº 753/2022 e RDC 957/2024), que não adota listas negativas.</t>
  </si>
  <si>
    <t>PROPOSTA DE EXCLUSÃO:
XIII. Literatura científica: meta-análises, revisões sistemáticas ou artigos científicos publicados em revista indexada;</t>
  </si>
  <si>
    <t>PROPOSTA DE INCLUSÃO:
Medicamento biossimilar: medicamento biológico altamente similar à um medicamento biológico já registrado pela Anvisa (produto biológico comparador), cuja similaridade em termos de qualidade, atividade biológica, segurança e eficácia foi estabelecida com base em uma avaliação adequada de comparabilidade;</t>
  </si>
  <si>
    <t>JUSTIFICATIVA:
Propõe-se a inclusão da definição de medicamento biossimilar com base na terminologia oficial adotada pela Anvisa. Essa  definição proposta está alinhada com padrões internacionais reforça a importância de reconhecer a biossimilaridade com base em critérios técnicos validados, como qualidade, segurança, eficácia e atividade biológica.
Por fim, a inclusão contribui para a clareza normativa, padronização regulatória e segurança jurídica, em conformidade com os princípios da legalidade, eficiência e publicidade previstos na Lei nº 9.784/1999 e com as diretrizes de técnica legislativa da Lei Complementar nº 95/1998.</t>
  </si>
  <si>
    <t>XVII. Medicamento comparador: alternativa terapêutica definida com a mesma indicação em bula definida com base em Parecer Técnico da CMED;</t>
  </si>
  <si>
    <t>Propõe-se a alteração da redação do inciso XVII para incluir expressamente que o medicamento comparador deve possuir a mesma indicação terapêutica em bula, conforme aprovada pela Anvisa, e não apenas ser uma alternativa terapêutica definida por parecer técnico da CMED.
A redação atual é genérica e pode abrir margem para a utilização de medicamentos com indicações “off label” como comparadores — prática que contraria o entendimento consolidado pela própria CMED (CTE/CMED, Ata da 9ª Reunião Ordinária, 2021) e que compromete a segurança jurídica, a coerência regulatória e a legitimidade do processo de precificação.
Ao exigir que o comparador tenha indicação formalmente registrada em bula para a mesma condição clínica, a nova redação garante maior objetividade, evita interpretações subjetivas e reforça a convergência entre os critérios técnico-sanitários da Anvisa e os critérios econômicos da CMED.
A alteração está em conformidade com os princípios da legalidade, previsibilidade e eficiência regulatória, previstos na Lei nº 9.784/1999, e contribui para a clareza normativa, conforme orienta a Lei Complementar nº 95/1998.</t>
  </si>
  <si>
    <t>Propõe-se a inclusão da expressão “nova indicação terapêutica” entre os exemplos de inovações incrementais listadas no inciso XXII, a fim de alinhar a definição ao disposto na RDC nº 948/2024 da Anvisa, que trata da classificação de inovações farmacêuticas.
A nova indicação terapêutica, quando decorrente de atividade inovativa, representa avanço relevante no uso clínico de um medicamento já registrado, podendo ampliar o acesso a tratamentos em novas condições de saúde ou populações específicas. Sua exclusão da lista atual pode gerar insegurança regulatória e dificultar o reconhecimento de inovações legítimas que já são enquadradas como incrementais pela autoridade sanitária.
A alteração contribui para a harmonização entre os marcos regulatórios da Anvisa e da CMED, assegurando coerência técnica, previsibilidade e segurança jurídica no processo de categorização e precificação de medicamentos com inovação incremental.
A proposta também está em conformidade com os princípios da legalidade, eficiência e clareza normativa, previstos na Lei nº 9.784/1999 e na Lei Complementar nº 95/1998</t>
  </si>
  <si>
    <t>XXV. Nova via de administração: medicamento com uma nova via de administração no País que possua a mesma indicação terapêutica em relação a um medicamento originador;</t>
  </si>
  <si>
    <t>Propõe-se a supressão da expressão “mesma forma farmacêutica, mesma concentração e [...] de inovação incremental”, mantendo como critério principal a mesma indicação terapêutica em relação a um medicamento originador.
A manutenção dos requisitos adicionais compromete a coerência técnica da definição, uma vez que a mudança de via de administração — por natureza — pode implicar alterações na forma farmacêutica e na concentração, sem que isso descaracterize a inovação incremental. Por exemplo, a conversão de um medicamento injetável para uma formulação oral ou transdérmica pode demandar ajustes na forma e na dosagem, mas ainda representar um ganho terapêutico relevante, como maior adesão, comodidade posológica ou viabilização do uso ambulatorial.
A exigência de manter forma farmacêutica e concentração idênticas engessa o conceito e inviabiliza o reconhecimento de inovações legítimas, contrariando a lógica da própria categoria de inovação incremental e o tratamento regulatório já adotado pela Anvisa.
Por fim, a alteração proposta assegura maior flexibilidade técnica, precisão normativa e alinhamento com a realidade do desenvolvimento farmacotécnico, além de evitar exclusões indevidas de produtos inovadores que trazem benefícios clínicos relevantes.</t>
  </si>
  <si>
    <t>XXVI. Nova concentração: medicamento com uma nova concentração no País que possua mesma forma farmacêutica em relação a um medicamento originador;
PROPOSTA DE INCLUSÃO, POIS, NA MINUTA DA CP HAVIA O INCISO XXVII - Nova forma farmacêutica: medicamento com uma nova forma farmacêutica no País em relação a um medicamento originador;</t>
  </si>
  <si>
    <t>A proposta de alteração visa suprimir a expressão “de inovação incremental”, mantendo apenas “medicamento originador”. A manutenção da expressão original é tecnicamente inadequada, pois cria uma limitação artificial ao restringir a comparação apenas a medicamentos previamente classificados como de inovação incremental.
A alteração contribui para maior clareza, precisão normativa e alinhamento técnico, em conformidade com os princípios da legalidade e eficiência previstos na Lei nº 9.784/1999 e com a técnica legislativa da Lei Complementar nº 95/1998.
JUSTIFICATIVA DA PROPOSTA DE INCLUSÃO DE NOVA FORMA FARMACÊUTICA, A QUAL NÃO ESTÁ DISPONÍVEL NO FORMULÁRIO:
A supressão da expressão “de inovação incremental” visa corrigir uma impropriedade lógica e ampliar a aplicabilidade do conceito. A referência deve ser ao medicamento originador como base técnica, e não à sua classificação regulatória anterior.
Ao condicionar a definição à existência de um medicamento originador já classificado como inovação incremental, o texto atual pode inviabilizar o reconhecimento de inovações legítimas que derivem de medicamentos de referência ou similares que não tenham sido assim classificados.
A alteração contribui para maior clareza, precisão normativa e alinhamento técnico, em conformidade com os princípios da legalidade e eficiência previstos na Lei nº 9.784/1999 e com a técnica legislativa da Lei Complementar nº 95/1998.</t>
  </si>
  <si>
    <t>A alteração proposta visa excluir a expressão “de inovação incremental” para permitir que o novo acondicionamento seja comparado a qualquer medicamento originador já registrado, e não apenas àqueles previamente classificados como inovação incremental.
A redação atual restringe indevidamente o escopo da definição, podendo excluir inovações legítimas que envolvam melhorias de acondicionamento com impacto clínico, logístico ou de adesão, mesmo quando derivadas de medicamentos de referência ou similares amplamente utilizados.
Por fim, tal modificação contribui para maior clareza, precisão normativa e alinhamento técnico, em conformidade com os princípios da legalidade e eficiência previstos na Lei nº 9.784/1999 e com a técnica legislativa da Lei Complementar nº 95/1998.</t>
  </si>
  <si>
    <t>XXIX. Inovação incremental diversa: medicamento com inovações incrementais diversas das dispostas nos incisos XXIII a XXVIII deste artigo em relação a um medicamento originador já registrado no País, incluindo novo dispositivo de administração;</t>
  </si>
  <si>
    <t>Propõe-se a inclusão da expressão “incluindo novo dispositivo de administração” na definição de inovação incremental diversa, com o objetivo de esclarecer e reforçar que melhorias tecnológicas relacionadas a dispositivos de entrega de medicamentos podem ser reconhecidas como inovações incrementais, desde que decorram de atividade inovativa.
Embora o conceito de inovação incremental diversa já permita certa flexibilidade, a menção expressa ao dispositivo de administração é importante para evitar interpretações assim como reconhecer esse tipo de aprimoramento como inovação incremental.
Dispositivos diferenciados — como canetas injetoras, inaladores de dose controlada, sistemas de liberação transdérmica ou tecnologias que facilitam a autoadministração — representam avanços reais para o paciente, por promoverem maior adesão, segurança, precisão de dose e acessibilidade. Ignorar esse tipo de inovação comprometeria o estímulo ao desenvolvimento de soluções tecnológicas voltadas à experiência do usuário e à eficiência terapêutica.
A proposta também contribui para a previsibilidade regulatória, segurança jurídica e valorização da inovação incremental no país, em consonância com os princípios da legalidade, eficiência e clareza normativa, previstos na Lei nº 9.784/1999 e na Lei Complementar nº 95/1998.</t>
  </si>
  <si>
    <t>PROPOSTA DE EXCLUSÃO:
XXX. País de origem: país de fabricação da unidade farmacotécnica;</t>
  </si>
  <si>
    <t>Propõe-se a exclusão do inciso XXX, que define “País de origem” como o país de fabricação da unidade farmacotécnica, por se tratar de um conceito inadequado, metodologicamente inconsistente e desnecessário no contexto da regulação econômica de preços de medicamentos no Brasil.
A definição de país de origem está vinculada à metodologia de Precificação por Referência Externa (ERP), utilizada para limitar o preço-fábrica (PF) de novos medicamentos com base em valores praticados em outros mercados. No entanto, a inclusão do país de origem como referência obrigatória apresenta falhas técnicas relevantes, sendo incompatível com as boas práticas regulatórias internacionais e com a realidade do mercado farmacêutico globalizado. 
1. Incompatibilidade com a prática internacional e com a própria cesta da CMED
Dos 15 países atualmente considerados na cesta de referência da CMED — incluindo Alemanha, França, Itália, Espanha, Reino Unido, Canadá, Austrália, Japão, Noruega, México, Portugal, África do Sul, Grécia, Nova Zelândia e Estados Unidos — nenhum adota o País de Origem como critério obrigatório de precificação em suas metodologias de ERP. A manutenção desse critério no Brasil desalinha o país das práticas internacionais, compromete a comparabilidade regulatória e gera insegurança jurídica para empresas que operam em múltiplas jurisdições.
A própria Diretriz da Organização Mundial da Saúde (OMS) sobre políticas farmacêuticas nacionais de precificação destaca a importância de selecionar países de referência comparáveis, com estruturas de mercado semelhantes, critérios transparentes e metodologias consistentes — o que não se aplica ao conceito de país de origem, que pode variar amplamente entre produtos, empresas e cadeias produtivas.
2. Falta de comparabilidade e transparência
O país de origem, entendido como local de fabricação da unidade farmacotécnica, não é um critério padronizado nem estável. Ele pode variar entre apresentações, lotes ou ciclos de produção, e não guarda relação direta com a política de preços praticada naquele território. Além disso, os preços no país de origem muitas vezes:
- Não são públicos ou facilmente acessíveis;
- Refletem acordos confidenciais com governos ou operadoras;
- Estão sujeitos a políticas de subsídio, licitação ou controle centralizado;
- Estão desatualizados no momento da submissão à CMED.
Essas características violam os princípios de transparência, verificabilidade e isonomia, fundamentais à regulação econômica.
3. Exemplo emblemático de inadequação desse critério: China.
A China, apesar de não integrar formalmente a cesta de referência, é hoje um dos maiores polos de inovação biofarmacêutica do mundo. No entanto, os preços praticados internamente são fortemente distorcidos por políticas públicas específicas, como:
(i)	Aquisição por volume com negociação centralizada (NRDL), com cortes médios de até 63%;
(ii)	Subsídios diretos, incentivos fiscais e apoio estatal à indústria local;
(iii)	Preferência institucional por empresas nacionais;
(iv)	Estrutura regulatória e econômica que não reflete o valor internacional da inovação.
Utilizar o preço de medicamentos inovadores fabricados na China como referência para o mercado brasileiro subestima o valor clínico e o esforço tecnológico desses produtos, desincentiva sua introdução no país e compromete o acesso da população a terapias de ponta.
4. Desnecessidade da definição normativa
A definição de país de origem, além de metodologicamente inadequada, não é necessária para a aplicação da regulação econômica, já que a CMED pode estruturar suas metodologias de precificação com base em países de referência consolidados e comparáveis, conforme já previsto no Capítulo IV da minuta.
A exclusão do inciso evita redundância normativa, elimina margem para interpretações equivocadas e reforça o alinhamento com os princípios da legalidade, eficiência, previsibilidade e segurança jurídica, conforme estabelecido na Lei nº 9.784/1999, na Lei nº 10.742/2003 e na Lei Complementar nº 95/1998.</t>
  </si>
  <si>
    <t>Propõe-se a exclusão da menção ao “país de origem do produto” da definição de países de referência, por se tratar de critério inadequado e não utilizado por nenhum dos países que compõem a própria cesta da CMED – conforme já amplamente debatido no Inciso XXX (“país de origem”) em que se pugnou pela sua exclusão.
O país de origem não oferece comparabilidade confiável, pois os preços podem ser impactados por políticas locais, subsídios, negociações centralizadas e falta de transparência. Além disso, não reflete o valor clínico ou econômico do medicamento e pode distorcer o processo de precificação.
A exclusão alinha a norma às boas práticas internacionais de ERP, conforme orientações da OMS, e evita riscos à previsibilidade regulatória e ao acesso a medicamentos inovadores no Brasil.</t>
  </si>
  <si>
    <t>XXXII. Preço fixo (flat pricing): preço fixo entre as apresentações de um mesmo medicamento, independente da concentração, quando solicitado pela empresa;</t>
  </si>
  <si>
    <t>Propõe-se a inclusão da expressão “quando solicitado pela empresa” para tornar explícito que, embora o dispositivo em questão trate apenas de definição, essa redação contribui desde já para a segurança jurídica e previsibilidade regulatória. 
A formulação esclarece que a aplicação do preço fixo (flat pricing) entre apresentações com diferentes concentrações não é automática, mas, sim, condicionada à solicitação da empresa. Isso evita interpretações equivocadas e alinha a definição à prática consolidada no setor farmacêutico.</t>
  </si>
  <si>
    <t>Propõe-se a alteração da redação para alinhar a definição aos termos e critérios estabelecidos pela RDC nº 948/2024 da Anvisa, que trata do enquadramento e classificação de produtos biológicos, incluindo as Terapias Avançadas.
A nova redação adota a terminologia “Medicamento de Terapias Avançadas (MTA)”, já reconhecida pela Anvisa, e descreve de forma mais precisa e técnica os produtos abrangidos, como aqueles obtidos a partir de células extensivamente manipuladas, que desempenham função distinta da original, ou que envolvem genes humanos recombinantes.
A alteração contribui para a harmonização regulatória entre CMED e Anvisa, evita interpretações ambíguas e reforça a segurança jurídica e a previsibilidade no enquadramento e precificação desses produtos inovadores.</t>
  </si>
  <si>
    <t>PROPOSTA DE ALTERAÇÃO 01:
I - Categoria 1: produto novo que:
PROPOSTA DE ALTERAÇÃO 02:
a) apresente ganho terapêutico em relação à(s) alternativa(s) terapêutica(s); ou
PROPOSTA DE ALTERAÇÃO 03:
b) seja único para uma indicação terapêutica específica, conforme bula autorizada no País.
PROPOSTA DE ALTERAÇÃO 04:
II - Categoria 2: medicamento novo que não se enquadre na categoria anterior por não atender as previsões dispostas nas alíneas “a” ou “b” do inciso I deste artigo.
PROPOSTA DE EXCLUSÃO:
§ 1º Caso o pedido de patente tenha sido indeferido pelo Instituto Nacional da Propriedade Industrial (INPI) ou não estiver mais vigente, considerar-se-á que a molécula não possui patente no País e o respectivo produto não poderá ser classificado na Categoria 1.
PROPOSTA DE ALTERAÇÃO 05:
§ 2º As novas apresentações de medicamentos previamente classificados na Categoria 1 manterão essa mesma categorização por um período de 2 (dois) anos, desde que conservem a mesma indicação terapêutica. Caso a nova apresentação seja destinada a uma nova indicação terapêutica, deverá ser reclassificada como Categoria 3.
PROPOSTA DE ALTERAÇÃO 06:
§ 3º O Comitê Técnico-Executivo poderá considerar outros ganhos terapêuticos agregados desde que comprovados por evidências cientificas.
PROPOSTA DE INCLUSÃO: alínea "h" no Art. 4º
h) novo dispositivo de administração;
PROPOSTA DE INCLUSÃO: alínea "i" no Art. 4º
i) nova indicação terapêutica;
PROPOSTA DE INCLUSÃO:
Parágrafo único. No caso de associações em que um dos princípios ativos seja uma molécula nova no País, o medicamento deverá ser enquadrado conforme o disposto no art. 3º, incisos I ou II desta Resolução, considerando-se as características da molécula nova e o eventual ganho terapêutico em relação às alternativas existentes.
h) novo dispositivo de administração;</t>
  </si>
  <si>
    <t>JUSTIFICATIVA 01:
Propõe-se a supressão do termo “cumulativamente” para permitir maior flexibilidade na aplicação dos critérios de enquadramento na Categoria 1, especialmente diante das alterações sugeridas nas alíneas “a” e “b”.
A manutenção do termo “cumulativamente” pressupõe que dois critérios devem obrigatoriamente coexistir, o que limita a análise técnica da CMED e pode excluir do enquadramento produtos que demonstrem valor clínico significativo, mas que não atendam simultaneamente a ambos os requisitos.
A alteração permite que a CMED avalie de forma mais contextual e proporcional as características terapêuticas, regulatórias e de mercado do produto novo, sem prejuízo da exigência de critérios objetivos e da análise técnica detalhada.
JUSTIFICATIVA 02:
Propõe-se substituir o critério de patente por ganho terapêutico como elemento central para a classificação na Categoria 1, por entender que a existência de patente não é, por si só, indicativo de valor terapêutico ou inovação clínica relevante.
A nova redação da alínea “a” propõe que o ganho terapêutico seja reconhecido como critério suficiente para o enquadramento, em consonância com a prática já adotada pela CMED em pareceres técnicos. A existência de patente, por outro lado, não deve ser considerada pela CMED como determinante de valor terapêutico e, a priori, não tem respaldo como critério de precificação nas experiências internacionais mapeadas no Relatório de AIR da CMED.
A alteração proposta reforça a previsibilidade regulatória, valoriza o mérito clínico do produto e assegura maior isonomia no tratamento de medicamentos com real impacto terapêutico, independentemente de sua situação de propriedade intelectual.
JUSTIFICATIVA 03:
A nova alínea “b” introduz a possibilidade de enquadramento quando o produto for único para uma determinada indicação terapêutica aprovada em bula, reconhecendo o valor de medicamentos que representam a única alternativa disponível para determinadas condições clínicas, especialmente em doenças raras ou situações em que não havia tratamento antes. Novamente, tal situação valoriza o mérito terapêutico e o contexto clínico do produto, promovendo maior acesso a medicamentos no Brasil.
JUSTIFICATIVA 04:
Propõe-se a substituição da expressão “concomitantemente, as previsões” por “as previsões [...] nas alíneas ‘a’ ou ‘b’”, em decorrência da alteração previamente sugerida no inciso I do mesmo artigo, que elimina o critério cumulativo.
Com a nova redação do inciso I, que permite o enquadramento na Categoria 1 com base no cumprimento de um dos critérios (ganho terapêutico ou unicidade de indicação), a redação atual do inciso II se torna incompatível, pois ainda pressupõe a necessidade de cumprimento simultâneo (“concomitantemente”) das duas alíneas.
A alteração garante coerência interna entre os dispositivos, evita interpretações contraditórias e assegura clareza e previsibilidade na categorização de medicamentos novos, em conformidade com os princípios da legalidade, eficiência e clareza normativa (Lei nº 9.784/1999 e LC nº 95/1998).
JUSTIFICATIVA DE EXCLUSÃO:
Propõe-se a exclusão do § 1º, que vincula o enquadramento à existência de patente vigente ou deferida, por entender que a situação patentária não deve ser critério para definição de preços. Conforme já justificado na proposta de alteração do inciso I, a existência ou ausência de patente não reflete, por si só, o valor terapêutico do produto e tampouco é utilizada como critério central nas práticas internacionais de precificação, conforme demonstrado no Relatório de AIR da CMED.
A nova redação da alínea “a” propõe que o ganho terapêutico seja reconhecido como critério suficiente para o enquadramento, em consonância com a prática já adotada pela CMED em pareceres técnicos. A existência de patente, por outro lado, não deve ser considerada pela CMED como determinante de valor terapêutico e, a priori, não tem respaldo como critério de precificação nas experiências internacionais mapeadas no Relatório de AIR da CMED.
A exclusão contribui para maior coerência normativa e segurança jurídica, além de evitar distorções no processo de categorização e precificação.
JUSTIFICATIVA 05:
Propõe-se a redução do prazo de manutenção da categorização na Categoria 1 de 5 (cinco) para 2 (dois) anos, para novas apresentações de medicamentos já classificados nessa categoria, desde que mantida a mesma indicação terapêutica.
A alteração visa evitar distorções de preço decorrentes de variações cambiais e conjunturas econômicas que possam ocorrer ao longo de um período prolongado. A manutenção por 5 anos pode levar à perpetuação de preços desalinhados com a realidade do mercado, especialmente em contextos de alta volatilidade cambial ou mudanças significativas no cenário econômico nacional e internacional.
Além disso, o prazo de 2 anos está alinhado com a média de tempo necessária para que as empresas lancem novas apresentações de um mesmo medicamento, garantindo equilíbrio entre previsibilidade regulatória e atualização das condições de mercado.
A proposta também contribui para maior dinamismo e aderência das decisões de precificação à realidade econômica vigente, sem comprometer a segurança jurídica para o setor regulado.
JUSTIFICATIVA 06:
Propõe-se a substituição da expressão “vantagens terapêuticas” por “ganhos terapêuticos”, e a inclusão da exigência de comprovação por evidências científicas, para alinhar o dispositivo à terminologia já adotada no texto da minuta e à definição atualizada de “evidências científicas”.
A alteração reforça a coerência normativa, padroniza o vocabulário técnico utilizado ao longo da resolução e assegura que qualquer benefício adicional considerado pela CMED esteja fundamentado em dados robustos e verificáveis, conforme os critérios estabelecidos para avaliação de evidência.
Além disso, o uso da expressão “ganhos terapêuticos” está em consonância com os conceitos de benefício clínico adicional e inovação incremental, já definidos na minuta, promovendo clareza, previsibilidade e segurança jurídica na análise técnica do Comitê Técnico-Executivo.
JUSTIFICATIVA DE INCLUSÃO alínea "h" no Art. 4º:
Propõe-se a inclusão expressa de “novo dispositivo de administração” como um dos tipos de inovação incremental passíveis de enquadramento na Categoria 3, em consonância com as discussões já realizadas nesta minuta e com a definição de inovação incremental diversa (inciso XXIX), cuja redação também foi proposta para incluir esse tipo de melhoria.
Dispositivos diferenciados, como canetas injetoras, inaladores, sistemas de liberação programada ou tecnologias que facilitam a autoadministração, representam avanços terapêuticos reais, promovendo maior adesão, segurança, precisão de dose e acessibilidade ao tratamento.
A inclusão reforça a coerência normativa, evita dúvidas interpretativas e valoriza inovações tecnológicas não moleculares, que geram impacto positivo na experiência do paciente e na efetividade do tratamento, especialmente em doenças crônicas ou com uso domiciliar.
JUSTIFICATIVA DE INCLUSÃO alínea "i" no Art. 4º:
Propõe-se a inclusão de “nova indicação terapêutica” como tipo de inovação incremental, considerando que a ampliação do uso de um medicamento já registrado para tratar uma nova condição clínica representa um ganho terapêutico relevante, fruto de investimento em pesquisa e desenvolvimento.
Essa proposta está alinhada com a definição de benefício clínico adicional, já prevista na minuta, e com a prática regulatória da Anvisa, que reconhece a nova indicação como inovação incremental nos termos das RDCs  ns.º 948/2024 e 753/2022.
Além disso, a inclusão da nova indicação como inovação incremental reforça a previsibilidade regulatória e a valorização da atividade inovativa, contribuindo para o acesso a terapias já conhecidas em novos contextos clínicos, muitas vezes com necessidades não atendidas.
JUSTIFICATIVA INCLUSÃO PARÁGRAFO ÚNICO:
Propõe-se a inclusão de parágrafo único para esclarecer que, quando uma nova associação contém uma molécula inédita no País, o enquadramento regulatório não deve seguir automaticamente a lógica da inovação incremental (Categoria 3), mas sim ser avaliado à luz do Art. 3º, incisos I ou II, que tratam de medicamentos novos.
Essa previsão evita enquadramentos indevidos como inovação incremental em casos que, na verdade, envolvem introdução de nova entidade molecular, o que exige análise mais criteriosa quanto ao ganho terapêutico e à natureza da inovação.
A proposta contribui para a coerência normativa, assegura segurança jurídica no processo de categorização e reforça a lógica técnica da Reso
lução, garantindo que medicamentos com novas moléculas recebam o tratamento regulatório adequado, conforme seu grau de inovação.</t>
  </si>
  <si>
    <t>QUESTIONAMENTO:
No caso de medicamento ainda não comercializado pela empresa, cuja nova apresentação corresponda a uma forma farmacêutica não agrupável, mas que não se enquadre como inovação incremental nos termos do Art. 4º, qual deve ser a categoria aplicável? Seria o enquadramento correto na Categoria 3?</t>
  </si>
  <si>
    <t>Propõe-se a exclusão da expressão “e pelas empresas do mesmo grupo econômico” da redação da Categoria 5, de modo a manter o critério já consolidado de precificação e categorização com base exclusivamente nas apresentações comercializadas pela própria empresa (CNPJ).
A proposta visa preservar a segurança jurídica, a autonomia societária e a coerência regulatória, em linha com o entendimento atual da CMED, da Anvisa e da jurisprudência consolidada do STJ, que reconhece que CNPJs distintos são entidades independentes, com estruturas de custo, estratégias comerciais e responsabilidades regulatórias próprias.
A redação atual, ao considerar o “grupo econômico”, introduz um conceito vago, não previsto na Lei nº 10.742/2003, e que não foi analisado no Relatório de Análise de Impacto Regulatório (AIR) da CP 01/2025, conforme apontado no próprio documento de justificativa submetido por diversas entidades do setor.
Além disso, a aplicação do critério de grupo econômico:
- Viola o princípio da autonomia da pessoa jurídica, ao tratar empresas distintas como um bloco único para fins de precificação;
- Desestimula o investimento em diferenciação, inovação incremental e construção de marca, ao nivelar preços entre produtos com estratégias e posicionamentos distintos;
- Cria distorções concorrenciais e compromete a lógica sanitária, já que a Anvisa trata cada CNPJ como responsável exclusivo pela regularização, farmacovigilância e rastreabilidade;
- É logisticamente impraticável, pois exigiria da CMED a identificação e monitoramento contínuo de estruturas societárias complexas e dinâmicas, com alto custo regulatório e risco de judicialização.
- Fomenta judicializações ao extrapolar os limites legais do poder normativo da CMED, uma vez que a previsão de “grupo econômico” como critério de categorização não possui respaldo legal específico nem fundamento técnico devidamente justificado, configurando afronta direta aos princípios da legalidade, motivação e proporcionalidade previstos na Lei nº 13.848/2019 (Lei das Agências Reguladoras). Além disso, a proposta não foi objeto de análise na Avaliação de Impacto Regulatório (AIR) que embasa a presente revisão normativa, o que contraria o disposto no art. 5º, §1º, do Decreto nº 10.411/2020, que exige que qualquer intervenção regulatória seja precedida de estudo técnico que demonstre sua necessidade, efetividade e razoabilidade.
Em síntese, tem-se uma situção de ausência de motivação técnica e jurídica adequada para introduzir o conceito de grupo econômico como critério de precificação pode ensejar vício de legalidade e de forma, tornando o dispositivo passível de nulidade por desvio de poder regulamentar, o que amplia o risco de questionamentos judiciais e ações de controle externo, inclusive por órgãos como o TCU e o Poder Judiciário.
Daí porque a manutenção do critério por CNPJ, por outro lado, é tecnicamente consistente, fiscalizável, compatível com o modelo de registro sanitário vigente e já amplamente assimilada pelo setor, garantindo previsibilidade, isonomia e eficiência regulatória.
Por essas razões, recomenda-se a alteração da redação do inciso III do Art. 4º para que a Categoria 5 se aplique exclusivamente a novas apresentações de medicamentos já comercializados pela própria empresa, mantendo-se a forma farmacêutica agrupável como critério técnico complementar.</t>
  </si>
  <si>
    <t>Propõe-se limitar a Categoria 7 exclusivamente aos biossimilares, excluindo os “biológicos não novos”, por ausência de base regulatória clara e para evitar sobreposição com outras categorias já existentes.
Biológicos não novos são, na prática, novas apresentações de medicamentos já registrados, e devem ser enquadrados nas Categorias 3, 4 ou 5, conforme o caso. Manter esse grupo na Categoria 7 cria insegurança jurídica, confusão conceitual e risco de dupla categorização.
A alteração promove clareza, coerência e alinhamento com a lógica regulatória vigente da CMED e da Anvisa, além de reduzir o risco de judicializações</t>
  </si>
  <si>
    <t>PROPOSTA DE EXCLUSÃO § 3º:
§ 3º Excepcionalmente, quando houver evidência científica que justifique a diferenciação da forma farmacêutica, o agrupamento poderá não ser considerado, devendo o Parecer Técnico fundamentar as razões para utilização de critério diverso.
PROPOSTA DE ALTERAÇÃO § 4º:
§ 4º Quando o medicamento enquadrado como Categoria 3 apresentar mais de um tipo de inovação incremental, a CMED deverá considerar a classificação estabelecida pela Anvisa conforme normas regulatórias vigentes.</t>
  </si>
  <si>
    <t>JUSTIFICATIVA § 3º:
Propõe-se a exclusão do § 3º por entender que ele introduz subjetividade e insegurança jurídica no critério técnico de agrupamento de formas farmacêuticas, ao permitir, de forma ampla e pouco objetiva, a desconsideração do agrupamento com base em “evidência científica”, sem delimitação clara dos parâmetros que justificariam tal exceção.
A lógica do agrupamento de formas farmacêuticas, conforme já definida na minuta (ex.: formas com mesma via de administração e liberação do IFA), é um instrumento técnico e padronizado, que visa garantir coerência na precificação entre apresentações com equivalência terapêutica e perfil farmacotécnico compatível. A flexibilização desse critério, sem critérios objetivos e previamente definidos, abre margem para interpretações casuísticas, que podem resultar em distorções de preço e tratamento desigual entre produtos similares.
Sua exclusão contribui para maior objetividade e padronização técnica no processo de agrupamento, reduz a discricionariedade regulatória, reforça a previsibilidade e segurança jurídica para as empresas reguladas.
JUSTIFICATIVA § 4º:
Propõe-se a substituição da expressão “inovação preponderante” por referência direta à classificação já atribuída pela Anvisa, conforme suas normas regulatórias vigentes, nos casos em que o medicamento se enquadrar em mais de um tipo de inovação incremental.
A expressão “inovação preponderante” carece de definição normativa, critérios objetivos e metodologia clara, o que abre margem para interpretações subjetivas e decisões inconsistentes por parte da CMED. Sua utilização compromete a segurança jurídica, a previsibilidade e a padronização do processo de precificação, além de contrariar os princípios da legalidade e da eficiência regulatória (Lei nº 13.848/2019).
Ao adotar como referência a classificação sanitária já atribuída pela Anvisa, a proposta reforça a coerência entre os marcos regulatórios sanitário e econômico, evita sobreposição de competências e assegura que a categorização observe critérios técnicos previamente definidos e já aplicados no processo de registro.</t>
  </si>
  <si>
    <t>PROPOSTA DE INCLUSÃO:
Parágrafo único: A CMED deverá justificar a inviabilidade de enquadramento do medicamento nas categorias desta Resolução, em seu parecer técnico.</t>
  </si>
  <si>
    <t>JUSTIFICATIVA:
Propõe-se a inclusão de parágrafo único ao Art. 5º para estabelecer que, nos casos de enquadramento como caso omisso, a CMED deverá justificar, de forma clara e fundamentada, a inviabilidade de enquadramento do medicamento em qualquer das categorias previstas nesta Resolução.
A medida visa reforçar os princípios da transparência, motivação e controle dos atos administrativos, conforme previsto no art. 2º da Lei nº 9.784/1999, além de assegurar segurança jurídica e previsibilidade ao setor regulado. Ao exigir a devida fundamentação técnica nos casos de enquadramento como caso omisso, também se garante o exercício pleno do contraditório e da ampla defesa, especialmente em sede recursal, ao permitir que a parte interessada compreenda os fundamentos da decisão e possa apresentar argumentos técnicos e jurídicos para sua eventual revisão.
O enquadramento como caso omisso representa uma exceção ao regramento categórico principal e, por isso, exige fundamentação técnica específica que demonstre, de forma objetiva, por que o produto analisado não se ajusta a nenhuma das categorias previamente estabelecidas.
Além disso, a proposta está alinhada à diretriz de reforço da publicidade institucional, destacada no Relatório de AIR da CMED, e contribui para evitar decisões arbitrárias ou inconsistentes, promovendo maior confiança no processo regulatório e redução do risco de judicializações.</t>
  </si>
  <si>
    <t>Art. 6º As empresas detentoras de registro de produtos novos e novas apresentações deverão protocolizar DIP junto à Secretaria-Executiva da CMED, por meio de sistema eletrônico.
PROPOSTA DE EXCLUSÃO:
§ 1º A inobservância do prazo previsto no caput acarretará a instauração de procedimento de ofício para definição do Preço Fábrica (PF) inicial do medicamento, na forma do art. 9º desta Resolução.
§ 2º Na hipótese de que trata o § 1º, a Secretaria Executiva da CMED deverá notificar a empresa detentora do registro para que, no prazo máximo de 30 (trinta) dias, apresente a documentação necessária, de acordo com esta Resolução.
§ 3º O não atendimento dos prazos previstos neste artigo sujeitará a empresa às sanções previstas na Lei nº 10.742, de 2003.
§ 4º O interessado poderá solicitar reunião de pré-submissão, para apresentação do DIP.</t>
  </si>
  <si>
    <t>Propõe-se a supressão do prazo fixo de 60 (sessenta) dias para o protocolo do Documento Informativo de Preço (DIP) após a publicação do registro sanitário, de forma a harmonizar a norma com a RDC nº 948/2024 da Anvisa, que estabelece prazos diferenciados apenas para medicamentos com prioridade regulatória, nos termos das RDCs nº 204/2017 e nº 205/2017.
A manutenção de um prazo único e obrigatório para todas as categorias de medicamentos desalinha a resolução da CMED da lógica regulatória sanitária vigente, podendo gerar insegurança jurídica e incompatibilidades operacionais entre os fluxos de registro e precificação.
Adicionalmente, é importante considerar que, atualmente, o intervalo entre o pedido de registro sanitário junto à Anvisa e sua efetiva concessão pode variar entre 2 a 4 anos, a depender da complexidade do produto e da fila regulatória. Nesse período, o cenário de mercado pode se alterar significativamente, impactando diretamente a avaliação estratégica da empresa quanto à viabilidade de lançamento do produto. Diante disso, impor um prazo rígido de 60 dias para a preparação e submissão do DIP, imediatamente após a publicação do registro, revela-se desproporcional e desarrazoado, especialmente considerando o volume e a complexidade das informações exigidas.
A supressão do prazo fixo permite que a CMED avalie, de forma mais proporcional e técnica, quais medicamentos demandam celeridade no processo de precificação, preservando a possibilidade de estabelecer prazos específicos por meio de instrumentos infralegais ou critérios de priorização, quando necessário.
Além disso, evita-se a imposição de penalidades automáticas a medicamentos que, por razões técnicas, regulatórias ou comerciais, ainda não estejam prontos para ser precificados ou comercializados logo após o registro, o que está em consonância com a realidade do setor farmacêutico.
Por fim, a medida contribui para a coerência normativa entre CMED e Anvisa, reforçando a previsibilidade, proporcionalidade e eficiência do processo regulatório.
JUSTIFICATIVA EXCLUSÃO DOS §§ 1º a 4º:
Propõe-se a exclusão dos §§ 1º a 4º do Art. 6º, por entender que a imposição de prazos rígidos e sanções automáticas para a submissão do Documento Informativo de Preço (DIP) não é compatível com a realidade regulatória e operacional do setor farmacêutico, além de contrariar o princípio da razoabilidade administrativa.
Como já fundamentado na proposta de alteração do caput, o prazo de 60 dias para a submissão do DIP não é previsto na legislação ou na regulação sanitária da Anvisa, exceto para medicamentos com registro prioritário (RDCs nº 204/2017 e nº 205/2017). Estender essa exigência a todos os registros, indistintamente, desconsidera a dinâmica do setor e o tempo decorrido entre o pedido de registro e sua concessão, que pode variar entre 2 a 4 anos. Durante esse intervalo, o cenário de mercado pode se transformar substancialmente, exigindo uma nova avaliação estratégica por parte da empresa.
A manutenção dos §§ 1º a 3º, que preveem a instauração de procedimento de ofício, notificação compulsória e sanções legais, agrava ainda mais o problema, ao impor consequências desproporcionais para uma obrigação que, em muitos casos, não reflete a real intenção da empresa em comercializar o produto imediatamente após o registro.
Além disso, o § 4º, que trata da possibilidade de reunião de pré-submissão, não depende da existência de prazo fixo para ser garantido. E a possibilidade de reunião, nesse caso, foi transferida para dispositivo mais a frente (art. 26).</t>
  </si>
  <si>
    <t>PROPOSTA DE ALTERAÇÃO:
VIII – Preço Fábrica (PF) pelo qual a empresa pretende comercializar cada apresentação, acompanhado de justificativa técnica quanto ao preço pleiteado;
PROPOSTA DE EXCLUSÃO:
X - informações sobre o registro sanitário e a comercialização do medicamento nos países de referência por meio de acordo de compartilhamento de riscos, quando aplicável, com a síntese das obrigações assumidas e o preço pactuado, devendo a CMED manter sigilo da informação, quando protegida no país de origem;
PROPOSTA DE EXCLUSÃO:
XIII - estudos fármaco-econômicos considerando o medicamento e a(s) alternativa(s) terapêutica(s);
PROPOSTA DE EXCLUSÃO:
XIV - cópia do pedido de patente depositada no INPI ou da patente concedida pelo INPI referente à molécula do medicamento;
PROPOSTA DE ALTERAÇÃO:
XV - evidências científicas disponíveis, que sejam relevantes para a comparação entre o medicamento objeto do pleito e a(s) alternativa(s) terapêutica(s), se houver;
PROPOSTA DE ALTERAÇÃO:
XVII - documentos que comprovem a atividade inovativa empreendida no Brasil pela empresa para o desenvolvimento, fabricação ou comercialização do medicamento pleiteado, tais como: existência de instalações dedicadas à pesquisa, histórico de registros de patentes ou de outros ativos de propriedade intelectual, equipes especializadas em pesquisa e desenvolvimento, aquisição de bens, serviços ou conhecimentos externos, e ações voltadas à atração de tecnologias e à celebração de parcerias estratégicas destinadas à internalização de inovações no mercado brasileiro.</t>
  </si>
  <si>
    <t>JUSTIFICATIVA INCISO VIII:
Propõe-se a exclusão da exigência de detalhar impostos incidentes e margens de comercialização no DIP, mantendo apenas a informação do Preço Fábrica (PF) e sua justificativa técnica.
A medida se justifica pela Lei Complementar nº 214/2025, que regulamenta a Reforma Tributária e estabelece, a partir de 2026, um sistema de tributação no destino, com IBS e CBS substituindo tributos como ICMS, IPI, PIS e COFINS. Nesse modelo, os impostos deixam de incidir na origem, tornando desnecessário seu detalhamento no DIP. Por fim, a CMED não regula margens de comercialização – que já se encontram inseridas no preço final – e, portanto, mostra-se um ônus informacional sem relevância.
JUSTIFICATIVA DE EXCLUSÃO INCISO X:
Propõe-se a exclusão do inciso X, que trata da exigência de informações sobre acordos de compartilhamento de riscos (ACR) firmados em países de referência, por entender que tais informações não são adequadas nem aplicáveis ao processo de precificação no Brasil. 
Os ACR são instrumentos complexos, utilizados em contextos específicos de acesso e reembolso, e envolvem múltiplas variáveis — como capacidade orçamentária, volume de pacientes, critérios de elegibilidade e indicadores de desempenho — que não podem ser transpostos automaticamente para o mercado brasileiro.
Além disso, tais acordos geralmente estão protegidos por cláusulas contratuais de confidencialidade e regras locais de sigilo comercial, o que torna juridicamente e operacionalmente inviável exigir sua apresentação no DIP, mesmo com previsão de sigilo pela CMED.
A manutenção dessa exigência pode gerar insegurança jurídica, dificultar a submissão de medicamentos relevantes e desalinhar a regulação brasileira das melhores práticas internacionais, que tratam os ACR como mecanismos de acesso e não como referência direta de preço.
Por essas razões, recomenda-se a exclusão do dispositivo, garantindo foco na precificação baseada em critérios técnicos transparentes e aplicáveis à realidade regulatória nacional.
JUSTIFICATIVA EXCLUSÃO INCISO XIII:
Propõe-se a exclusão do inciso XIII, que exige a apresentação de estudos fármaco-econômicos comparando o medicamento com alternativas terapêuticas, por entender que essa exigência perdeu sua função prática diante da exclusão do critério de custo global de tratamento da Categoria 1.
JUSTIFICATIVA EXCLUSÃO INCISO XIV:
Propõe-se a exclusão do inciso XIV, que exige a apresentação de cópia do pedido ou da patente concedida pelo INPI referente à molécula do medicamento, tendo em vista que se propõe, de forma coerente, a exclusão da titularidade ou existência de patente como critério de categorização e precificação no âmbito da Resolução.
A exigência de comprovação de patente deixa de ter função prática se a presença ou ausência de proteção patentária não for mais considerada como elemento para enquadramento na Categoria 1. Manter essa exigência documental, nesse cenário, representa um ônus regulatório desnecessário, sem impacto no processo decisório da CMED.
Além disso, a titularidade de patente não é, por si só, indicativa de inovação efetiva ou ganho terapêutico, e sua análise pertence ao escopo técnico do INPI, não sendo critério sanitário ou econômico suficiente para fins de precificação.
A exclusão do inciso assegura coerência normativa, evita acúmulo de exigências desnecessárias no DIP e reforça um modelo de precificação baseado em evidência clínica e critérios objetivos de mercado, e não em situações jurídicas de propriedade intelectual.
JUSTIFICATIVA ALTEAÇÃO INCISO XV:
Propõe-se a inclusão da expressão “se houver” ao final do inciso XV, para deixar claro que a apresentação de evidências científicas comparativas entre o medicamento objeto do pleito e alternativas terapêuticas não deve ser obrigatória em todos os casos, mas apenas quando essas evidências estiverem disponíveis e forem tecnicamente aplicáveis.
A redação atual presume a existência de estudos comparativos em todos os casos, o que não condiz com a realidade científica e regulatória. Há situações em que não há alternativas terapêuticas diretas, ou em que não existem estudos clínicos comparativos disponíveis, especialmente em casos de medicamentos órfãos, terapias avançadas ou produtos com mecanismo de ação único.
A alteração proposta evita exigências desproporcionais ou inexequíveis, assegura maior flexibilidade técnica na análise do DIP e alinha a norma com o princípio da razoabilidade administrativa, previsto no art. 2º da Lei nº 9.784/1999.
Além disso, contribui para simplificar o processo regulatório, sem comprometer a qualidade da análise, já que a CMED poderá solicitar informações adicionais quando julgar necessário, nos termos da própria Resolução.
JUSTIFICATIVA ALTERAÇÃO INCISO XVII:
A proposta visa ampliar o escopo do inciso XVII para reconhecer, além da inovação desenvolvida internamente, iniciativas que tragam inovações ao país por meio de parcerias, transferência de tecnologia ou estratégias de acesso diferenciadas.
Em um cenário globalizado, muitas empresas atuam como pontes de inovação, viabilizando o acesso do mercado brasileiro a terapias inovadoras desenvolvidas no exterior, por meio de modelos colaborativos, licenciamento ou codesenvolvimento. Essas iniciativas também geram impacto positivo no ecossistema nacional de saúde e devem ser igualmente valorizadas no processo de precificação.
Além disso, a inclusão da atividade de comercialização como elemento válido de comprovação de inovação reconhece o papel estratégico de empresas que, mesmo sem infraestrutura de P&amp;D local, atuam como catalisadoras da introdução de novos tratamentos no país, contribuindo para a ampliação do acesso e para a sustentabilidade do sistema de saúde.
A alteração está alinhada com os objetivos da Nova Indústria Brasil (NIB) e da política pública de fortalecimento do Complexo Econômico-Industrial da Saúde, que preveem o estímulo à inovação, à produção local e à atração de investimentos tecnológicos para o Brasil.</t>
  </si>
  <si>
    <t>PROPOSTA DE ALTERAÇÃO § 3º, INCISO I:
I - previstas incisos I a XII e XV a XVII, do caput deste artigo, se a empresa tiver intenção de demonstrar benefício clínico adicional, nos termos do art. 18;
PROPOSTA DE ALTERAÇÃO § 4º, INCISO II:
II - justificativa técnica com o racional clínico e farmacológico da associação que demonstre, pelo menos um dos benefícios abaixo:
a)	aumento na segurança ou eficácia do(s) IFA(s) da associação, devido à atividade farmacológica aditiva ou sinérgica ou por redução de resistência;
b)	minimização do potencial de abuso;
c)	melhora da biodisponibilidade do IFA principal;
d)	simplificação do regime terapêutico; 
e)	redução de efeitos colaterais sem perda de eficácia;
f)	comodidade posológica;
g)	nova indicação; ou
h)	facilitação de uso ou indicação para população específica.</t>
  </si>
  <si>
    <t>JUSTIFICATIVA ALTERAÇÃO § 3º, INCISO I:
Propõe-se a previsão desse intervalo entre os incisos, objetivando a exclusão do inciso XIII (relativo a  apresentação de estudos fármaco-econômicos comparando o medicamento com alternativas terapêuticas, por entender que essa exigência perdeu sua função prática diante da exclusão do critério de custo global de tratamento da Categoria 1) e do inciso XIV (relativo à apresentação de pedido ou concessão de patente pelo INPI) do rol de documentos obrigatórios no caso de medicamentos classificados na Categoria 3, mesmo quando houver intenção de demonstrar benefício clínico adicional – caso essa exigência seja mantida pela CMED, o que não se espera.
Caso as exigências dos estudos farmacotécnicos e apresentação de pedido ou concessão de patente sejam retiradas do texto, não se fará necessária tal previsão de intervalo/exclusão.
De toda sorte, a proposta visa garantir coerência normativa, tendo em vista que a titularidade de patente não é utilizada como critério de categorização ou precificação para medicamentos enquadrados na Categoria 3, que trata de inovações incrementais. A exigência da documentação patentária, nesses casos, não contribui para a avaliação do benefício clínico adicional, que deve se basear em evidências científicas e comparações terapêuticas, conforme previsto no art. 18 da minuta.
Ademais, a manutenção da exigência de patente para a Categoria 3 desalinha-se da lógica adotada na proposta de exclusão do inciso XIV do caput do Art. 7º, já fundamentada na ausência de vínculo entre propriedade intelectual e inovação incremental. Logo, a alteração reforça os princípios da proporcionalidade, eficiência administrativa e pertinência técnica, evitando a solicitação de documentos que não impactam a análise regulatória da CMED para essa categoria.
JUSTIFICATIVA ALTERAÇÃO § 4º, INCISO II:
A proposta visa aprimorar a redação do inciso II, tornando mais clara e objetiva a necessidade de demonstrar benefício clínico adicional nas associações de IFAs, por meio de justificativa técnica baseada em racional clínico e farmacológico.
A nova redação organiza os critérios em formato de alíneas, o que facilita a compreensão e aplicação prática por parte das empresas e da própria CMED, além de alinhar-se à técnica legislativa recomendada. Os itens listados refletem os principais benefícios clínicos esperados em formulações com múltiplos IFAs, como aumento de eficácia, redução de resistência, comodidade posológica e segurança.
Embora não reproduza exaustivamente todos os elementos da definição geral de benefício clínico adicional, a proposta foca nos benefícios mais relevantes e aplicáveis ao contexto específico de associações, garantindo coerência técnica e evitando a inclusão de critérios que não guardam relação direta com esse tipo de inovação incremental.</t>
  </si>
  <si>
    <t>PROPOSTA DE ALTERAÇÃO:
§ 6º Caso a opção de classificação tenha sido a Categoria 4, 5, 6, 7 ou 8, o DIP deverá conter as informações referentes aos incisos de I a VIII do caput deste artigo.</t>
  </si>
  <si>
    <t>JUSTIFICATIVA:
Propõe-se a inclusão da Categoria 7 (biossimilares) no § 6º do Art. 7º, de modo que os medicamentos nela enquadrados sejam obrigados a apresentar apenas as informações previstas nos incisos I a VIII do caput, à semelhança do que já se aplica às Categorias 4, 5, 6 e 8.
A proposta está em linha com a utilização dos mesmos critérios de precificação sugeridos para essas categorias, conforme previsto na minuta da Consulta Pública. Além disso, considera que os biossimilares são medicamentos com princípio ativo já registrado e comercializado no país, com comprovação de equivalência em termos de qualidade, segurança e eficácia em relação ao produto originador, conforme exigências da Anvisa (RDC nº 55/2010). Assim, não se justifica o mesmo nível de complexidade documental exigido para medicamentos inovadores ou com benefício clínico adicional.
A inclusão da Categoria 7 no § 6º também reforça a necessidade de agilizar a análise regulatória e reduzir a carga administrativa associada à precificação desses produtos, promovendo maior celeridade, previsibilidade e isonomia em relação aos medicamentos genéricos e similares, que seguem lógica regulatória semelhante.
Adicionalmente, recomenda-se que os prazos de decisão de primeira instância previstos no art. 27 sejam ajustados para que os medicamentos da Categoria 7 sejam analisados em até 60 (sessenta) dias, e não 90 (noventa) dias, conforme já estabelecido para as Categorias 4, 5, 6 e 8. Essa medida contribui para estimular a competição no mercado de medicamentos biológicos, acelerar o acesso da população a tratamentos com preços mais acessíveis e fomentar a sustentabilidade do sistema de saúde.</t>
  </si>
  <si>
    <t>PROPOSTA DE EXCLUSÃO:
§ 3º Quando necessária a tradução, na ausência de norma específica que exija tradução na versão juramentada, poderá ser aceita tradução livre.</t>
  </si>
  <si>
    <t>Propõe-se a exclusão do § 3º do Art. 8º, que trata da possibilidade de aceitação de tradução livre apenas na ausência de norma específica que exija versão juramentada. A proposta visa eliminar a exigência de tradução juramentada como regra residual, conferindo maior flexibilidade e eficiência ao processo regulatório.
Com os avanços tecnológicos e a ampla disponibilidade de serviços de tradução profissional de alta qualidade, não se justifica mais a imposição de traduções juramentadas para documentos técnicos, especialmente no contexto de análises administrativas e não judiciais, como é o caso da submissão de DIPs à CMED.
Além disso, a própria empresa requerente é responsável pela veracidade e fidelidade das informações apresentadas, o que inclui a qualidade da tradução. A exigência de tradução juramentada representa um ônus desnecessário, que aumenta custos e prazos sem agregar valor técnico proporcional ao processo de análise.
A proposta está alinhada aos princípios da eficiência administrativa, razoabilidade, desburocratização e boa-fé do particular perante o poder público, previstos no art. 2º da Lei nº 13.874/2019 (Lei da Liberdade Econômica) e no art. 2º da Lei nº 9.784/1999, que rege o processo administrativo federal.
Por fim, eventuais dúvidas quanto à tradução apresentada podem ser sanadas por meio de diligência técnica, conforme já previsto no § 2º do mesmo artigo, sem necessidade de impor, de forma genérica, a exigência de tradução juramentada.</t>
  </si>
  <si>
    <t>PROPOSTA DE EXCLUSÃO:
Art. 9º A CMED poderá definir preços de produtos novos e novas apresentações, em caráter definitivo ou provisório, seguindo os critérios dispostos nesta Resolução, independentemente da submissão de DIP pela empresa responsável, nas situações em que:
I - o produto tenha registro sanitário ativo, publicado a partir de 2 de março de 2004, e não tenha preço estabelecido pela CMED; ou
II - a partir da vigência desta Resolução, a empresa detentora de registro de medicamento que não tenha submetido DIP em até 60 (sessenta) dias após a publicação do registro, descumprindo a previsão contida no caput do art. 6º.
§ 1º Nas situações previstas no caput, a CMED deverá notificar a empresa detentora do registro para que, no prazo máximo de 30 (trinta) dias, apresente a documentação necessária, de acordo com esta Resolução.
§ 2º Decorrido o prazo previsto no § 1º sem que tenha sido apresentada a documentação, a CMED instaurará procedimento de ofício para definição do PF inicial do medicamento.
§ 3º O não atendimento da requisição da CMED no prazo disposto no § 1º do sujeitará a empresa às sanções previstas na Lei nº 10.742, de 2003.</t>
  </si>
  <si>
    <t>Art. 10. O PF proposto pela empresa não poderá ser superior à média do PF praticada para o mesmo produto nos países de referência, agregando-se os impostos incidentes, conforme o caso.
PROPOSTA DE ALTERAÇÃO § 1º:
§ 1º São países de referência Canadá, Espanha, Estados Unidos da América, França, Grécia, Itália e Portugal, conforme o caso.
PROPOSTA DE ALTERAÇÃO § 2º:
§ 2º Para que seja apurado o PF permitido, o produto deverá estar sendo comercializado em pelo menos 3 (três) dos países de referência.
PROPOSTA DE ALTERAÇÃO § 3º:
§ 3º Caso a condição do parágrafo anterior não seja cumprida, a CMED estabelecerá preço provisório ao medicamento pleiteado, devendo a empresa apresentar à Secretaria-Executiva da CMED, com periodicidade de 6 (seis) meses, documento que comprove o lançamento do medicamento, com respectivo preço, nos países de referência, até o cumprimento do disposto no § 2º deste artigo, aplicando-se, à hipótese de descumprimento ou retardamento da obrigação, as sanções previstas na Lei nº 10.742, de 2003.
PROPOSTA DE ALTERAÇÃO § 4º:
§ 4º Enquanto não estiver disponível para consulta em fontes de 3 (três) países, o PF será considerado provisório.
PROPOSTA DE ALTERAÇÃO § 5º:
§ 5º No caso de empresas que não comercializem o medicamento em outros países, poderá ser utilizado como parâmetro de referência o preço de medicamentos com o mesmo IFA e forma farmacêutica agrupável nos países de referência, vedada a utilização de preços de medicamentos genéricos e biossimilares para fins de definição de teto de preço de outras categorias.
PROPOSTA DE INCLUSÃO § 7º:
§ 7º Decorridos 2 (dois) anos da definição do preço provisório, sem que tenham sido reunidas as condições para a fixação do preço definitivo, o preço provisório será automaticamente convertido em definitivo
PROPOSTA DE INCLUSÃO § 8º:
§ 8º A CMED não deverá realizar a atualização da conversão do preço expresso em moeda estrangeira para a moeda corrente nacional dos preços já deferidos no parecer técnico da CMED.</t>
  </si>
  <si>
    <t>A utilização do menor preço entre os países de referência tem se mostrado uma barreira à introdução de inovações no Brasil, especialmente aquelas com alto valor terapêutico e tecnológico. Essa abordagem desestimula o lançamento de produtos diferenciados, impactando negativamente o acesso da população a novas terapias e limitando o aprendizado tecnológico local.
Além disso, a adoção do menor preço como critério ignora as diferenças estruturais entre os sistemas de saúde e de precificação dos países de referência, muitos dos quais utilizam mecanismos centralizados de reembolso, acordos confidenciais e políticas específicas de acesso que não se aplicam ao contexto brasileiro.
A utilização da média dos preços é mais equilibrada e alinhada com as boas práticas internacionais, promovendo previsibilidade regulatória, sustentabilidade da cadeia produtiva e redução do risco de desabastecimento. Também favorece a atração de novos medicamentos ao mercado brasileiro, ampliando o acesso da população e incentivando a concorrência.
JUSTIFICATIVA ALTERAÇÃO § 1º:
Propõe-se a redução e revisão da cesta de países de referência, limitando-a a: Canadá, Espanha, Estados Unidos da América, França, Grécia, Itália e Portugal, com a exclusão do país de origem (COO) como parâmetro obrigatório de precificação.
A proposta visa restabelecer a cesta anteriormente adotada pela CMED, que já demonstrou ser funcional, tecnicamente viável e mais alinhada com a realidade regulatória, econômica e sanitária do Brasil. A ampliação para 15 países, conforme proposto na minuta, compromete a comparabilidade entre mercados, aumenta a complexidade da análise e não se traduz em ganhos efetivos de acesso ou transparência.
Além disso, a inclusão do país de origem como referência obrigatória é metodologicamente inadequada, especialmente para medicamentos inovadores provenientes de mercados com políticas de precificação distorcidas, subsídios públicos ou negociações centralizadas com forte intervenção estatal, como ocorre, por exemplo, na China.
Conforme demonstrado em evidências técnicas recentes:
- O preço praticado no país de origem pode ser artificialmente reduzido por políticas de aquisição pública por volume, subsídios diretos, incentivos fiscais ou exigências de reembolso que não refletem o valor real da inovação.
- Não há transparência ou padronização na divulgação dos preços de origem, o que compromete a rastreabilidade e a auditabilidade do dado utilizado como base de precificação no Brasil.
- Nenhum dos 15 países considerados na cesta ampliada e proposta utiliza o país de origem como critério obrigatório em seus próprios sistemas de ERP (External Reference Pricing), conforme reconhecido pela própria CMED no Relatório AIR.
- A OMS recomenda que os países de referência sejam definidos com base em critérios de similaridade, como PIB per capita, estrutura de saúde, grau de regulação e estágio de desenvolvimento do mercado farmacêutico. O país de origem, por sua variabilidade, não pode ser padronizado e, portanto, não atende a esse critério técnico.
A exclusão do país de origem e a manutenção de uma cesta mais restrita e homogênea de países de referência aumentam a previsibilidade regulatória, reduzem o risco de precificação abaixo da viabilidade econômica, e estimulam o lançamento de medicamentos inovadores no mercado brasileiro.
Essa medida também está alinhada com os princípios da eficiência regulatória, proporcionalidade e fomento à inovação, previstos na Lei nº 13.848/2019 (Lei das Agências Reguladoras) e nas diretrizes internacionais de boas práticas em políticas de precificação farmacêutica.
JUSTIFICATIVA ALTERAÇÃO § 2º:
Manutenção da regra atual. A proposta visa manter a coerência com a alteração do § 2º, reduzindo o número mínimo de países necessários para a consolidação do preço. Essa mudança reflete a prática anterior da CMED e amplamente conhecida pelo setor, é mais compatível com a dinâmica de lançamentos internacionais e evita a perpetuação de preços provisórios, que geram incerteza para o setor e dificultam o acesso da população a novos medicamentos.
JUSTIFICATIVA ALTERAÇÃO § 3º:
A alteração proposta tem caráter redacional e técnico, substituindo o termo “produto” por “medicamento”, a fim de padronizar a terminologia utilizada na Resolução, conforme o vocabulário regulatório da CMED e da Anvisa. A medida evita ambiguidades, reforça a coerência normativa e assegura maior clareza jurídica, sem alterar o conteúdo ou os efeitos do dispositivo.
JUSTIFICATIVA ALTERAÇÃO § 4º:
Manutenção da regra atual. A proposta visa manter a coerência com a alteração do § 2º, reduzindo o número mínimo de países necessários para a consolidação do preço. Essa mudança reflete a prática anterior da CMED e amplamente conhecida pelo setor, é mais compatível com a dinâmica de lançamentos internacionais e evita a perpetuação de preços provisórios, que geram incerteza para o setor e dificultam o acesso da população a novos medicamentos.
JUSTIFICATIVA § 5º:
A proposta de alteração visa impedir que medicamentos genéricos e biossimilares sejam utilizados como referência para a definição de preços de produtos de outras categorias, como medicamentos de marca, similares ou com diferenciais comerciais. O uso do preço do genérico ou biossimilar, especialmente internacionalmente, como parâmetro compromete a lógica de precificação diferenciada entre categorias, desestimula investimentos em produtos que exigem maior esforço comercial e pode levar à retirada de opções terapêuticas do mercado. Além disso, reduz o diferencial de preço entre categorias, o que enfraquece o papel dos genéricos e biossimilares como opções mais acessíveis, contrariando, inclusive, os princípios da política nacional de medicamentos. A exclusão desses medicamentos da base de comparação preserva a concorrência saudável e a sustentabilidade da cadeia produtiva.
JUSTIFICATIVA INCLUSÃO § 7º:
A previsão da conversão automática do preço provisório em definitivo após 2 (dois) anos busca conferir segurança jurídica, previsibilidade regulatória e estabilidade comercial ao processo de precificação de medicamentos. Na ausência de definição de prazo, o status provisório pode se prolongar indefinidamente, gerando incertezas para empresas, investidores, distribuidores e gestores públicos.
O prazo de dois anos é tecnicamente razoável e foi definido com base em benchmarking realizado com empresas do setor, que revela que o tempo médio para a aprovação de 3 (três) preços junto à CMED gira em torno desse período. Ou seja, trata-se de um intervalo suficiente para que, em condições regulares, a empresa consiga reunir os dados exigidos pela regulamentação e a CMED possa concluir sua análise.
Além disso, a ausência de prazo máximo para a manutenção do preço provisório compromete o planejamento de médio e longo prazo das empresas, especialmente nos casos de medicamentos inovadores, e pode desincentivar o lançamento de novos produtos no mercado brasileiro.
Quer nos parecer que essa medida está alinhada aos princípios da eficiência administrativa, razoabilidade e segurança jurídica, previstos no art. 2º da Lei nº 9.784/1999
JUSTIFICATIVA INCLUSÃO § 8º:
A proposta visa garantir segurança jurídica e previsibilidade ao processo de precificação ao estabelecer que, uma vez aprovado o parecer técnico com o preço convertido, não haverá nova atualização cambial posterior. A reabertura da conversão após a decisão da CMED introduz incertezas para o setor regulado, dificulta o planejamento comercial e pode gerar distorções nos prazos e condições de lançamento. Ao vedar a reatualização cambial após o deferimento técnico, preserva-se a integridade do processo decisório e evita-se a sobreposição de critérios que comprometam a estabilidade regulatória.</t>
  </si>
  <si>
    <t>Art. 12. Para cálculo do custo de tratamento, quando houver mais de uma alternativa terapêutica, poderão ser utilizados como critérios de desempate para definição do medicamento comparador, observada a seguinte ordem, sem prejuízo da análise de outros fatores, desde que tecnicamente justificados:
I - indicação terapêutica aprovada em bula no país; 
II - população indicada na bula do medicamento; 
III - linha de tratamento;  
IV - classe terapêutica; 
V -  mecanismo de ação;  
VI - forma farmacêutica;  
VII - via de administração.
§ 1º O cálculo do custo de tratamento será realizado considerando os seguintes critérios:
I – a quantidade de IFA (ingrediente farmacêutico ativo) por apresentação do medicamento;
II – a posologia prevista em bula, observadas as seguintes disposições:
a)	para medicamentos de uso crônico, serão consideradas apenas as doses de manutenção, excluídas as doses de ataque;
b)	nos casos de posologia com escalonamento de dose, todas as fases previstas em bula deverão ser consideradas no cálculo;
III – o tempo de tratamento, conforme previsão em bula ou evidência científica reconhecida:
a) para medicamentos de uso crônico, será adotado o período de 12 (doze) meses, salvo justificativa técnica em contrário;
b) para medicamentos de uso agudo, será considerado o tempo indicado em bula ou em evidências científicas;
IV – a existência de dados de comercialização do medicamento nos últimos 2 (dois) semestres, no mínimo.
(...)
PROPOSTA DE INCLUSÃO
§ 4º Para todos os fins dispostos no § 2º, caso o medicamento novo não esteja disponível no mercado, deverá ser considerado o medicamento de referência estabelecido pela Anvisa.
§ 5º Quando, após a aplicação dos critérios de desempate previstos neste artigo, ainda houver mais de um medicamento comparador clinicamente adequado, o Preço Fábrica (PF) deverá ser calculado com base na média do custo de tratamento entre os medicamentos comparadores identificados.</t>
  </si>
  <si>
    <t>JUSTIFICATIVA ALTERAÇÃO CAPUT:
A alteração proposta visa conferir maior objetividade e coerência técnica ao processo de definição do medicamento comparador, ao estabelecer uma ordem preferencial dos critérios de desempate. Sem essa ordenação, o rol perde efetividade prática e pode gerar decisões inconsistentes ou arbitrárias. A hierarquização sugerida reflete a lógica comumente observada na avaliação de inovações terapêuticas, priorizando critérios clínicos mais relevantes e garantindo maior previsibilidade, transparência e alinhamento com as boas práticas regulatórias.
JUSTIFICATIVA ALTERAÇÃO INCISOS I A VII:
A proposta de alteração visa reforçar a segurança regulatória e a aderência ao uso aprovado em bula, ao priorizar a indicação terapêutica registrada no país e a população-alvo expressamente autorizada. Essa ordenação evita o uso de comparadores com base em usos off label, o que comprometeria a legitimidade técnica da comparação e poderia gerar distorções no cálculo do custo de tratamento.
Além disso, a reorganização dos critérios reflete uma lógica mais alinhada com a avaliação clínica e regulatória, priorizando aspectos como indicação e população-alvo, que são determinantes para o uso real do medicamento, antes de considerar elementos secundários como forma farmacêutica ou via de administração. 
JUSTIFICATIVA § 1º:
A proposta tem por objetivo consolidar, em norma, entendimentos já adotados pela Secretaria-Executiva da CMED em seus pareceres técnicos, garantindo maior previsibilidade, padronização e segurança jurídica para os agentes regulados. A redação sistematiza critérios atualmente aplicados de forma interpretativa, como a exclusão de doses de ataque para medicamentos de uso crônico, a consideração de todas as fases posológicas escalonadas e a definição de um período de tratamento padrão. A inclusão da exigência de dados de comercialização visa assegurar a aderência do cálculo à realidade do mercado. A medida contribui para maior transparência e coerência nas análises de custo de tratamento.
JUSTIFICATIVA INCLUSÃO §§ 4º E 5º:
A inclusão do § 4º visa garantir a aplicabilidade do § 2º, nos casos em que o medicamento novo, ainda que registrado, não esteja efetivamente disponível no mercado, situação comum em registros recentes ou produtos com lançamento postergado. Nesses casos, a utilização do medicamento de referência definido pela Anvisa assegura continuidade metodológica, respaldo regulatório e viabilidade do cálculo, evitando lacunas na definição do comparador.
Já o § 5º busca resolver situações nas quais, mesmo após a aplicação dos critérios de desempate, permaneçam múltiplos comparadores clinicamente válidos. Nesses casos, a adoção da média do custo de tratamento entre os comparadores evita arbitrariedades, assegura isonomia, equilíbrio técnico e maior transparência na definição do PF, além de refletir melhor a realidade do mercado e as opções terapêuticas disponíveis.
Ambas as inclusões reforçam a coerência técnica da metodologia de comparação e reduzem subjetividade nas análises.</t>
  </si>
  <si>
    <t>PROPOSTA DE EXCLUSÃO:
Art. 13. Nos casos de registro concedido pela Anvisa com a necessidade de complementação de dados e provas adicionais após a concessão do registro, a CMED poderá estabelecer preço provisório ao produto.
Parágrafo único. Nas situações dispostas no caput, a empresa deverá apresentar à Secretaria Executiva da CMED o Relatório Técnico com dados de evidência de eficácia e segurança do produto sempre que forem apresentados à área de registro da Anvisa, de acordo com o cronograma previsto no Termo de Compromisso firmado para registro do produto, sujeitando-se às sanções previstas na Lei nº 10.742, de 2003, em caso de omissão ou atraso injustificado.</t>
  </si>
  <si>
    <t>Art. 14. Quando solicitados pela empresa, poderão ser estabelecidos preços fixos (flat pricing) para apresentações com diferentes concentrações quando:
(...)
PROPOSTA DE EXCLUSÃO:
§ 1º O Parecer Técnico da Secretaria Executiva da CMED deverá fundamentar a formação de preços fixos considerando as especificidades do produto.
§ 2º No caso do inciso I, o menor preço internacional localizado por unidade farmacotécnica será utilizado para formação dos preços fixos.
PROPOSTA DE ALTERAÇÃO § 4º:
§ 4º A CMED poderá estabelecer preço fixo para apresentações de medicamentos desenvolvidas exclusivamente para grupos populacionais específicos, independentemente da concentração, desde que solicitado pelo detentor do registro.</t>
  </si>
  <si>
    <t>A alteração tem por objetivo deixar claro que o modelo de preço fixo somente será aplicado mediante solicitação da empresa, respeitando sua estratégia de precificação e viabilidade econômica. Em diversos casos, especialmente em produtos pediátricos ou com apresentações de baixo volume, a imposição automática de flat pricing pode resultar em preços que não cobrem sequer os custos mínimos de embalagem e distribuição, inviabilizando o lançamento de novas apresentações ou o abastecimento do mercado.
Além disso, o modelo de preço fixo, embora útil em determinados contextos, não deve ser compulsório, pois pode desconsiderar diferenças significativas de custo entre concentrações. A redação proposta garante flexibilidade regulatória, previsibilidade para o setor e alinhamento com a lógica de sustentabilidade econômica do portfólio farmacêutico.
Por fim, ressalta-se que a justificativa conceitual sobre o tema já foi incluída no artigo de definições, reforçando a abordagem técnica e a coerência normativa da proposta.
JUSTIFICATIVA EXCLUSÃO §§ 1º E 2º:
A exclusão dos §§ 1º e 2º é necessária para preservar a coerência da proposta de que a aplicação do modelo de preços fixos (flat pricing) deve ocorrer por iniciativa da empresa, e não por imposição ou metodologia da CMED. A redação atual, ao prever a utilização do menor preço por unidade farmacotécnica como base para o cálculo do preço fixo, desvirtua o conceito de flat pricing, que pressupõe a uniformização de preços entre apresentações com diferentes concentrações, desde que haja equivalência terapêutica.
O preço a ser considerado deve ser o de cada uma das apresentações que possuem preços fixos (flat pricing), independentemente da quantidade de unidades farmacotécnicas.
A redação proposta pela CMED deixa aberto a possibilidade de se calcular o preço flat com base no menor preço entre as unidades farmacotécnicas. Exemplo que pode ser aplicado com a redação proposta:
20mg x 10 = 100 USD -&gt; 1mg = 0,50 USD
30mg x 10 = 100 USD -&gt; 1mg = 0,33 USD
40mg x 10 = 100 USD -&gt; 1mg = 0,25 USD ---&gt; flat com base no menor preço por Unidade farmacotécnica
\/
20mg x 10 = 50 USD -&gt; 1mg = 0,25 USD
30mg x 10 = 75 USD -&gt; 1mg = 0,25 USD
40mg x 10 = 100 USD -&gt; 1mg = 0,25 USD 
JUSTIFICATIVA ALTERAÇÃO § 4º:
A alteração visa assegurar que a aplicação do modelo de preço fixo (flat pricing) para medicamentos voltados a grupos populacionais específicos — como pediátricos, geriátricos ou outras populações com necessidades clínicas diferenciadas — ocorra apenas mediante solicitação da empresa. 
Essa previsão respeita a autonomia do detentor do registro e evita imposições que possam comprometer a viabilidade econômica de apresentações com menor concentração, mas que envolvem custos adicionais de desenvolvimento, formulação e produção. 
A redação proposta garante flexibilidade regulatória, previsibilidade comercial e alinhamento com a lógica de sustentabilidade da oferta, especialmente em nichos terapêuticos sensíveis.</t>
  </si>
  <si>
    <t>Art. 15. O PF máximo permitido para o medicamento classificado na Categoria 1 corresponderá a média do preço internacional do medicamento em análise, encontrado dentre os países de referência, agregando-se os impostos incidentes, conforme a legislação vigente.
PROPOSTA DE EXCLUSÃO:
§ 1º Nos casos de medicamentos classificados na Categoria 1, em que o pedido de patente da molécula esteja sob análise pelo INPI, a CMED estabelecerá preço provisório ao produto pleiteado.
§ 2º Nas situações dispostas no § 1º, a empresa deverá apresentar à Secretaria-Executiva da CMED, com periodicidade de 6 (seis) meses, atualização quanto à patente da molécula do produto.</t>
  </si>
  <si>
    <t>A proposta promove dois ajustes fundamentais: substitui o termo “produto” por “medicamento”, garantindo uniformidade terminológica com o marco legal e regulatório da CMED e da Anvisa; e adota a média dos preços internacionais como critério de precificação, em substituição ao menor preço.
O uso da média reduz distorções causadas por outliers ou políticas locais de subsídio, refletindo de forma mais fiel o comportamento global de preços e assegurando maior previsibilidade e viabilidade econômica para o lançamento de medicamentos no Brasil. Trata-se de prática alinhada às recomendações internacionais e essencial para um ambiente regulatório mais equilibrado e atrativo.
JUSTIFICATIVA EXCLUSÃO §§ 1º E 2º:
A exclusão dos §§ 1º e 2º é necessária para assegurar a coerência normativa com a proposta já apresentada de afastamento da exigência de patente como critério de enquadramento na Categoria 1. A vinculação da precificação à existência de um pedido de patente em trâmite no INPI gera insegurança jurídica, pois se baseia em um direito ainda incerto, passível de indeferimento ou judicialização, e transfere à CMED uma responsabilidade de acompanhamento que extrapola sua competência regulatória.
Além disso, a criação de um “preço provisório” atrelado ao status do pedido de patente fragiliza a previsibilidade do processo de precificação, podendo impactar negativamente o planejamento comercial, o acesso ao mercado e a atratividade regulatória do país.
A proposta de afastar a patente como critério de categorização busca justamente valorizar o ganho terapêutico efetivo como elemento central da análise, independentemente da situação patentária, o que está mais alinhado com os princípios da regulação sanitária, da inovação incremental e das boas práticas internacionais.
Portanto, a exclusão dos dispositivos é indispensável para garantir a coerência com a nova lógica proposta da Categoria 1, eliminar redundâncias e reforçar a segurança jurídica e técnica da norma.</t>
  </si>
  <si>
    <t>Art. 16. O PF máximo permitido para o medicamento classificado na Categoria 2 será definido tendo como base o custo de tratamento com o medicamento comparador, com mesma indiciação em bula aprovada no país, não podendo ser superior à média aritmética do preço praticado dentre os países de referência.
PROPOSTA DE EXCLUSÃO:
Parágrafo único. O custo de tratamento com o produto classificado na Categoria 2 não poderá ser superior ao custo de tratamento com o medicamento escolhido como comparador.</t>
  </si>
  <si>
    <t>A alteração reforça a exigência de que o comparador esteja aprovado para a mesma indicação em bula no Brasil, evitando o uso de comparações off label. 
Além disso, substitui o critério do menor preço internacional pela média aritmética, o que reduz distorções, assegura maior equilíbrio regulatório e alinha a norma às boas práticas internacionais de precificação por referência externa. 
Por fim, também, promove uniformidade terminológica ao substituir “produto” por “medicamento”.
JUSTIFICATIVA EXCLUSÃO:
O parágrafo único repete integralmente o conteúdo já expresso no caput do artigo, configurando redundância normativa. Sua exclusão contribui para a concisão e clareza do texto legal, em conformidade com os princípios da boa técnica legislativa, sem prejuízo ao conteúdo regulatório.</t>
  </si>
  <si>
    <t>Art. 17. A CMED poderá estabelecer PF máximo para produtos classificados na categoria 1 e 2, com base em racional de preço sugerido pela empresa, a ser avaliado pela CMED, nas seguintes situações:
PROPOSTA DE ALTERAÇÃO PAR. ÚNICO:
Parágrafo único. Na análise de que trata este artigo, a CMED deverá considerar o benefício clínico adicional aportado pelo medicamento.</t>
  </si>
  <si>
    <t>A alteração garante maior flexibilidade regulatória ao permitir que medicamentos da Categoria 2 também possam ter o PF definido com base em racional de preço sugerido, mesmo sem ganho terapêutico. Com a retirada da exigência de patente da Categoria 1, não se justifica manter essa limitação para a Categoria 2. A proposta assegura coerência entre as categorias e reforça o papel técnico da CMED na avaliação caso a caso, promovendo previsibilidade e racionalidade no processo de precificação.
JUSTIFICATIVA EXCLUSÃO PAR. ÚNICO:
A alteração confere maior objetividade ao dispositivo ao vincular expressamente a análise ao conceito de benefício clínico adicional, já definido e parametrizado na própria norma, evitando interpretações subjetivas. A exclusão dos termos "grau" e "esforço inovativo" se justifica pela ausência de critérios claros para sua mensuração, o que compromete a previsibilidade regulatória.
Além disso, os elementos relacionados à produção nacional e à inovação já estão adequadamente contemplados nas hipóteses do caput do artigo, tornando desnecessária sua repetição no parágrafo único. A proposta reforça a coerência normativa, a segurança jurídica e a transparência do processo decisório da CMED.</t>
  </si>
  <si>
    <t>Art. 18. O PF permitido para o medicamento classificado na Categoria 3 que demonstrar, com evidências científicas ou racional técnico da empresa, benefício clínico adicional, deverá observar os seguintes critérios:
I - não poderá ser superior ao PF médio praticado para o mesmo produto nos países de referência, agregando-se os impostos incidentes;
II - será estabelecido a partir de racional de preço sugerido pela empresa e avaliado pela CMED, em qualquer das seguintes situações:
a)	o medicamento não é comercializado pela empresa solicitante nos países de referência;
b)	o preço internacional do medicamento comercializado pela empresa solicitante nos países de referência for menor que o do medicamento originador de inovação incremental;
(...)
§ 1º O Preço Fábrica (PF) do medicamento enquadrado na hipótese prevista no caput deste artigo não poderá ser inferior ao PF atualizado do medicamento originador de inovação incremental, ainda que este não esteja mais em comercialização.
PROPOSTA DE EXCLUSÃO:
§ 2º Na análise de que trata este artigo, a CMED deverá considerar, entre outros elementos, o grau de benefício clínico aportado pelo medicamento e o grau de esforço inovativo empreendido pela empresa no País para o desenvolvimento e ou produção do medicamento pleiteado.
PROPOSTA DE INCLUSÃO:
§ 2º Para fins do disposto no § 1º, o PF atualizado do medicamento originador será calculado com base no preço vigente em abril de 2004, ou na data de lançamento do produto originador, se posterior, aplicando-se os reajustes anuais autorizados pela CMED, independentemente de terem sido efetivamente praticados pela empresa detentora. 
PROPOSTA DE ALTERAÇÃO:
§ 3º A empresa desenvolvedora poderá solicitar audiência ou encaminhar protocolo para discussão do racional de preço a ser sugerido em qualquer etapa do desenvolvimento do medicamento inovador, previamente à submissão do DIP.
PROPOSTA DE ALTERAÇÃO:
§ 4º Os encaminhamentos definidos nas discussões prévias à submissão do DIP, previstas no § 3º deste artigo, não garantem a aprovação do preço proposto, mas o racional de precificação acordado deverá ser considerado como referência mínima para a definição do Preço Fábrica (PF), desde que mantidas as premissas técnicas e mercadológicas apresentadas na ocasião.</t>
  </si>
  <si>
    <t>JUSTIFICATIVA CAPUT:
A alteração substitui o termo “produto” por “medicamento”, promovendo uniformidade terminológica em conformidade com a legislação sanitária e regulatória vigente. Além disso, elimina a menção específica à “literatura científica”, já contemplada na definição mais ampla de “evidências científicas” prevista no início da norma, evitando redundância e garantindo maior clareza e objetividade ao texto.
JUSTIFICATIVA INCISO I:
A substituição do menor pelo preço médio internacional evita distorções causadas por outliers ou políticas locais de subsídio, promovendo maior equilíbrio regulatório e previsibilidade. A mudança também está alinhada com a lógica já adotada em outras categorias da norma e com boas práticas internacionais de precificação por referência externa.
JUSTIFICATIVA INCISO II:
A substituição de “poderá” por “será” e a inclusão de “em qualquer das seguintes situações” conferem maior objetividade e reforçam a obrigatoriedade da análise do racional de preço quando presentes as hipóteses previstas. A medida garante segurança jurídica e evita interpretações restritivas que possam limitar o direito da empresa à avaliação técnica de sua proposta.
JUSTIFICATIVA ALTERAÇÃO ALÍNEA "A" DO INCISO II:
A nova redação torna a hipótese mais precisa e aderente à realidade regulatória, ao focar na inexistência de comercialização pela própria empresa, e não na ausência absoluta de preços internacionais, o que pode ocorrer por razões alheias à solicitante.
JUSTIFICATIVA ALÍNEA "B" DO INCISO II:
A pequena adequação redacional melhora a clareza do dispositivo, mantendo o sentido original, mas reforçando a vinculação entre o preço praticado pela própria empresa e o parâmetro de comparação com o medicamento originador. Isso evita interpretações ambíguas e assegura maior precisão técnica.
JUSTIFICATIVA ALTERAÇÃO § 1º:
A redação assegura proporcionalidade e evita distorções ao impedir que o PF do novo medicamento seja inferior ao do originador, mesmo que este tenha sido descontinuado. A inclusão do termo “PF atualizado” elimina ambiguidades e garante coerência técnica, regulatória e metodológica na comparação entre medicamentos com diferentes concentrações ou status de mercado.
JUSTIFICATIVA EXCLUSÃO § 2º:
A exclusão se justifica pela subjetividade dos termos “grau de benefício clínico” e “grau de esforço inovativo”, que não possuem parâmetros definidos na norma. Além disso, o caput já exige a demonstração de benefício clínico adicional, e a atividade inovativa no País está contemplada nas hipóteses do artigo, tornando o parágrafo redundante e impreciso.
JUSTIFICATIVA INCLUSÃO NOVO § 2º:
A inclusão padroniza o método de cálculo do PF atualizado, garantindo segurança jurídica e previsibilidade. Evita distorções causadas por decisões comerciais, como a não aplicação de reajustes, e assegura isonomia nos casos em que o originador não está mais em comercialização. A proposta segue os princípios da Lei Complementar nº 95/1998, promovendo clareza, precisão normativa e aplicação uniforme pela CMED.
JUSTIFICATIVA ALTERAÇÃO § 3º:
A alteração amplia a previsibilidade e o diálogo técnico regulatório, permitindo que a empresa solicite reunião com a CMED em qualquer fase do desenvolvimento, e não apenas às vésperas da submissão do DIP. Essa previsão é fundamental para que o regulado possa avaliar, de forma antecipada, a viabilidade econômica da inovação proposta, uma vez que a precificação é um fator determinante, por exemplo, na análise de retorno sobre o investimento.
Ao permitir essa interlocução prévia, a norma contribui para decisões mais informadas por parte do setor produtivo, evitando investimentos em tecnologias cujo potencial de retorno seja incompatível com os parâmetros regulatórios de preço. A medida, portanto, fortalece a previsibilidade, qualifica o processo de inovação e estimula o desenvolvimento de medicamentos com real potencial de acesso e sustentabilidade no mercado.
JUSTIFICATIVA ALTERAÇÃO § 4º:
A redação proposta busca assegurar maior previsibilidade ao processo de precificação, sem retirar da CMED sua competência técnica e legal de análise. Ao estabelecer que o racional discutido previamente deve servir como “referência mínima de preço”, preserva-se a lógica de investimento da empresa, que depende dessa sinalização para avaliar a viabilidade econômica da inovação.
A proposta evita interpretações arbitrárias ou rupturas injustificadas entre o que foi discutido tecnicamente e a decisão final, fortalecendo a confiança no processo regulatório e garantindo coerência entre o diálogo prévio e a precificação final, desde que não haja alteração relevante nos dados apresentados.</t>
  </si>
  <si>
    <t>Art. 19. No caso de medicamento classificado na Categoria 3 que não se enquadre na hipótese prevista no art. 18, o Preço Fábrica (PF) autorizado não poderá ser inferior ao PF atualizado do(s) medicamento(s) originador(es) de inovação incremental, calculado conforme os §§ 1º e 2º do art. 18, considerando, quando aplicável, a proporcionalidade direta de concentração da unidade farmacotécnica.
PROPOSTA DE EXCLUSÃO:
§ 1º Na análise de que trata este artigo, a CMED deverá considerar, entre outros elementos, o grau de esforço inovativo empreendido pela empresa para o desenvolvimento e ou produção do medicamento pleiteado.
§ 2º Nas situações em que o medicamento originador de inovação incremental seja um medicamento genérico, dever-se-á considerar o PF do respectivo medicamento de referência, aplicando-se os ajustes anuais definidos pela CMED.</t>
  </si>
  <si>
    <t>A proposta assegura um piso técnico de precificação para medicamentos da Categoria 3 sem benefício clínico adicional, com base no PF atualizado do originador, conforme metodologia objetiva prevista nos §§ 1º e 2º do art. 18. Além disso, visa corrigir lacunas identificadas pelo setor da antiga Categoria V da Resolução CMED nº 2/2004, aplicando critérios técnicos distintos: para novas associações, a soma das monodrogas; para novas formas farmacêuticas não agrupáveis, o preço proporcional por concentração.
JUSTIFICATIVA EXCLUSÃO §§ 1º E 2º:
Propõe-se a exclusão do § 1º devido à ausência de critérios objetivos para mensurar o “grau de esforço inovativo”, conceito vago que pode gerar interpretações subjetivas e distorções concorrenciais, especialmente em casos sem benefício clínico adicional. Já o § 2º deve ser excluído porque medicamentos genéricos, por definição, não são objeto de inovação incremental — tratam-se de cópias de medicamentos considerados como referência. Assim, considerar o PF do medicamento de referência nesses casos é conceitualmente inadequado e regulatoriamente incoerente.</t>
  </si>
  <si>
    <t>Art. 20. O PF máximo permitido para o medicamento classificado na Categoria 4 será definido com base no preço médio das apresentações dos medicamentos com o mesmo IFA e mesma concentração disponíveis no mercado, em forma farmacêutica agrupável, ponderado pelo faturamento de cada apresentação, com base no seguinte:
I - a média ponderada deverá ser calculada com base nas apresentações de igual concentração e forma farmacêutica agrupável existentes no mercado;
II - não existindo apresentações com igual concentração, a média ponderada deverá ser calculada com base em todas as apresentações de mesmo IFA e forma farmacêutica agrupável existentes no mercado, seguindo o critério da proporcionalidade direta da concentração de IFA. 
§ 1º O medicamento classificado na Categoria 4 não poderá ter o seu PF permitido superior ao preço médio disposto no caput.
(...)
PROPOSTA DE INCLUSÃO:
§ 3º Para fins do cálculo do PF previsto no caput, não serão consideradas as apresentações classificadas como medicamentos genéricos, biossimilares ou dispensados diretamente na embalagem primária.</t>
  </si>
  <si>
    <t>JUSTIFICATIVA CAPUT:
A proposta substitui “produto” por “medicamento”, promovendo uniformidade terminológica com a legislação sanitária vigente. Além disso, propõe que o cálculo do preço médio seja ponderado pelo faturamento, e não pela quantidade comercializada. O uso do volume como critério de ponderação distorce o resultado, sobretudo em mercados com forte presença de genéricos, que possuem preços significativamente inferiores, mas volumes maiores. Isso pode forçar artificialmente o preço das novas tecnologias para baixo, comprometendo sua viabilidade econômica. A proposta preserva a lógica da Resolução CMED nº 2/2004, que adota o faturamento como critério de ponderação, garantindo coerência regulatória, previsibilidade e sustentabilidade para o setor.
JUSTIFICATIVA ALTERAÇÃO INCISO I:
A proposta exclui a menção à “posologia diversa” por se tratar de elemento já contemplado no conceito de forma farmacêutica agrupável e concentração, evitando redundância normativa. Além disso, a redação proposta reflete o que foi comentado na alteração proposta do caput e a intenção de excluir os medicamentos genéricos do cálculo, conforme já praticado nas regras atuais da CMED, evitando distorções causadas por preços artificialmente reduzidos. A medida preserva a coerência com o caput do artigo e assegura maior equilíbrio na definição do preço máximo permitido para novas apresentações.
JUSTIFICATIVA ALTERAÇÃO INCISO II:
A exclusão da expressão “desde que as formas agrupáveis não apresentem posologia diversa” visa eliminar ambiguidade e insegurança interpretativa, uma vez que não há clareza técnica sobre o impacto que diferentes posologias gerariam na formação do preço. A redação proposta mantém o critério objetivo de proporcionalidade da concentração, já adequado para garantir comparabilidade técnica entre apresentações, sem necessidade de restrição adicional que possa gerar inconsistências ou limitar indevidamente a base de cálculo.
JUSTIFICATIVA ALTERAÇÃO § 1º:
A substituição do termo “produto” por “medicamento” visa garantir uniformidade terminológica com o marco legal e regulatório da Anvisa e da CMED, além de assegurar maior precisão técnica e aderência à nomenclatura adotada ao longo da norma.
JUSTIFICATIVA INCLUSÃO § 3º:
A exclusão de medicamentos genéricos, biossimilares e apresentações dispensadas em embalagem primária do cálculo do PF visa evitar distorções artificiais no preço médio, uma vez que esses produtos, por sua natureza, frequentemente apresentam preços significativamente inferiores aos medicamentos de referência ou similares com marca. Incluir tais apresentações no cálculo pode forçar o PF das novas apresentações para patamares economicamente inviáveis, desestimulando a introdução de inovações incrementais e prejudicando a sustentabilidade do setor. A proposta mantém a coerência com práticas já consolidadas na precificação e assegura maior equilíbrio concorrencial e previsibilidade regulatória.</t>
  </si>
  <si>
    <t>Art. 21. O PF máximo permitido para o medicamento classificado na Categoria 5 será definido com base na média aritmética da unidade farmacotécnica, das apresentações do mesmo medicamento, com igual concentração e forma farmacêutica agrupável, já comercializadas pela própria empresa.
§ 1º O medicamento classificado na Categoria 5 não poderá ter o seu PF permitido superior à média aritmética disposta no caput.
(...)
§ 3º Caso a apresentação pleiteada de um medicamento apresente diferenças apenas nas embalagens primária ou secundária, mantendo-se inalteradas a concentração, a forma farmacêutica e a quantidade de unidades farmacotécnicas em relação à apresentação já disponível no mercado, o preço da nova apresentação deverá ter como limite máximo o preço da apresentação já disponível no mercado.
(...)
PROPOSTA DE INCLUSÃO:
§ 5º Quando a alteração de concentração do princípio ativo representar um ganho para a terapia, será considerado o critério do custo de tratamento com o medicamento definido como comparador.
PROPOSTA DE INCLUSÃO:
§ 6º Para fins do cálculo do PF previsto no caput, não serão consideradas as apresentações classificadas como medicamentos genéricos, biossimilares ou dispensados diretamente na embalagem primária.</t>
  </si>
  <si>
    <t>JUSTIFICATIVA CAPUT:
A proposta promove três ajustes fundamentais:
(1)	Substituição de “produto” por “medicamento”, garantindo uniformidade terminológica com a legislação sanitária e regulatória;
(2)	Exclusão dos medicamentos genéricos e das apresentações de empresas do mesmo grupo econômico do cálculo, a fim de evitar distorções causadas por estratégias comerciais distintas entre CNPJs juridicamente autônomos. A equiparação entre empresas do mesmo grupo desconsidera sua autonomia legal e patrimonial, carece de respaldo técnico e jurídico, e não foi objeto de análise na AIR, em violação ao Decreto nº 10.411/2020 e à Lei nº 13.848/2019. A introdução desse critério sem base normativa clara pode configurar vício de legalidade e ampliar o risco de judicialização e de questionamentos por órgãos de controle.
(3)	Inclusão do termo “unidade farmacotécnica” para assegurar maior precisão técnica no cálculo do preço médio, especialmente diante da diversidade de apresentações no mercado. Isso garante comparabilidade justa entre formatos com diferentes quantidades, evitando viés na média aritmética.
JUSTIFICATIVA ALTERAÇÃO § 1º:
A substituição do termo “produto” por “medicamento” visa garantir uniformidade terminológica com o marco legal e regulatório da Anvisa e da CMED, além de assegurar maior precisão técnica e aderência à nomenclatura adotada ao longo da norma.
JUSTIFICATIVA ALTERAÇÃO § 3º:
A alteração visa conferir maior clareza ao dispositivo, especificando que o preço da nova apresentação deverá ser comparado com outra apresentação do mesmo medicamento (mesma marca comercial) já disponível no mercado. Essa precisão evita interpretações ambíguas e assegura coerência com os critérios de equivalência técnica e mercadológica adotados na precificação.
JUSTIFICATIVA INCLUSÃO § 5º:
A proposta resgata dispositivo já previsto na Resolução CMED nº 2/2004 (§ 2º, do Art. 7º), preservando a previsibilidade regulatória e evitando lacunas interpretativas. A inclusão garante que alterações de concentração que tragam benefício terapêutico sejam avaliadas com base no custo de tratamento, mantendo coerência com a lógica já consolidada na regulação de preços
JUSTIFICATIVA INCLUSÃO § 6º:
A exclusão de medicamentos genéricos, biossimilares e apresentações dispensadas em embalagem primária do cálculo do PF visa evitar distorções artificiais no preço médio, uma vez que esses produtos, por sua natureza, frequentemente apresentam preços significativamente inferiores aos medicamentos de referência ou similares com marca. Incluir tais apresentações no cálculo pode forçar o PF das novas apresentações para patamares economicamente inviáveis, desestimulando a introdução de inovações incrementais e prejudicando a sustentabilidade do setor. A proposta mantém a coerência com práticas já consolidadas na precificação e assegura maior equilíbrio concorrencial e previsibilidade regulatória.</t>
  </si>
  <si>
    <t>Art. 22. O PF máximo permitido para o medicamento classificado na Categoria 6 não poderá ser superior a 65% do preço do medicamento de referência.
§ 1º Quando houver nova apresentação de medicamento genérico já comercializado pela empresa, o PF permitido para o medicamento classificado na Categoria 6 não poderá ser superior à média aritmética dos preços das outras apresentações do medicamento genérico da própria empresa, com igual concentração e mesma forma farmacêutica e considerando a unidade farmacotécnica.
§ 2º Na ausência de comercialização do medicamento de referência e de indicação de medicamento substituto, será considerada a média de preços das apresentações genéricas de igual concentração, forma farmacêutica e quantidade de unidade farmacotécnica, ficando este valor como teto de preço a ser observado para as novas apresentações de igual concentração, forma farmacêutica e quantidade de unidade farmacotécnica. 
§ 3º Quando o medicamento de referência definido pela Anvisa for um medicamento genérico, o PF atualizado do medicamento genérico será calculado tomando por base o preço vigente em abril de 2004 ou no lançamento do genérico definido pela Anvisa como referência, caso tenha ocorrido após abril de 2004, atualizado pelo índice de ajuste anual divulgado pela CMED, independente da empresa detentora ter aplicado os índices autorizados. 
PROPOSTA DE INCLUSÃO:
§ 4º Quando a empresa submeter, no DIP, mais de uma apresentação do medicamento classificado na Categoria 6, o PF máximo permitido será calculado com base em 65% da média dos preços por unidade farmacotécnica das apresentações do medicamento de referência com mesma forma farmacêutica e concentração proporcional, ponderada pelo número de unidade farmacotécnicas de cada apresentação submetida.</t>
  </si>
  <si>
    <t>JUSTIFICATIVA CAPUT:
A substituição do termo “produto” por “medicamento” visa garantir uniformidade terminológica com o marco legal e regulatório da Anvisa e da CMED, além de assegurar maior precisão técnica e aderência à nomenclatura adotada ao longo da norma.
JUSTIFICATIVA ALTERAÇÃO § 1º:
A proposta promove três ajustes fundamentais:
(1)	Exclusão da referência ao grupo econômico, com base no entendimento de que empresas coligadas ou controladas possuem autonomia jurídica, regulatória e estratégica, não devendo ser tratadas como um bloco único para fins de precificação. A equiparação entre CNPJs distintos desconsidera a lógica da vigilância sanitária e da estrutura de registro individualizada por empresa, além de não possuir respaldo legal nem ter sido objeto de análise na AIR, violando o Decreto nº 10.411/2020 e a Lei nº 13.848/2019. A introdução desse critério sem base normativa clara pode configurar vício de legalidade e ampliar o risco de judicialização e de questionamentos por órgãos de controle.
(2)	Substituição do termo “produto” por “medicamento”, garantindo coerência terminológica com a legislação da Anvisa e com o restante da norma, evitando interpretações ambíguas; e 
(3)	Inclusão do termo “unidade farmacotécnica” para assegurar maior precisão técnica no cálculo do preço médio, especialmente diante da diversidade de apresentações no mercado. Isso garante comparabilidade justa entre formatos com diferentes quantidades, evitando viés na média aritmética.
A proposta assegura segurança jurídica, previsibilidade regulatória e equilíbrio técnico no processo de precificação de novas apresentações de medicamentos genéricos.
JUSTIFICATIVA ALTERAÇÃO § 2º:
A proposta aperfeiçoa o dispositivo ao incluir o critério da quantidade de unidade farmacotécnica, garantindo maior precisão técnica na definição do teto de preço. Essa inclusão é necessária para evitar distorções na comparação entre apresentações com diferentes quantidades por embalagem, assegurando que o cálculo reflita corretamente o valor por unidade.
JUSTIFICATIVA ALTERAÇÃO § 3º:
A proposta visa corrigir uma distorção regulatória relevante: a utilização de medicamentos genéricos como referência de preço, mesmo nos casos em que tais produtos tenham sofrido reduções expressivas e além do legalmente previsto (ou seja, reduções superiores a 35%) ou não tenham sido reajustados ao longo dos anos. Em muitos casos, esses genéricos permanecem como os únicos disponíveis no mercado, com preços artificialmente comprimidos, o que compromete sua representatividade como parâmetro regulatório.
Ao utilizar o preço desatualizado de um genérico como teto para novas apresentações, a norma inviabiliza a entrada de novos concorrentes, desestimula investimentos e compromete a sustentabilidade do mercado. A proposta de alteração restabelece a lógica de atualização regulatória, adotando como base o preço histórico do genérico de referência, corrigido pelos índices anuais autorizados pela CMED, independentemente de sua aplicação prática pela empresa detentora.
Essa abordagem assegura isonomia, previsibilidade e coerência técnica, evitando que decisões comerciais isoladas — como a não aplicação de reajustes — se tornem barreiras regulatórias à concorrência. Trata-se de medida essencial para preservar a atratividade do mercado e garantir o equilíbrio entre acesso, competição e viabilidade econômica.
JUSTIFICATIVA INCLUSÃO § 4º:
A inclusão do § 4º visa estabelecer um critério específico para situações em que a empresa submete, no mesmo DIP, múltiplas apresentações de um medicamento da Categoria 6. A redação atual do caput, ao prever apenas o limite de 65% do preço do medicamento de referência, pode gerar insegurança jurídica quanto à base de cálculo aplicável em casos com mais de uma apresentação, especialmente quando há variação no número de unidades farmacotécnicas (UFs).
A proposta assegura que, nessas situações, o cálculo seja feito com base em uma média ponderada por UF das apresentações do medicamento de referência com mesma forma farmacêutica e concentração proporcional, garantindo coerência técnica, previsibilidade e isonomia entre empresas. Essa metodologia evita distorções e impede que apresentações com diferentes estruturas de custo sejam comparadas de forma inadequada.
Adicionalmente, ao exigir correspondência exata de forma farmacêutica (em vez de apenas agrupabilidade), o dispositivo assegura que o parâmetro de comparação seja clinicamente e regulatoriamente equivalente, evitando o uso de medicamentos de referência distintos — como comprimidos simples e orodispersíveis — que, embora agrupáveis em outras categorias, possuem preços e características distintas na lista de referência da Anvisa.
A medida, portanto, aprimora a aplicabilidade do artigo, sem alterar sua regra geral, e contribui para maior segurança jurídica e técnica no processo de precificação.</t>
  </si>
  <si>
    <t>Art. 23. O PF máximo permitido para o medicamento classificado na Categoria 7 será definido de acordo com os seguintes os critérios:
PROPOSTA DE EXCLUSÃO:
I - para medicamento que comprove ganho terapêutico, o PF permitido para o produto classificado na Categoria 7 corresponderá ao menor preço internacional do medicamento em análise, encontrado dentre os países de referência, agregando-se os impostos incidentes, conforme o caso;
II - para medicamento que não comprove ganho terapêutico:
PROPOSTA DE ALTERAÇÃO:
I - caso o medicamento seja novo na lista dos medicamentos comercializados pela empresa, o PF será definido com base no preço médio da unidade farmacotécnica das apresentações dos medicamentos com o mesmo IFA e mesma concentração disponíveis no mercado, em forma farmacêutica agrupável, ponderado pelo faturamento de cada apresentação.
PROPOSTA DE ALTERAÇÃO:
II - caso a empresa já possua medicamento com molécula similar em sua lista de medicamentos comercializados, o PF será definido com base na média aritmética da unidade farmacotécnica, das apresentações do mesmo medicamento, com igual concentração e forma farmacêutica agrupável, já comercializadas pela própria empresa. 
PROPOSTA DE ALTERAÇÃO:
III - para as novas apresentações de medicamentos já comercializados pela própria empresa com a mesma marca comercial, o PF será definido com base na média aritmética da unidade farmacotécnica, das apresentações do mesmo medicamento, com igual concentração e forma farmacêutica agrupável, já comercializadas pela própria empresa.</t>
  </si>
  <si>
    <t>JUSTIFICATIVA CAPUT:
A substituição do termo “produto” por “medicamento” visa garantir uniformidade terminológica com o marco legal e regulatório da Anvisa e da CMED, além de assegurar maior precisão técnica e aderência à nomenclatura adotada ao longo da norma.
JUSTIFICATIVA EXCLUSÕES INCISOS I E II:
A exclusão do critério do menor preço internacional decorre de sua inadequação à realidade regulatória e comercial do mercado brasileiro. A experiência prática demonstra que esse critério tem sido o principal fator de judicializações envolvendo medicamentos biossimilares, pois impõe tetos de preço incompatíveis com a sustentabilidade econômica do setor. 
Além disso, o Brasil possui prazos de registro mais longos que os países da cesta de referência, o que resulta na internalização de preços já erodidos no exterior. Além disso, a exclusão de “não comprove ganho terapêutico” se dá, na medida em que estamos tratando exclusivamente de biossimilares, ou seja, são produtos que tem a mesma indicação terapêutica do seu originador. Conforme explicitado, propõe-se limitar a Categoria 7 exclusivamente aos biossimilares, excluindo os “biológicos não novos”, por ausência de base regulatória clara e para evitar sobreposição com outras categorias já existentes.
Biológicos não novos são, na prática, novas apresentações de medicamentos já registrados, e devem ser enquadrados nas Categorias 3, 4 ou 5, conforme o caso. Manter esse grupo na Categoria 7 cria insegurança jurídica, confusão conceitual e risco de dupla categorização.
As exclusões visam evitar distorções concorrenciais, ampliar o acesso e preservar a atratividade do mercado nacional.
JUSTIFICATIVA DE ALTERAÇÃO INCISO I:
A nova redação do inciso I substitui o termo “produto” por “medicamento”, promovendo uniformidade terminológica com a legislação sanitária e com o restante da norma, além de reforçar a precisão conceitual no contexto regulatório. Adicionalmente, alinha o critério de precificação da Categoria 7 ao que já é consagrado pela CMED, ao estabelecer que o Preço Fábrica (PF) seja definido com base no preço médio da unidade farmacotécnica das apresentações com o mesmo IFA e concentração, ponderado pelo faturamento.
Essa abordagem técnica corrige distorções que ocorrem quando diferentes quantidades por embalagem são desconsideradas na composição da média de preços, assegurando maior comparabilidade entre apresentações. A ponderação pelo faturamento, por sua vez, garante que a média reflita a realidade de mercado e o peso econômico efetivo de cada apresentação.
A proposta fortalece a coerência metodológica da norma, elimina dependência de parâmetros internacionais alheios à atuação do fabricante e contribui para um modelo de precificação mais transparente, previsível e tecnicamente fundamentado, promovendo isonomia entre medicamentos biossimilares e seus similares já comercializados no país.
JUSTIFICATIVA ALTERAÇÃO INCISO II:
A nova redação do inciso II substitui o termo “produto” por “medicamento”, promovendo alinhamento terminológico com a legislação sanitária da Anvisa e com a redação adotada em toda a norma, conferindo maior precisão técnica e uniformidade regulatória.
Além disso, a proposta adota como critério de precificação a média aritmética da unidade farmacotécnica das apresentações já comercializadas pela própria empresa, com mesma concentração e forma farmacêutica agrupável. Essa abordagem substitui o conceito genérico de “molécula similar” por um critério objetivo e mensurável, alinhado ao que já é aplicado pela CMED.
A exclusão da referência ao “grupo econômico” também é essencial, pois empresas com CNPJs distintos possuem autonomia jurídica, regulatória e estratégica. A tentativa de equiparação entre empresas do mesmo grupo desconsidera a lógica da vigilância sanitária e não encontra respaldo legal, podendo gerar insegurança jurídica e distorções concorrenciais.
Ao adotar critérios objetivos e baseados em dados de mercado da própria empresa, a proposta assegura previsibilidade, isonomia e coerência regulatória, além de eliminar subjetividades e reduzir o risco de judicialização ou atuação de órgãos de controle. Trata-se de uma medida técnica que fortalece a racionalidade do processo de precificação e promove um ambiente concorrencial mais equilibrado.
JUSTIFICATIVA ALTERAÇÃO INCISO III:
A alteração harmoniza o critério com aquele já adotado pela CMED, garantindo coerência regulatória e técnica. A inclusão da unidade farmacotécnica assegura comparabilidade entre apresentações com diferentes quantidades, evitando distorções no cálculo do preço médio. A medida também assegura previsibilidade e evita discrepâncias artificiais de PF entre apresentações do mesmo medicamento, promovendo isonomia e eficiência regulatória.</t>
  </si>
  <si>
    <t>PROPOSTA DE ALTERAÇÃO:
II - caso a empresa sucessora já possua em seu portfólio uma apresentação de medicamento com o mesmo IFA, concentração e forma farmacêutica agrupável, o PF permitido para a nova apresentação não poderá exceder a média aritmética dos preços das respectivas apresentações da atual detentora. 
(...)
PROPOSTA DE INCLUSÃO:
§ 4º Para fins de definição do Preço Fábrica da categoria indicada no caput, não serão considerados, em qualquer hipótese, os medicamentos genéricos nem o preço da apresentação registrada pela detentora anterior do registro.</t>
  </si>
  <si>
    <t>JUSTIFICATIVA ALTERAÇÃO INCISO II:
A alteração do inciso II aprimora a redação para garantir maior clareza e objetividade, eliminando duplicidades e referências desnecessárias ao PF da antiga detentora e a medicamentos genéricos, já tratados nos parágrafos do artigo. A proposta evita distorções de preço e respeita a realidade comercial da empresa sucessora.
JUSTIFICATIVA INCLUSÃO § 4º:
A inclusão do § 4º reforça que, para fins de definição do PF na transferência de titularidade, não devem ser considerados medicamentos genéricos nem o preço da antiga detentora. Essa exclusão assegura isonomia, evita a imposição de preços desatualizados ou artificiais, respeita a autonomia entre CNPJs distintos e elimina assimetrias concorrenciais. As alterações promovem segurança jurídica, previsibilidade e coerência técnica com a lógica regulatória da CMED.</t>
  </si>
  <si>
    <t>Art. 25. Os medicamentos objeto de Documento Informativo de Preço – DIP classificados nas Categorias 1, 2, 3, 4 e 7 somente poderão ser comercializados após a comunicação da decisão de primeira instância da Câmara de Regulação do Mercado de Medicamentos – CMED, respeitado o Preço Fábrica nela definido.
PROPOSTA DE INCLUSÃO § 1º:
§ 1º Os medicamentos classificados nas Categorias 5, 6 e 8 poderão ser comercializados a partir da data do protocolo do DIP, desde que o preço praticado esteja em conformidade com os critérios estabelecidos nesta Resolução.
PROPOSTA DE ALTERAÇÃO:
§ 2º A empresa que comprovadamente publicar ou praticar preço superior ao definido pela CMED estará sujeita às sanções previstas na Lei nº 10.742, de 2003.</t>
  </si>
  <si>
    <t>A proposta visa diferenciar, de forma clara e objetiva, os marcos regulatórios de comercialização conforme a categoria de precificação do medicamento, promovendo maior segurança jurídica, previsibilidade e alinhamento com a prática regulatória da CMED.
Para medicamentos classificados nas Categorias 1, 2, 3, 4 e 7, cujos critérios de precificação envolvem maior complexidade técnica e análise detalhada, a comercialização deve ocorrer apenas após a decisão formal da CMED em primeira instância.
JUSTIFICATIVA INCLUSÃO § 1º:
A inclusão do § 1º tem por objetivo conferir maior agilidade à entrada no mercado de medicamentos cuja precificação segue critérios objetivos e já consolidados, como é o caso das Categorias 5 (novas apresentações da própria empresa), 6 (genéricos) e 8 (transferência de titularidade). Nesses casos, o PF é definido com base em médias de preços já praticados, não havendo necessidade de análise técnica aprofundada.
Permitir a comercialização imediata após o protocolo do DIP, desde que observados os critérios da Resolução, reduz prazos, desonera o processo regulatório e estimula a concorrência, sem comprometer o controle de preços exercido pela CMED. A proposta está em conformidade com os princípios de eficiência administrativa e racionalização processual.
Parágrafo único. A empresa que comprovadamente publicar ou praticar preço superior ao definido pela CMED estará sujeita às sanções previstas na Lei nº 10.742, de 2003.
JUSTIFICATIVA ALTERAÇÃ0 § 2º:
A transformação do antigo parágrafo único em § 2º decorre da inclusão do § 1º, promovendo a adequada organização lógica e hierárquica do artigo, conforme orienta a Lei Complementar nº 95/1998. A redação foi mantida com ajustes de clareza e precisão, reforçando o dever de observância ao preço autorizado e a responsabilização da empresa em caso de descumprimento.
A norma assegura a efetividade do controle de preços, protege o consumidor e preserva a credibilidade do sistema regulatório, ao estabelecer sanções em caso de infração. A estrutura em parágrafos facilita a leitura, a aplicação e a fiscalização do dispositivo.</t>
  </si>
  <si>
    <t>Art. 26. A CMED deverá decidir quanto à conformidade ou não do pleito da empresa em relação ao disposto nesta Resolução para os medicamentos novos e novas apresentações com base em Parecer Técnico devidamente fundamentado.</t>
  </si>
  <si>
    <t>A alteração proposta tem como objetivo promover maior precisão técnica e uniformidade terminológica, substituindo o termo genérico “produtos” por “medicamentos”, em consonância com a legislação sanitária vigente e com a terminologia adotada ao longo da própria Resolução.
O termo “medicamento” possui definição legal específica no âmbito da Anvisa (Lei nº 6.360/1976 e RDCs relacionadas), sendo o mais adequado para o contexto regulatório tratado pela CMED, que se refere exclusivamente à precificação de medicamentos de uso humano.
A substituição também está alinhada às boas práticas de redação normativa estabelecidas pela Lei Complementar nº 95/1998, que recomenda o uso de linguagem técnica clara, precisa e uniforme ao longo do texto normativo, evitando termos genéricos ou ambíguos. A mudança contribui para a segurança jurídica, coerência interna da norma e facilidade de interpretação por parte dos agentes regulados e da administração pública.</t>
  </si>
  <si>
    <t>Art. 27. Compete à Secretaria-Executiva da CMED decidir em primeira instância sobre os pedidos de preços de medicamentos novos e de novas apresentações submetidos em conformidade com esta Resolução, devendo observar os seguintes prazos, contados a partir da submissão do DIP: 
I - até 60 (sessenta) dias para os produtos classificados nas Categorias 4, 5, 6, 7 e 8; e
II - até 90 (noventa) dias para os produtos classificados nas Categorias 1, 2, 3 e caso omisso.
PROPOSTA DE EXCLUSÃO:
§ 1º A depender da complexidade e ou do volume dos documentos apresentados inicialmente pela empresa e ou em cumprimento a eventuais exigências no curso da análise, os prazos referidos no caput deste artigo poderão sofrer dilação, uma única vez e limitada ao mesmo período.
PROPOSTA DE EXCLUSÃO:
§ 2º Os prazos de que tratam o caput e o § 1º deste artigo ficarão suspensos durante o período em que estiverem pendentes esclarecimentos ou documentos imprescindíveis à análise do processo, solicitados por qualquer meio que assegure a ciência por parte do interessado.
PROPOSTA DE ALTERAÇÃO:
§ 3º Caso a CMED não se pronuncie sobre o preço inicial pretendido pela empresa, nos prazos referidos no caput, o medicamento objeto do DIP poderá ser comercializado pelo preço pleiteado, sendo este considerado definitivo.</t>
  </si>
  <si>
    <t>JUSTIFICATIVA CAPUT:
A substituição de “produtos” por “medicamentos” assegura precisão técnica e uniformidade com a terminologia regulatória vigente. Já a alteração do marco temporal para contagem de prazo — de “entrega da totalidade da documentação” para “submissão do DIP” — confere maior objetividade, segurança jurídica e previsibilidade ao processo, ao vincular o início do prazo a um evento claro e verificável. A redação proposta está alinhada às diretrizes da LC nº 95/1998.
JUSTIFICATIVA ALTERAÇÃO INCISO I:
A inclusão da Categoria 7 no prazo de 60 dias justifica-se pela natureza objetiva dos critérios de precificação aplicáveis aos medicamentos biossimilares, que são comparáveis aos das Categorias 4, 5, 6 e 8. Como o processo de análise para esses medicamentos não exige avaliação de ganho terapêutico nem estudos clínicos adicionais, sua tramitação tende a ser mais célere. A inclusão da Categoria 7 neste grupo garante isonomia procedimental, previsibilidade regulatória e evita atrasos desnecessários
JUSTIFICATIVA ALTERAÇÃO INCISO II:
A exclusão da Categoria 7 do prazo de 90 dias é coerente com sua inclusão no inciso I, reforçando a distinção entre medicamentos que exigem análise técnica aprofundada (Categorias 1, 2, 3 e casos omissos) e aqueles com critérios de precificação mais objetivos. 
Essa separação contribui para maior eficiência regulatória, racionalização dos prazos e alinhamento com a prática administrativa da CMED. A redação também foi ajustada para suprimir a conjunção “e” final, conforme a técnica legislativa recomendada pela LC nº 95/1998.
JUSTIFICATIVA EXCLUSÃO § 1º:
A exclusão do § 1º é recomendada por razões de segurança jurídica, previsibilidade regulatória e impacto direto na estratégia de lançamento de medicamentos. A redação atual permite a prorrogação automática dos prazos de análise por mais 60 ou 90 dias, o que, na prática, pode dobrar o tempo total de avaliação, mesmo após o cumprimento das exigências pela empresa. Essa possibilidade de dilação compromete a previsibilidade do processo e afeta negativamente o planejamento comercial e logístico dos laboratórios.
Além disso, o dispositivo carece de critérios objetivos para definir o que se entende por “complexidade” ou “volume de documentos”, abrindo margem para interpretações subjetivas e decisões não uniformes por parte da administração pública. A ausência de parâmetros claros contraria os princípios da legalidade, da eficiência e da motivação dos atos administrativos, além de dificultar o controle externo e o diálogo técnico com o setor regulado.
A exclusão do parágrafo contribui para reforçar a segurança jurídica, garantir prazos razoáveis e previsíveis e evitar entraves desnecessários à entrada de novos medicamentos no mercado, especialmente em um cenário que exige celeridade e competitividade.
JUSTIFICATIVA EXCLUSÃO § 2º:
Propõe-se a exclusão do § 2º em decorrência da exclusão já justificada do § 1º, com o qual este dispositivo está diretamente vinculado. A manutenção do § 2º isoladamente resultaria em incoerência normativa, ao prever a suspensão de prazos cuja dilação já não estaria mais prevista.
Adicionalmente, a redação atual do § 2º amplia de forma indefinida o tempo de análise, ao permitir a suspensão dos prazos sempre que houver pendência de documentos ou esclarecimentos, sem fixar limites ou critérios objetivos para a retomada da contagem. Essa indefinição compromete a previsibilidade regulatória e pode gerar insegurança jurídica para as empresas, especialmente em processos de lançamento de medicamentos com cronogramas logísticos e comerciais previamente estabelecidos.
A ausência de critérios claros para o que se considera “documentos imprescindíveis” e a possibilidade de múltiplas suspensões sucessivas criam um cenário de incerteza que contraria os princípios da razoabilidade, eficiência e transparência administrativa.
Dessa forma, a exclusão do § 2º contribui para a racionalização do processo decisório da CMED, garantindo maior segurança jurídica, previsibilidade nos prazos e alinhamento com as boas práticas regulatórias.
JUSTIFICATIVA ALTERAÇÃO § 3º:
A proposta de alteração tem como objetivo assegurar maior segurança jurídica, previsibilidade regulatória e estabilidade comercial para as empresas reguladas. A redação atual, ao permitir a comercialização pelo preço pleiteado de forma provisória, sujeita a posterior revisão pela CMED, gera incerteza quanto à validade do preço praticado após o início da comercialização. Essa incerteza compromete o planejamento estratégico, financeiro e logístico das empresas, além de abrir margem para distorções no mercado e potenciais questionamentos jurídicos.
Ao estabelecer que o preço pleiteado será considerado definitivo caso a CMED não se manifeste dentro dos prazos legais, a proposta reforça a importância da observância dos prazos processuais por parte da Administração Pública, em consonância com os princípios da eficiência, da segurança jurídica, da razoável duração do processo e da confiança legítima, previstos nos arts. 5º e 37 da Constituição Federal, bem como no art. 2º da Lei nº 9.784/1999.
Além disso, a nova redação está em conformidade com a Lei Complementar nº 95/1998, ao adotar linguagem clara, objetiva e precisa, eliminando ressalvas excessivamente abertas e promovendo maior estabilidade normativa. A medida também preserva a integridade do processo regulatório, ao impedir alterações retroativas ou intempestivas de preços já praticados no mercado, evitando prejuízos para o setor regulado e para os consumidores.</t>
  </si>
  <si>
    <t>PROPOSTA DE ALTERAÇÃO:
§ 1º A solicitação prevista no caput deverá ser subscrita pelo representante titular ou suplente do Ministério da Saúde no Conselho de Ministros ou no Comitê Técnico Executico (CTE).</t>
  </si>
  <si>
    <t>A proposta tem como objetivo promover a padronização e a clareza terminológica no texto normativo, substituindo a sigla “CTE” por sua forma por extenso: “Comitê Técnico-Executivo”. 
Essa substituição está em conformidade com as diretrizes da Lei Complementar nº 95/1998, que orienta que os textos legais devem adotar, sempre que possível, a forma completa das expressões institucionais, especialmente na primeira menção, para garantir a compreensão plena do dispositivo por todos os públicos, inclusive não especializados.
Além disso, a redação aprimorada evita ambiguidades e assegura uniformidade com o restante da norma, que já utiliza a forma por extenso em outros dispositivos. A alteração não modifica o conteúdo normativo, mas qualifica a estrutura do texto, contribuindo para a sua legibilidade, precisão e aplicabilidade.</t>
  </si>
  <si>
    <t>PROPOSTA DE ALTERAÇÃO:
§ 2º Caso não haja reconsideração da decisão em primeira instância ou decorrido o prazo previsto no § 1º sem manifestação da Secretaria-Executiva da CMED, a empresa será intimada para, querendo, interpor recurso ao Comitê Técnico-Executivo da CMED, no prazo de 15 (quinze) dias, contado da ciência. 
PROPOSTA DE ALTERAÇÃO:
§ 3º Caso a decisão da Secretaria-Executiva da CMED, em sede de pedido de reconsideração, acolha parcialmente as razões da empresa, esta será intimada para, querendo, interpor recurso ao Comitê Técnico-Executivo da CMED, no prazo de 15 (quinze) dias, contado da ciência da decisão.
PROPOSTA DE INCLUSÃO:
§ 4º Nas hipóteses previstas nos §§ 2º e 3º deste artigo, o processo será encaminhado ao Comitê Técnico-Executivo da CMED para julgamento no prazo máximo de 90 (noventa) dias, contado do recebimento do recurso pela Secretaria-Executiva.</t>
  </si>
  <si>
    <t>JUSTIFICATIVA ALTERAÇÃO § 2º:
A proposta de alteração visa aperfeiçoar o rito recursal, conferindo maior segurança jurídica, clareza procedimental e respeito ao contraditório e à ampla defesa. A redação atual presume o envio automático do processo ao CTE, sem garantir à empresa interessada a oportunidade formal de manifestar-se quanto à interposição do recurso, o que pode gerar interpretações ambíguas e insegurança quanto à voluntariedade do ato recursal.
A nova redação introduz a necessidade de intimação expressa da empresa após o decurso do prazo de reconsideração, assegurando-lhe o direito de decidir se deseja ou não recorrer. Essa sistemática está em consonância com os princípios do devido processo legal e da boa-fé administrativa, além de alinhar o procedimento ao que já é adotado em instâncias administrativas federais.
A redação segue os critérios da LC nº 95/1998, com linguagem clara, objetiva, ordenação lógica e uniformidade terminológica, garantindo melhor aplicabilidade e interpretação da norma.
JUSTIFICATIVA ALTERAÇÃO § 3º:
A alteração tem por objetivo harmonizar a redação do § 3º com a nova sistemática recursal proposta no § 2º, promovendo uniformidade terminológica, clareza e segurança jurídica. A nova formulação reforça que a contagem do prazo recursal se inicia a partir da ciência da decisão parcial, garantindo o direito ao contraditório e à ampla defesa.
Além disso, o texto foi ajustado de acordo com as boas práticas de redação legislativa previstas na Lei Complementar nº 95/1998, com o uso de linguagem clara, objetiva e padronizada, evitando repetições desnecessárias e promovendo melhor aplicabilidade do dispositivo.
Essa alteração evita interpretações divergentes entre os parágrafos e assegura que o procedimento recursal seja conduzido de forma coesa e previsível, tanto para a administração quanto para o setor regulado.
JUSTIFICATIVA INCLUSÃO § 4º:
A inclusão do § 4º tem como finalidade completar o rito recursal previsto nos §§ 2º e 3º, estabelecendo um prazo objetivo para o julgamento do recurso pelo Comitê Técnico-Executivo da CMED. A ausência desse prazo poderia resultar em indefinição temporal, comprometendo a previsibilidade do processo e a segurança jurídica dos regulados.
Ao fixar o prazo de 90 dias, a redação garante maior eficiência administrativa e respeito à razoável duração do processo (art. 5º, LXXVIII, da Constituição Federal), além de harmonizar com prazos já adotados em outros dispositivos da própria Resolução.
A contagem a partir do recebimento do recurso pela Secretaria-Executiva assegura um marco processual claro e verificável, alinhado às boas práticas regulatórias e à técnica legislativa da LC nº 95/1998, que preconiza a ordenação lógica, a clareza e a precisão na redação normativa.
Essa inclusão fortalece a integridade do rito decisório, evita omissões e assegura maior transparência e previsibilidade tanto para o setor regulado quanto para a administração pública.</t>
  </si>
  <si>
    <t>COMENTÁRIO:
O reexame necessário previsto no Art. 30 compromete a segurança jurídica ao permitir que decisões da Secretaria-Executiva da CMED sejam revistas de ofício pelo CTE mesmo após sua comunicação à empresa, gerando incerteza regulatória e impacto no planejamento comercial. 
Para mitigar esse risco, recomenda-se que o reexame, se mantido, ocorra antes da comunicação da decisão e dentro dos prazos já estabelecidos na Resolução. Além disso, sua aplicação deve ser restrita a hipóteses excepcionais, com critérios objetivos e garantia de contraditório prévio em caso de revisão desfavorável.</t>
  </si>
  <si>
    <t>PROPOSTA DE INCLUSÃO:
Parágrafo único. A CMED deverá revisar suas decisões, de ofício ou mediante provocação, sempre que verificar a existência de erro material.</t>
  </si>
  <si>
    <t>A inclusão do parágrafo único ao Art. 34 tem por finalidade reforçar a segurança jurídica e a coerência decisória no âmbito da atuação regulatória da CMED, ao prever expressamente a obrigatoriedade de revisão de decisões que contenham erro material evidente.
A proposta está em consonância com o princípio da autotutela administrativa, consagrado no ordenamento jurídico brasileiro (Súmula 473 do STF e art. 53 da Lei nº 9.784/1999), segundo o qual a Administração Pública tem o dever de anular seus próprios atos ilegais e de corrigir falhas formais ou materiais, mesmo após a decisão final.
Ao prever que a revisão poderá ser feita “de ofício ou mediante provocação”, o dispositivo assegura o equilíbrio entre a atuação proativa da Administração e o direito dos regulados de solicitar a correção de decisões manifestamente incorretas, promovendo isonomia, boa-fé e responsividade institucional.
A redação proposta também observa os critérios da LC nº 95/1998, com linguagem clara, objetiva e técnica, assegurando aplicabilidade direta e evitando interpretações ambíguas. Além disso, a delimitação ao “erro material” evita abusos interpretativos e preserva a estabilidade das decisões legítimas, harmonizando-se com os princípios da legalidade, eficiência, segurança jurídica e devido processo legal.</t>
  </si>
  <si>
    <t>PROPOSTA DE ALTERAÇÃO:
§ 2º A contagem dos prazos previstos no art. 27 desta Resolução, bem como daqueles aplicáveis ao Comitê Técnico-Executivo da CMED, ficará suspensa enquanto pendentes de atendimento as solicitações de esclarecimentos ou exigências técnicas, ainda que não se refiram diretamente à documentação prevista no art. 7º desta Resolução.
PROPOSTA DE EXCLUSÃO:
§ 3º No caso de exigências técnicas que se refiram à documentação prevista no art. 7º desta Resolução, interromper-se-á o prazo para decisão, não sendo considerado o lapso temporal anteriormente decorrido.
PROPOSTA DE ALTERAÇÃO:
§ 4º O não atendimento, no prazo estabelecido, das solicitações de esclarecimentos ou exigências técnicas formuladas pela Secretaria-Executiva da CMED ou pelo Comitê Técnico-Executivo da CMED implicará no arquivamento do processo, sem prejuízo de nova submissão futura pela empresa interessada.</t>
  </si>
  <si>
    <t>JUSTIFICATIVA ALTERAÇÃO § 2º:
A proposta de alteração visa conferir maior clareza e abrangência à regra de suspensão de prazos, assegurando que ela se aplique a todas as solicitações de esclarecimento ou exigências técnicas formuladas pela Secretaria-Executiva da CMED ou pelo CTE, independentemente de estarem ou não relacionadas exclusivamente à documentação obrigatória inicial prevista no art. 7º da Resolução.
Essa medida é essencial para garantir a coerência processual e evitar que a contagem dos prazos continue em curso mesmo quando a análise técnica estiver condicionada ao fornecimento de informações complementares relevantes, que podem ser fundamentais para a correta classificação do medicamento ou definição do preço.
A redação aprimorada também elimina duplicidades e ambiguidades, adotando linguagem normativa clara, objetiva e precisa, em conformidade com os princípios da Lei Complementar nº 95/1998. Ao mesmo tempo, preserva a segurança jurídica, ao delimitar a suspensão de prazos a situações em que a pendência decorre de solicitação formal e devidamente justificada, promovendo equilíbrio entre celeridade processual e robustez técnica na tomada de decisão regulatória.
§ 3º No caso de exigências técnicas que se refiram à documentação prevista no art. 7º desta Resolução, interromper-se-á o prazo para decisão, não sendo considerado o lapso temporal anteriormente decorrido.
JUSTIFICATIVA EXCLUSÃO § 3º:
A exclusão do § 3º é recomendável por razões de segurança jurídica e coerência procedimental. A interrupção do prazo, conforme prevista, zera o tempo já decorrido, o que pode gerar indefinição sobre a duração total do processo. Isso compromete a previsibilidade e o planejamento do setor regulado, além de ser excessivamente oneroso para a empresa, que pode ter seu processo reiniciado mesmo após longo período de tramitação.
A suspensão de prazos, como prevista no § 2º (aprimorado anteriormente), já assegura à Administração tempo suficiente para obter os esclarecimentos necessários, sem desconsiderar totalmente o prazo já decorrido. A interrupção, por sua vez, deve ser reservada a situações excepcionais e bem delimitadas, o que não se verifica na redação atual.
A exclusão do § 3º harmoniza o dispositivo com os princípios da razoável duração do processo (art. 5º, LXXVIII, da CF/88), da eficiência (art. 37, caput) e da boa-fé administrativa, além de evitar duplicidade e conflito com o § 2º já ajustado.
JUSTIFICATIVA ALTERAÇÃO § 4º:
A proposta de alteração do § 4º visa substituir a penalização automática por multa e a análise com base em informações incompletas por uma solução mais equilibrada e juridicamente segura: o arquivamento do processo por inércia da parte interessada.
A redação atual impõe sanção pecuniária e permite decisão com base em dados incompletos, o que pode comprometer a legitimidade técnica do preço definido e gerar questionamentos administrativos ou judiciais. Além disso, a aplicação de multa por descumprimento de exigência técnica carece de processo administrativo específico que assegure o contraditório e a ampla defesa, conforme determina o art. 5º, LV, da Constituição Federal.
A alternativa do arquivamento é compatível com o princípio da legalidade e com o procedimento administrativo federal (Lei nº 9.784/1999, art. 48), além de preservar a possibilidade de nova submissão do DIP, sem prejuízo à empresa. Essa solução também garante maior celeridade e racionalidade ao processo, evitando a sobrecarga da CMED com processos paralisados por inércia do regulado.
A redação aprimorada segue os critérios da LC nº 95/1998, com linguagem clara, objetiva e técnica, promovendo segurança jurídica, previsibilidade e eficiência regulatória.</t>
  </si>
  <si>
    <t>Art. 36. As decisões proferidas pela CMED, após a finalização de todas as eventuais fases recursais, acarretarão a divulgação dos preços aprovados em lista publicada mensalmente em seu sítio eletrônico, no Portal da Anvisa.</t>
  </si>
  <si>
    <t>A alteração visa assegurar segurança jurídica e comunicação clara ao mercado regulado, evitando a divulgação de preços ainda sujeitos a revisão em sede de recurso ou reconsideração – e, até mesmo, se mantido, de “reexame necessário”. A publicação de valores não definitivos pode induzir a erro agentes de mercado — nacionais e internacionais —, especialmente em países que adotam o Brasil como referência externa de preços (REP). 
Além disso, a proposta está em conformidade com o art. 2º da Lei nº 9.784/1999, que assegura os princípios da legalidade, segurança jurídica, finalidade e boa-fé no processo administrativo. A divulgação somente após o trânsito administrativo da decisão preserva a integridade regulatória e evita distorções comerciais.</t>
  </si>
  <si>
    <t>Art. 40. Os processos de análise de Documento Informativo de Preço (DIP) pendentes de decisão na Secretaria-Executiva da CMED na data de entrada em vigor desta Resolução observarão os ritos processuais da norma vigente à época de seu protocolo.</t>
  </si>
  <si>
    <t>A proposta visa assegurar a observância do princípio do tempus regit actum, segundo o qual os atos administrativos devem respeitar a norma vigente no momento de sua prática. A adoção retroativa de novos ritos processuais pode gerar insegurança jurídica, quebra de expectativa legítima e prejuízo à boa-fé dos regulados, que submeteram seus DIPs com base em regras anteriores. A redação proposta preserva o devido processo legal (art. 5º, LIV da CF/88) e está em conformidade com os princípios da legalidade, segurança jurídica e proteção da confiança, previstos no art. 2º da Lei nº 9.784/1999.</t>
  </si>
  <si>
    <t>PROPOSTA DE EXCLUSÃO:
Art. 41. Os recursos administrativos que estiverem em análise no Comitê Técnico Executivo ou no Conselho de Ministros seguirão seu trâmite perante essas instâncias, até seu julgamento.</t>
  </si>
  <si>
    <t>A exclusão do Art. 41 é recomendada por razões de economia, clareza e coerência normativa, uma vez que seu conteúdo já está integralmente contemplado no Art. 42 da própria Resolução. Este último dispõe, de forma mais completa, que os recursos administrativos interpostos com base na Resolução CMED nº 2/2004 seguirão os trâmites da norma vigente à época do protocolo, até o julgamento final.
A manutenção do Art. 41, portanto, representa uma duplicação desnecessária de conteúdo, contrariando o princípio da não redundância normativa, o qual orienta a evitar repetições e sobreposições entre dispositivos legais. A exclusão contribui para a racionalidade legislativa, facilita a interpretação da norma e reforça a segurança jurídica ao eliminar potenciais conflitos de entendimento entre os artigos.</t>
  </si>
  <si>
    <t>PROPOSTA DE EXCLUSÃO:
Art. 43. A Resolução CMED nº 3, de 23 de fevereiro de 2015, passa a vigorar com as seguintes alterações:
“Art. 3º As empresas detentoras de registro de medicamentos que já tenham Preço Fábrica definido pela CMED, que optarem por se adequar aos procedimentos simplificados de que tratam a RDC Anvisa nº 31 e RDC Anvisa nº 43, ambas de 2014, deverão protocolar Documento Informativo de Preço (DIP) em modalidade simplificada, nos termos da regulamentação da CMED.
§ 1º O DIP de que trata o caput deste artigo deverá conter a solicitação de alteração na base de dados SAMMED, a fim de que sejam corrigidos o número de registro e demais informações decorrentes da adequação.
§ 2º O Preço Fábrica da apresentação, decorrente da adequação de que trata o caput deste artigo, não sofrerá alteração.
§ 3º O DIP de que trata o caput deste artigo será analisado pela Secretaria-Executiva da CMED no prazo máximo de 60 (sessenta) dias.” (NR)
“Art. 5º-A. Aplicam-se no Regimento Interno e na Resolução que dispõe sobre os critérios para definição de preços de produtos novos e novas apresentações de medicamentos, de que trata o art. 7º da Lei nº 10.742, de 06 de outubro de 2003 e sobre o procedimento para a apresentação de DIP.” (NR)</t>
  </si>
  <si>
    <t>A exclusão das alterações propostas à Resolução CMED nº 3/2015 é recomendada por obsolescência normativa e por ausência de fundamento técnico-regulatório atual. A figura da "adequação de registro por clone", prevista nas RDCs Anvisa nº 31 e nº 43/2014, deixou de ter aplicação prática no cenário regulatório vigente, especialmente após a evolução dos procedimentos simplificados de registro.
Medicamentos registrados por vias simplificadas não constituem uma categoria autônoma para fins de precificação. O critério aplicável deve ser aquele correspondente à sua natureza regulatória — como genérico, similar, biossimilar, entre outros — conforme já previsto nas categorias da nova Resolução da CMED.
Manter regras específicas para medicamentos "clones" pode gerar insegurança jurídica, redundância normativa e distorções no tratamento isonômico entre produtos com as mesmas características técnicas e sanitárias. A exclusão também contribui para a simplificação e racionalização do estoque regulatório, em conformidade com os princípios da legalidade, eficiência, isonomia e clareza normativa (art. 2º da Lei nº 9.784/1999 e LC nº 95/1998).</t>
  </si>
  <si>
    <t>PROPOSTA DE EXCLUSÃO:
Art. 45. O Comitê Técnico-Executivo coordenará, periodicamente, processos de avaliação desta Resolução, observadas as boas práticas regulatórias, para avaliar a necessidade de sua alteração pelo Conselho de Ministros da CMED. 
Parágrafo único. Os processos de avaliação de que trata o caput deste artigo serão feitos em periodicidade não superior a 5 (cinco) anos.</t>
  </si>
  <si>
    <t>A legislação atualmente vigente não exige que a previsão de análise de resultados ou de revisão periódica conste expressamente no texto da norma objeto de Avaliação de Impacto Regulatório (AIR). A Lei nº 13.874/2019 (Lei de Liberdade Econômica), o Decreto nº 10.411/2020, que regulamenta os instrumentos de AIR e Avaliação Ex Post no âmbito regulatório federal, bem como diretrizes da OCDE e da CGU, orientam que normas relevantes passem por processos sistemáticos de monitoramento e reavaliação após sua implementação.
Contudo, essas avaliações não precisam ser positivadas compulsoriamente no corpo da norma. Elas são mais adequadamente executadas por meio de instrumentos de governança regulatória, tais como o Plano de Monitoramento Regulatória da CMED, regimentos internos ou deliberações do próprio Comitê Técnico-Executivo, em alinhamento com o ciclo regulatório praticado.
A positivação do prazo de cinco anos dentro da norma pode introduzir interpretação indevida de exigibilidade automática ou vinculação decisória. Além disso, o próprio Relatório de AIR que embasa esta nova Resolução já prevê plano de monitoramento contínuo e indicadores de revisão normativa, o que demonstra que as boas práticas regulatórias estão contempladas sem necessidade de inserção normativa obrigatória no dispositivo final.
É importante lembrar que o dever de revisão e atualização das normas decorre do princípio da eficiência administrativa, da legalidade e da razoabilidade, assim como da própria conveniência e oportunidade da Administração Pública, não necessitando previsão específica para que sejam plenamente exigíveis.</t>
  </si>
  <si>
    <t>PROPOSTA DE INCLUSÃO:
V – a Resolução CMED nº 3, de 23 de fevereiro de 2015</t>
  </si>
  <si>
    <t>A inclusão do inciso V no Art. 46, para revogar expressamente a Resolução CMED nº 3/2015, é necessária para garantir segurança jurídica, coerência normativa e higienização do estoque regulatório. A referida norma trata de procedimentos que serão absorvidos ou superados pela nova Resolução, tornando-se obsoleta ou incompatível com o novo marco regulatório.
A revogação expressa evita dúvidas interpretativas e conflitos normativos, assegurando que os procedimentos de precificação e submissão de Documento Informativo de Preço (DIP) passem a seguir, exclusivamente, os critérios da nova norma. A medida está em conformidade com o princípio da legalidade (art. 37 da CF/88) e com a técnica legislativa prevista na Lei Complementar nº 95/1998, que recomenda a revogação explícita de atos normativos superados, como forma de garantir clareza e segurança ao ordenamento jurídico.</t>
  </si>
  <si>
    <t>PROPOSTA DE INCLUSÃO ANTES DO ART. 47:
Art. XX Esta Resolução será aplicada, de forma provisória, a todos os medicamentos registrados pela Anvisa, enquanto não houver norma específica de precificação editada pela CMED para determinada categoria de medicamentos.
Parágrafo único. O disposto neste artigo se aplica aos medicamentos classificados no Grupo 3 da Resolução CMED nº 2, de 26 de março de 2019.</t>
  </si>
  <si>
    <t>JUSTIFICATIVA INCLUSÃO DE DISPOSITIVO ANTES DO ART. 47:
A inclusão do dispositivo tem por objetivo assegurar a aplicação provisória da Resolução a todas as categorias de medicamentos registrados pela Anvisa que ainda não possuam norma específica de precificação pela CMED. A medida evita lacunas regulatórias e garante segurança jurídica, especialmente diante da competência legal da CMED para regular os preços de todos os medicamentos, conforme a Lei nº 10.742/2003. A previsão também reforça a isonomia entre regulados e soluciona potenciais "casos omissos", ao definir a aplicação da norma de forma supletiva até que haja regulamentação específica. A referência expressa ao Grupo 3 da Resolução nº 2/2019 fortalece a clareza normativa.</t>
  </si>
  <si>
    <t>WHO Guideline on Country Pharmaceutical Pricing Policies, 2020 
https://www.rand.org/content/dam/rand/pubs/research_reports/RR200/RR240/RAND_RR240.pdf 
https://www.lexology.com/library/detail.aspx?g=2b789ff4-de6f-4830-b19d-40c705642a7c 
https://www.efpia.eu/media/15406/efpia-position-paper-principles-for-application-of-international-reference-pricing-systems-june-2014.pdf 
https://pmc.ncbi.nlm.nih.gov/articles/PMC4802694/#FN0006 
IQVIA Institute Global Oncology Trends 2025 
https://www.cell.com/cell/fulltext/S0092-8674(24)00242-3 
https://www.nature.com/articles/d41573-022-00167-2 
https://www.china-briefing.com/news/tax-incentives-china-to-encourage-technology-innovation-updated/ 
https://merics.org/en/report/lab-leader-market-ascender-chinas-rise-biotechnology 
https://www.fiducia-china.com/chinas-innovation-incentives/ 
https://www.bloomberg.com/news/articles/2024-07-30/shanghai-pledges-millions-for-china-biotech-firms-who-go-global 
https://www.gtlaw.com/en/insights/2025/2/china-on-the-move-lessons-from-chinas-2024-national-negotiation-of-drug-prices 
https://www.simon-kucher.com/en/insights/china-nrdl-2024-update-balancing-act-budget-value-and-innovation 
https://www.nrdlplus.com/access-pathway-for-innovative-medicines-in-china-basic-social-medical-insurance/ 
https://remapconsulting.com/emerging-developing-markets/nrdl/a-2024-update-is-nrdl-inclusion-in-china-really-the-golden-ticket-for-market-access/</t>
  </si>
  <si>
    <t>A revisão normativa, após quase duas décadas de vigência da Resolução CMED nº 02/2004, representa um esforço relevante e necessário para modernizar o marco regulatório da precificação de medicamentos no Brasil. A proposta demonstra boa intenção ao buscar corrigir lacunas históricas, como a ausência de critérios específicos para categorias antes tratadas como casos omissos — a exemplo dos medicamentos com inovação incremental —, além de avançar na definição de metodologia própria para medicamentos biossimilares. Estes, por sua natureza e papel estratégico na ampliação do acesso, demandam um ambiente regulatório que proporcione segurança jurídica, previsibilidade e atratividade para a submissão primária no país.</t>
  </si>
  <si>
    <t>Para que o Brasil se torne competitivo e sustentável nesse segmento, é fundamental que os ajustes propostos sejam efetivados, especialmente no que se refere à exclusão obrigatória do país de origem na composição da cesta de preços internacionais e à adoção de critérios mais realistas para comparação internacional. A manutenção da atual cesta de países, sem considerar o país de origem e sem aplicar médias que desconsiderem distorções, constitui condição essencial para que os biossimilares possam alcançar, em termos de acesso e concorrência, resultados semelhantes aos obtidos com os medicamentos genéricos.
É importante destacar que o menor preço não é, necessariamente, o melhor preço. A adoção de tetos artificiais, desvinculados da realidade produtiva e regulatória do país, pode comprometer a sustentabilidade do setor, desestimular a entrada de novos players e reduzir a oferta de medicamentos. Faz-se necessário preservar um círculo virtuoso que equilibre a inovação radical, a inovação incremental e a presença de produtos não novos — como similares, genéricos e biossimilares — que, juntos, ampliam a concorrência, reduzem o risco de desabastecimento, promovem a queda de preços e garantem o acesso à saúde de forma contínua e sustentável.
Esses pontos foram amplamente detalhados ao longo das contribuições apresentadas e, caso não sejam devidamente considerados, configuram alertas concretos para potenciais retrocessos regulatórios. A manutenção de dispositivos que desconsiderem a realidade técnico-econômica do setor, a ausência de critérios objetivos e a adoção de parâmetros descolados das boas práticas internacionais podem comprometer a efetividade da política de preços de medicamentos no Brasil. Mais do que ajustes pontuais, trata-se da necessidade de assegurar que a nova norma seja capaz de promover um ambiente regulatório equilibrado, juridicamente seguro e economicamente viável.</t>
  </si>
  <si>
    <t>2025-07-10 21:54:25</t>
  </si>
  <si>
    <t>SANOFI MEDLEY FARMACÊUTICA LTDA.</t>
  </si>
  <si>
    <t>10.588.595/0010-92</t>
  </si>
  <si>
    <t>Com o objetivo de contribuir de forma construtiva para o processo de atualização atualmente conduzido pela CMED, apresentamos, a seguir, sugestões que consideramos relevantes para suprir lacunas ainda existentes e promover maior transparência no processo de definição de preços de medicamentos. Este documento reúne propostas relacionadas à atualização da Resolução CMED nº 2, de 5 de março de 2004, incluindo a necessidade de regras específicas para vacinas, bem como uma análise crítica dos sistemas de precificação e reembolso de medicamentos adotados nos novos países propostos (México, Noruega, Alemanha, Japão, Reino Unido e África do Sul).</t>
  </si>
  <si>
    <t>Sugere-se a padronização do termo “medicamento” ao longo de toda a resolução, em substituição a “produto novo”, com o objetivo de garantir coerência terminológica. A utilização simultânea dos termos — como observado no Art. 1º, §1º (“produto novo”) e no Art. 2º, inciso XIX (“medicamento novo”) — pode gerar interpretações ambíguas, uma vez que ambos se referem ao mesmo conceito.</t>
  </si>
  <si>
    <t>A redação proposta contempla de forma abrangente todas as categorias de medicamentos, incluindo os de terapias avançadas, assegurando sua adequada inclusão no escopo da regulamentação.</t>
  </si>
  <si>
    <t>A redação atual carece de clareza conceitual, o que pode comprometer a correta interpretação e aplicação do dispositivo, gerando insegurança regulatória. Recomenda-se a revisão da definição, com a adoção de termos mais objetivos e alinhados às normativas vigentes.</t>
  </si>
  <si>
    <t>A escolha do medicamento comparador para produtos novos deverá considerar somente medicamento com mesma indicação terapêutica em bula aprovada pela Anvisa, observadas as especificidades de seu uso na linha de cuidado e perfil do paciente estabelecidos em bula.
Na existência de mais de um possível medicamento comparador, deverá ser considerado o conjunto sistemático de evidências científicas existentes, assim como outros argumentos cientificamente embasados, para a escolha de um único medicamento comparador.
Justifica-se a exclusão de referências a Protocolos Clínicos e Diretrizes Terapêuticas (PCDTs) ou guias clínicos nacionais e internacionais, mesmo que respaldados por evidências científicas, pois esses documentos podem incluir medicamentos utilizados de forma off label ou que sequer possuem registro sanitário ou comercialização no território brasileiro. A adoção desses medicamentos como comparadores terapêuticos comprometeria a segurança regulatória, contrariando os princípios da legislação sanitária nacional, que exige que as indicações terapêuticas estejam formalmente aprovadas pela ANVISA.É imprenscindível afastar o uso de medicamentos off-label para medicamentos comparadores.
Vale ressaltar, que na ata da 9ª Reunião Ordinária do Comitê Técnico-Executivo (CTE), realizada em 30 de setembro de 2021, em virtude do Processo Administrativo nº 25351.166890/2020-16, estabeleceu-se que:
"(...) Em discussão entre os representantes do CTE/CMED, decidiu-se, tanto nesse caso como nas futuras análises de Documentos Informativos de Preço, pela não inclusão, como comparadores, de medicamentos que possuam indicação terapêutica em uso "off-label"."
Lei 10.742/2003.   Art. 7o A partir da publicação desta Lei, os produtos novos e as novas apresentações de medicamentos que venham a ser incluídos na lista de produtos comercializados pela empresa produtora deverão observar, para fins da definição de preços iniciais, os critérios estabelecidos pela CMED. .... § 1o Para fins do cálculo do preço referido no caput deste artigo, a CMED utilizará as informações fornecidas à Anvisa por ocasião do pedido de registro ou de sua renovação, sem prejuízo de outras que venham a ser por ela solicitadas.</t>
  </si>
  <si>
    <t>A inclusão do conceito de “atividade inovativa” na proposta carece de critérios objetivos e mensuráveis. Não está claro como essa atividade será avaliada, quais parâmetros serão utilizados para sua comprovação e qual será seu impacto na definição de preços. A ausência de diretrizes técnicas pode gerar insegurança regulatória e subjetividade na análise, comprometendo a previsibilidade e a isonomia do processo de precificação.
Além disso, a redação atual sugere que o esforço da empresa no desenvolvimento de produtos ou apresentações poderia ser utilizado como justificativa para precificação diferenciada, o que se aproxima de uma lógica de precificação baseada em custo de investimento — abordagem que não é adotada pela CMED e que contraria os princípios da regulação econômica do setor farmacêutico no Brasil.
Considerando que a inovação incremental já está contemplada de forma mais clara e objetiva nas categorias propostas (como a nova Categoria 3), recomenda-se a exclusão do item “atividade inovativa” para evitar sobreposição conceitual, subjetividade e insegurança jurídica.
O termo "significativamente" é subjetivo e pode impor desafios para a classificação de uma atividade como inovativa.
Não tem nexo causal com formação de preço. O foco da regulação é o benefício para o paciente.</t>
  </si>
  <si>
    <t>O texto foi reformulado com o objetivo de aprimorar a clareza e a precisão conceitual. Recomenda-se a exclusão da expressão “dentre outros ganhos terapêuticos”, por se tratar de um termo genérico e subjetivo, que pode gerar interpretações amplas e imprecisas. A manutenção de critérios objetivos e bem definidos é essencial para garantir segurança regulatória, previsibilidade e isonomia na análise de benefício clínico adicional.</t>
  </si>
  <si>
    <t>Sugere-se a exclusão desta definição por não apresentar aplicabilidade prática no escopo da presente resolução, não contribuindo de forma efetiva para sua interpretação ou implementação.</t>
  </si>
  <si>
    <t>Revisões sistemáticas, mesmo na ausência de metanálise, também podem ser consideradas. Para isso, foi incluído o termo mais genérico ‘revisões sistemáticas', abrangendo tanto aquelas com metanálise quanto as que não a incluem, ou que utilizam metanálises de outros tipos de estudos.
O termo 'valoradas conforme sua robustez' foi excluído, uma vez que é necessário especificar de forma objetiva os critérios utilizados para avaliar a robustez dos documentos. Sugere-se que essa avaliação considere, por exemplo, o grau de força da evidência científica ou outros critérios metodológicos reconhecidos.
Adicionalmente, é importante considerar que nem sempre haverá manuscritos publicados além do estudo pivotal. Algumas tecnologias podem obter aprovação regulatória com base em estudos de braço único, especialmente em contextos de doenças raras ou ultrarraras, nas quais medicamentos podem ser aprovados pela Anvisa com base em estudos de fase 2, sem a exigência de estudos de fase 3.</t>
  </si>
  <si>
    <t>Com o objetivo de assegurar maior clareza e flexibilidade regulatória, propõe-se que as formas farmacêuticas passíveis de agrupamento sejam definidas posteriormente por meio de Comunicado específico da CMED.</t>
  </si>
  <si>
    <t>X. Ganho terapêutico: comprovação de benefício estatisticamente significativo de maior eficácia, efetividade ou redução de efeitos adversos, em relação à(s)  alternativa (s) terapeutica (s) registrada (s) no Brasil para a mesma indicação terapeutica aprovada em bula pela ANVISA;</t>
  </si>
  <si>
    <t>O termo “significativa” deixa o texto subjetivo. O ganho terapêutico para eficácia deve ser avaliado em termos de diferença estatística. Além disso, fica divergente do estabelecido para “Benefício clínico adicional”. A segurança normalmente não é avaliada de forma estatística nos estudos, por isso essa definição deve ser mais ampla.
É imprenscindível afastar o uso de medicamentos off-label para medicamentos comparadores.
Vale ressaltar, que na ata da 9ª Reunião Ordinária do Comitê Técnico-Executivo (CTE), realizada em 30 de setembro de 2021, em virtude do Processo Administrativo nº 25351.166890/2020-16, estabeleceu-se que:
"(...) Em discussão entre os representantes do CTE/CMED, decidiu-se, tanto nesse caso como nas futuras análises de Documentos Informativos de Preço, pela não inclusão, como comparadores, de medicamentos que possuam indicação terapêutica em uso "off-label"."                                                                                                                                                             X. Ganho terapêutico: É o benefício clínico adicional definido no item IV do caput deste Artigo.</t>
  </si>
  <si>
    <t>Há uma certa redundância no texto original.</t>
  </si>
  <si>
    <t>Recomenda-se o alinhamento com a definição estabelecida na Resolução RDC nº 948/2024, que dispõe sobre os requisitos sanitários aplicáveis à regularização de medicamentos de uso humano.</t>
  </si>
  <si>
    <t>A definição apresentada não se mostra pertinente no escopo desta resolução, uma vez que o termo 'literatura' já está contemplado no conceito mais abrangente de 'evidência científica', conforme previamente estabelecido no texto. A manutenção de ambas as definições configura redundância conceitual, o que pode comprometer a clareza e a objetividade normativa. Diante disso, recomenda-se a exclusão do item VIII, com o objetivo de evitar duplicidade e assegurar maior coesão e precisão ao conteúdo da resolução.</t>
  </si>
  <si>
    <t>Recomenda-se o alinhamento descrita na RDC nº 948/2024.</t>
  </si>
  <si>
    <t>O critério proposto não deve conferir poder discricionário irrestrito ao parecer da CMED, sendo imprescindível o estabelecimento de limites objetivos para sua aplicação. Tais limites devem estar fundamentados na comparação com medicamentos devidamente registrados no Brasil para a mesma indicação terapêutica do medicamento em análise, desde que aprovados e comercializados em conformidade com a legislação sanitária vigente.</t>
  </si>
  <si>
    <t>Maior clareza na definição de medicamento novo.</t>
  </si>
  <si>
    <t>Recomenda-se a exclusão da expressão 'atividade inovativa geradora de', uma vez que está vinculada à definição apresentada no item III, cuja retirada também foi sugerida.</t>
  </si>
  <si>
    <t>Recomenda-se a exclusão do termo "inovação incremental diversa", uma vez que se trata de um critério subjetivo, baseado em percepções, opiniões ou julgamentos pessoais, sem respaldo em parâmetros objetivos, mensuráveis ou universalmente reconhecidos.</t>
  </si>
  <si>
    <t>Recomenda-se o alinhamento descrita na IN nº 184/2022.</t>
  </si>
  <si>
    <t>Nem todos os casos podem ser classificados como inovação incremental.</t>
  </si>
  <si>
    <t>XXVII. Novo acondicionamento: medicamento com novo acondicionamento no País que possua mesma forma farmacêutica, mesma concentração e mesma indicação terapêutica em relação a um medicamento com preço no banco SAMMED;</t>
  </si>
  <si>
    <t>Recomenda-se a retirada do critério proposto, uma vez que apresenta elevado grau de subjetividade.</t>
  </si>
  <si>
    <t>XXIX. País de origem: país de fabricação do medicamento acabado;</t>
  </si>
  <si>
    <t>Os preços internacionais referem-se ao produto acabado, independentemente de parte do processo de inovação ter sido desenvolvida em diferentes países.</t>
  </si>
  <si>
    <t>XXXII. Medicamento de Terapias Avançadas (MTA): medicamento biológico obtido ou elaborado a partir de células que foram submetidas a manipulação extensa e/ou que desempenham função distinta da original, ou que consiste em gene humano recombinante ou contém gene humano recombinante, incluindo terapia celular avançada, engenharia tecidual ou terapia gênica;</t>
  </si>
  <si>
    <t>I - Categoria 1: medicamento novo que:
a) seja o primeiro e único aprovado pela ANVISA para a indicação terapêutica; ou 
b) apresente ganho terapêutico comprovado em relação à(s) alternativa(s) terapêutica(s) com mesma indicação em bula aprovada pela ANVISA.
II - Categoria 2: medicamento novo que não se enquadre na categoria anterior por não atender as previsões dispostas nas alíneas “a” ou “b” do inciso I deste artigo.
§ 1º (EXCLUIR)
§ 2º As novas apresentações de medicamentos classificados na Categoria 1 que venham a ser lançadas posteriormente no mercado com mesma indicação de bula seguirão, durante o período de 3 (três) anos, a mesma categorização.
§ 3º O Comitê Técnico-Executivo poderá considerar outros benefícios clínicos adicionais, desde que devidamente comprovados por evidências científicas.</t>
  </si>
  <si>
    <t>A proposta para a Categoria I adota como critério central o ganho terapêutico comprovado, parâmetro compatível com a lógica de precificação baseada em benefício clínico e valor terapêutico. Sugere-se retirada da exigência de patente no País, uma vez que, na ausência de ganho, o produto será classificado como categoria II, não influenciando, portanto, no processo de categorização. Nossa regulamentação foi inspirada no Canada. Entretanto, no Canada só regulamenta preço de medicamento patenteado. Aqui no Brasil a patente não tem nada a ver com o preço. Patente não é indicativo de superioridade terapêutica e está sujeita a atrasos estruturais no INPI, o que compromete sua aplicabilidade como filtro regulatório. 
Adequar o texto da Categoria 2 considerando a exclusão da exigência de patente para a classificação na Categoria I.
§ 1º - Não se considera necessária a vinculação da patente, uma vez que, na ausência de ganho, o produto será classificado como categoria II, não influenciando, portanto, no processo de categorização. Nossa regulamentação foi inspirada no Canada. Entretanto, no Canada só regulamenta preço de medicamento patenteado. Aqui no Brasil a patente não tem nada a ver com o preço.
§ 2º - O prazo estabelecido (5 anos) inibe o lançamento de novas apresentações, na medida em que “engessa” o mercado; ou seja, podem não ocorrer no Brasil lançamentos de novas apresentações de medicamentos já lançados em âmbito mundial, por conta desta regra.</t>
  </si>
  <si>
    <t>I    - Categoria 3: medicamento com inovação incremental, conforme os seguintes tipos:
       a)    nova associação;
       b)    nova monodroga;
       c)    nova via de administração;
       d)    nova concentração;
       e)    nova forma farmacêutica;
       f)    novo acondicionamento (ex: canetas injetoras, inaladores, sistemas transdérmicos) ou um acessório aprovado para uso com o medicamento.
       g)   (EXCLUIR)</t>
  </si>
  <si>
    <t>O uso do termo "inovação diversa" confere maior flexibilidade à regulação, mas também introduz um grau elevado de imprevisibilidade. Por se tratar de um critério subjetivo, abre margem para interpretações distintas e potenciais questionamentos jurídicos. Nesse sentido, recomenda-se que a norma esclareça de forma mais objetiva o que se entende por esse conceito, a fim de garantir maior segurança regulatória e previsibilidade para os agentes envolvidos.</t>
  </si>
  <si>
    <t>§ 2º Nos casos de novas formas farmacêuticas agrupáveis, considerar-se-ão as classificações definidas nos incisos III deste artigo.
§ 3º (REVER REDAÇÃO CONFORME JUSTIFICATIVA)
§ 4º (REVER REDAÇÃO CONFORME JUSTIFICATIVA)</t>
  </si>
  <si>
    <t>§ 2º - Conforme redigido neste documento, observa-se uma contradição: apenas o inciso III é considerado agrupável, enquanto o inciso II é classificado como não agrupável.
§ 3º - O critério apresentado apresenta um grau elevado de subjetividade, o que pode comprometer a previsibilidade e a uniformidade na sua aplicação. Recomenda-se que a redação seja revista para incorporar parâmetros mais objetivos e mensuráveis, a fim de reduzir margens de interpretação e mitigar riscos de questionamentos jurídicos.
§ 4º - Não está claramente definido o que se entende por 'inovação preponderante', tampouco são apresentados os critérios para essa definição ou quem será responsável por realizá-la.</t>
  </si>
  <si>
    <t>É importante que o texto da Resolução deixe expressamente claro que as terapias avançadas são enquadradas como medicamentos novos, e não como casos omissos.</t>
  </si>
  <si>
    <t>Excluir
§ 4º O interessado poderá solicitar reunião de pré ou de pós-submissão, para apresentação do DIP</t>
  </si>
  <si>
    <t>Existem inúmeras razões pelas quais as empresas podem precisar de mais prazo para lançar um medicamento no mercado. Além do planejamento necessário para conciliar produção e comercialização, essa imposição interfere na livre iniciativa.
Alguns pontos que merecem esclarecimento:
(i) Como será a operacionalização por parte da CMED para, por exemplo, os produtos que já foram registrados e que ainda não possuem preço definido?
(ii) Qual será o impacto na lista de espera da CMED?
(iii) Qual será o critério adotado pela CMED?
(iv) Qual será o impacto concorrencial?
Dessa forma, entende-se que não deve constar um prazo obrigatório para o protocolo do DIP. A decisão sobre quando solicitar o preço deve caber exclusivamente à empresa detentora do registro, respeitando sua estratégia comercial e capacidade operacional.
§ 4º Incluir reunião de pós-submissão. Em alguns casos, especialmente quando a terapia é inovadora ou complexa, é de extrema importância realizar reuniões pré e pós-submissão, a fim de evitar qualquer tipo de mal-entendido por parte da equipe técnica.</t>
  </si>
  <si>
    <t>(...)
X - (EXCLUIR)
XI - nome do fabricante e local de fabricação do Insumo Farmacêutico Ativo (IFA) e do medicamento acabado;
XII - número potencial de pacientes a ser tratado com o medicamento no Brasil, indicando se o novo medicamento altera a população elegível frente a alternativa terapêutica, quando aplicável.
XIII. estudos publicados que contenham comparações de custo tratamento entre o medicamento novo e os medicamentos com a mesma indicação terapêutica aprovado em bula pela ANVISA, quando disponíveis;
XVI (EXCLUIR)
XV - evidências científicas disponíveis, que sejam relevantes para a comparação entre o medicamento objeto do pleito e a(s) alternativa(s) terapêutica(s) com a mesma indicação terapêutica aprovado em bula pela ANVISA.
(...)
XVII (EXCLUIR)
(...)
§ 2º Caso a opção de classificação tenha sido a Categoria 1, o DIP deverá conter as informações referentes aos itens I a IX, XI a XIII, XV e XVI, do caput deste artigo.</t>
  </si>
  <si>
    <t>Os acordos de compartilhamento de risco firmados entre empresas farmacêuticas e governos de outros países geralmente estão protegidos por cláusulas contratuais de confidencialidade mútuas, com respaldo legal nos ordenamentos jurídicos locais (por exemplo, Freedom of Information Acts com exceções para trade secrets nos EUA, proteções comerciais no GDPR na Europa, etc.).
Exigir que a afiliada brasileira da empresa revele essas informações, ainda que sob sigilo, pode:
Configurar violação contratual por parte do grupo econômico;
Expor a empresa a sanções civis e comerciais no país de origem do acordo;
Contrariar princípios de boa-fé contratual e soberania jurídica internacional.
Dados de produção no território nacional não é relevante para a precificação. Destaca-se que o foco da regulação reside no benefício ao paciente. Assim sendo, não se considera apropriado que o paciente arcar com custos elevados exclusivamente em razão de consumir um medicamento fabricado no país. Existem, de fato, alternativas e incentivos para minimizar os custos de produção, de modo a não sobrecarregar o paciente financeiramente.
Adicionalmente, a constituição federal assegura a livre inciativa e um sistema jurídico em as empresas possam concorrer de maneira equânime e, neste contexto, o incentivo ao desenvolvimento e produção locais, podem ser proporcionados pelos instrumentos legais já existente, incluindo, mas não se limitando à aqueles de natureza fiscal e previdenciária. Neste contexto, nos parece desprovido de amparo constitucional qualquer diferenciação na precificação que extrapole os limites da natureza do produto a ser precificado. 
É importante saber se ocorre mudança na população elegível para a indicação terapêutica aprovada pela ANVISA e, caso positivo, essa ampliação pode contribuir para o processo de precificação.
A patente não deve ser um requisito para a precificação de um produto novo, uma vez que há casos de medicamentos inovadores lançados no mercado que não são objeto de patente, mas que ainda assim devem ser classificados como inovação quando apresentarem ganho terapêutico em relação às alternativas disponíveis no Brasil para a mesma indicação terapêutica.
Assegurar que seja conforme bula. Medicamentos com indicação terapêutica distinta daquela do produto novo devem ser excluídos da análise comparativa. 
No caso de múltiplos comparadores disponíveis, deve ser utilizada uma análise sistemática de evidências científicas para a escolha do comparador mais adequado. Caso não haja comparador, o medicamento novo deve ser classificado na Categoria I, com precificação realizada em base em preços praticados nos países definidos na Resolução. 
Destaca-se que o foco da regulação reside no benefício ao paciente. Assim sendo, não se considera apropriado que o paciente arcar com custos elevados exclusivamente em razão de consumir um medicamento fabricado no país. Existem, de fato, alternativas e incentivos para minimizar os custos de produção, de modo a não sobrecarregar o paciente financeiramente.
Adicionalmente, a Constituição Federal assegura a livre iniciativa e um sistema jurídico em que as empresas possam concorrer de maneira equânime. Nesse contexto, o incentivo ao desenvolvimento e à produção locais pode ser promovido por meio dos instrumentos legais já existentes, incluindo, mas não se limitando àqueles de natureza fiscal e previdenciária.
Neste contexto, nos parece desprovido de amparo constitucional qualquer diferenciação na precificação que extrapole os limites da natureza do produto a ser precificado. 
No caso de produção local, não é necessário o incentivo para precificação, uma vez que o governo já tem incentivo para compra de medicamentos de laboratórios oficiais nos termos da resolução SEGES-CICS/MGI nº 4, de 18 de outubro de 2024, e incentivos para a produção nacional nos termos da Lei nº 14.977, de 18 de setembro de 2024.</t>
  </si>
  <si>
    <t>§ 3º Caso a opção de classificação tenha sido a Categoria 3, o DIP deverá conter as informações:
I - previstas nos incisos  I a IX, XI a XIII, XV e XVI do caput deste artigo, se a empresa tiver intenção de demonstrar benefício clínico adicional, nos termos do art. 18;
II - previstas nos incisos I a IX,  XI e XII do caput deste artigo, se a empresa não tiver a intenção de demonstrar benefício clínico adicional.
§ 4º Tratando-se de medicamento de Categoria 3 que contenha a combinação de dois ou mais IFAs, além das informações referidas no § 3º, se a empresa tiver intenção de demonstrar benefício clínico adicional, nos termos do art. 18, é facultada a empresa apresentar:
I    - evidência da relevância clínica da função de cada um dos IFAs na indicação terapêutica da associação;
II    - justificativa técnica com o racional clínico e farmacológico da associação que demonstre:
a)    aumento na segurança ou eficácia do(s) IFA(s) da associação, devido à atividade farmacológica aditiva ou sinérgica ou por redução de resistência;
b)    minimização do potencial de abuso;
c)    melhora da biodisponibilidade do IFA principal;
d)    simplificação do regime terapêutico; ou
e)    redução de efeitos colaterais sem perda de eficácia.</t>
  </si>
  <si>
    <t>O § 3º, inciso II, já estabelece que, caso a empresa deseje demonstrar benefício clínico adicional, deve apresentar evidências clínicas que sustentem essa alegação (apresentar no DIP informações de (I a XVII). Esse dispositivo é suficiente para orientar a análise regulatória.
Os critérios listados no § 4º (como atividade farmacológica aditiva, melhora de biodisponibilidade e etc) são adicionais técnicos possíveis, mas não devem ser exigências obrigatórias. O que importa, do ponto de vista regulatório, é a demonstração do benefício clínico adicional em si, independentemente do mecanismo que o justifique.
Assim, recomenda-se que os itens do §4º sejam tratados como opcionais ou exemplificativos, evitando a imposição de requisitos técnicos que podem ser pouco relevantes ou desnecessários, dependendo do contexto clínico da associação.</t>
  </si>
  <si>
    <t>(...)
§ 8º O DIP em modalidade simplificada deverá conter as informações referentes aos incisos I a VIII do caput deste artigo.
(...)</t>
  </si>
  <si>
    <t>Recomenda-se especificar de forma clara e objetiva os casos em que será aplicável o uso do DIP simplificado.</t>
  </si>
  <si>
    <t>(...)
§ 2º (EXCLUIR)
(...)
§ 4º As informações descritas no inciso IX do caput do art. 7º, quando em linguagem diferente do português, inglês ou espanhol, deverão ser apresentadas por meio de tradução simples referente à identificação do preço ou à ausência de preço nos países de referência.
(...)</t>
  </si>
  <si>
    <t>Atualmente, existem dois prazos definidos pela Anvisa para a análise de petições priorizadas: a RDC nº 948/2024 estabelece o prazo de 60 dias, enquanto as RDCs nº 204/2017 e nº 205/2017 preveem o prazo de 30 dias. A proposta visa à adequação em conformidade com os prazos já praticados pela Anvisa.
A CMED poderá, inclusive em conjunto com a Anvisa nos casos em que já houver tal obrigatoriedade, adotar meios alternativos para a protocolização do DIP. No entanto, é importante ressaltar que a iniciativa para a solicitação de definição de preço permanece como prerrogativa exclusiva da empresa detentora do registro.
A imposição de prazos para essa solicitação interfere diretamente no planejamento estratégico das empresas e gera insegurança jurídica significativa. Essa exigência se estende a todas as apresentações registradas. Assim, se uma empresa possui seis apresentações registradas, mas pretende comercializar apenas duas no momento, ainda assim seria obrigada a solicitar preço para as outras quatro, mesmo sem previsão de comercialização imediata.</t>
  </si>
  <si>
    <t>Art. 10. Para as categorias em que há referenciamento externo de preço, o preço aprovado sem imposto não poderá ser superior a média dos Preços fábricas sem impostos praticados para o mesmo produto nos países de referência, agregando-se os impostos incidentes, conforme o caso.
§ 1º São países de referência Austrália, Canadá, Espanha, Estados Unidos da América, França, Grécia, Itália, Nova Zelândia, Portugal, além do país de origem do produto, conforme o caso.
§ 2º Para que seja apurado o PF permitido, o produto deverá estar sendo comercializado em pelo menos 3 (três) dos países de referência.
§ 3º Caso a condição do parágrafo anterior não seja cumprida, a CMED estabelecerá preço provisório ao produto pleiteado, devendo a empresa apresentar à Secretaria-Executiva da CMED, com periodicidade de 6 (seis) meses, documento que comprove o lançamento do produto, com respectivo preço, nos países de referência, até o cumprimento do disposto no § 2º deste artigo ou por um período de 3 anos, prevalecendo o que ocorrer primeiro.
§ 4º Deverão ser utilizadas as fontes a serem divulgadas pela CMED ou as fontes comprovadas pela empresa demandante.
§ 5º (EXCLUIR)
§ 6º (EXCLUIR)</t>
  </si>
  <si>
    <t>Especificar de forma clara quais categorias de medicamentos estarão sujeitas à aplicação de teto de preço internacional.
§ 1º - Entendemos que não deve haver troca ou ampliação dos países que compõem a cesta de comparação internacional.
A inclusão de países com realidades socioeconômicas e sistemas de saúde significativamente distintos do brasileiro compromete a coerência e a equidade do processo de comparação e referenciamento de preços, distorcendo sua finalidade original.
§ 2º - A expansão do número de países na cesta de comparação, conforme proposto anteriormente, aliada à necessidade de aprovação em múltiplos mercados, tende a aumentar significativamente a complexidade regulatória e a insegurança jurídica no Brasil. Esse cenário pode tornar o país menos atrativo para a introdução de inovações.
§ 5º  - O critério apresentado carece de clareza. Não está especificado se será considerado o preço mais alto, o mais baixo, a média, ou qual metodologia será utilizada para o cálculo da média. Não há que se falar em utilizar o preço do produto com mesmo IFA pertencente aos concorrentes, visto que a molécula pertence à empresa requerente.
§ 6º - Destaca-se que o foco da regulação reside no benefício ao paciente. Assim sendo, não se considera apropriado que o paciente arcar com custos elevados exclusivamente em razão de consumir um medicamento fabricado no país. Existem, de fato, alternativas e incentivos para minimizar os custos de produção, de modo a não sobrecarregar o paciente financeiramente.
Adicionalmente, a Constituição Federal assegura a livre iniciativa e um sistema jurídico em que as empresas possam concorrer de maneira equânime. Neste contexto, o incentivo ao desenvolvimento e à produção locais pode ser proporcionado pelos instrumentos legais já existentes, incluindo, mas não se limitando àqueles de natureza fiscal e previdenciária. Assim, nos parece desprovida de amparo constitucional qualquer diferenciação na precificação que extrapole os limites da natureza do produto a ser precificado.</t>
  </si>
  <si>
    <t>Especificar se deve ser utilizada a cotação de compra ou de venda, conforme divulgada pelo Banco Central.</t>
  </si>
  <si>
    <t>Art. 12. Para cálculo do custo de tratamento, quando houver mais de uma alternativa terapêutica, deverá ser utilizado a média do custo de tratamento entre os medicamentos com a mesma indicação terapêutica aprovada em bula pela ANVISA.
I - (EXCLUIR)
II - (EXCLUIR)
III - (EXCLUIR)
IV - (EXCLUIR)
V - (EXCLUIR)
VI - (EXCLUIR)
VII - (EXCLUIR)
§ 1º O cálculo do custo de tratamento será realizado considerando a quantidade de IFA em cada apresentação de medicamento, a posologia de cada um e o tempo de tratamento previsto em bula ou em evidências científicas. 
§ 2º Para os cálculos de custo de tratamento, deverá ser considerado o medicamento de referência com a mesma indicação terapêutica e registrado como novo para o IFA comparador.
§ 3º Excepcionalmente, quando não for possível utilizar os critérios dispostos no caput e nos §§ 1º e 2º deste artigo, o Parecer Técnico deverá fundamentar as razões para utilização de critério diverso.</t>
  </si>
  <si>
    <t>É fundamental evitar o uso de medicamentos off-label como comparadores.
§ 2º - O comparador deve ser, preferencialmente, o medicamento de referência. O uso do critério de prioridade, por ser subjetivo, pode comprometer a objetividade da análise.</t>
  </si>
  <si>
    <t>Avaliamos com grande preocupação a vinculação do preço provisório ao termo de compromisso da Anvisa. 
(i) O Registro Sanitário concedido pela Anvisa não é provisório, independente de ser feito com termo de compromisso. A existência de um Termo de Compromisso firmado junto à Anvisa tem o objetivo de viabilizar a obtenção de evidências complementares, mas não condiciona a concessão do registro. 
(ii) A aprovação pela Anvisa ocorre somente quando há comprovação de benefício para o paciente em termos de segurança e eficácia, garantindo que os medicamentos atendam aos padrões regulatórios exigidos.
(iii) A Anvisa busca alinhar-se aos padrões internacionais para agilizar aprovações regulatórias (por ex. Projeto Orbis). A vinculação do preço ao termo de compromisso pode afastar o Brasil dos padrões internacionais, causando atrasos na precificação e na disponibilização de medicamentos inovadores. 
(iv) Vincular a provisão de preços a esses dados gera um desalinhamento entre a Anvisa e a CMED, impactando o incentivo à inovação e os tratamentos disponíveis para os pacientes. 
Parágrafo único: Todos os dados técnicos do medicamento são entregues à Anvisa para atender à regulação sanitária. Não faz sentido que a CMED se envolva nessa competência, que é da Anvisa.
O Brasil já possui um mercado altamente regulado, com o registro de produtos realizado pela Anvisa e a autorização de comercialização pela CMED. Dessa forma, o mercado já conta com processos robustos que mitigam ineficiências no acesso a medicamentos.
Assim, a simplificação regulatória e a definição clara dos objetivos de cada etapa do processo são fundamentais para aumentar a eficiência do sistema.</t>
  </si>
  <si>
    <t>Art. 14. Poderão ser estabelecidos preços fixos (flat pricing) para apresentações com diferentes concentrações, mediante solicitação da empresa, quando:
I-    os preços internacionais encontrados nos países de referência forem fixos; ou
II- (EXCLUIR)
§ 1º (EXCLUIR)
§ 2º (EXCLUIR)
§ 3º (EXCLUIR)
§ 4º (EXCLUIR)</t>
  </si>
  <si>
    <t>A adoção do preço flat deve ser considerada caso a empresa o solicite e desde que esse modelo reflita a prática de precificação internacional.
A aplicação do flat pricing nessas situações leva a dúvidas, uma vez que, no cálculo do custo de tratamento, não é possível presumir que diferentes concentrações resultem no mesmo efeito terapêutico. Ademais, há casos em que apresentações com concentrações distintas compartilham a mesma eficácia terapêutica, mas oferecem outras vantagens clínicas, como o espaçamento posológico. Tais benefícios, no entanto, não justificam, por si só, a adoção de um preço único entre as apresentações.
§ 1º - Sugere-se a exclusão de critérios subjetivos.
§ 2º - Quando se trata de um preço internacional do tipo flat, existe apenas um único valor de referência. Esse valor, portanto, deve ser aplicado diretamente às apresentações submetidas à CMED. A redação atual, no entanto, pode levar à interpretação equivocada de que seria necessário calcular o valor da unidade farmacotécnica para, então, derivar o preço da apresentação, o que não condiz com a lógica de precificação baseada em preço flat internacional.
§ 4º - A adoção de preço fixo deve ocorrer apenas mediante solicitação da empresa e desde que essa seja a prática adotada no mercado internacional, servindo como base para o cálculo do preço.</t>
  </si>
  <si>
    <t>Art. 15. O PF sem impostos permitido para o produto classificado na Categoria 1 corresponderá a média de preço internacional do medicamento em análise, encontrado dentre os países de referência, agregando-se os impostos incidentes, conforme a legislação tributária vigente.
§ 1º (EXCLUIR)
§ 2º (EXCLUIR)</t>
  </si>
  <si>
    <t>O preço aprovado deve ser o preço sem impostos. Os demais preços com impostos deve ser consequência da aplicação da legislação tributária, tal e qual, legislado pelas secretarias de fazenda.
§ 1º - A patente não interfere na categoria de precificação e não é ela que define a inovação radical. 
Adicionalmente, a CMED está vinculando o preço provisório a uma outra agência que não tem controle sobre os prazos e processos. Assim, é criado uma imprevisibilidade e insegurança jurídica, podendo influenciar na chegada da inovação aos pacientes.
§ 2º - A patente não interfere na categoria de precificação e não é ela que define a inovação radical. 
Adicionalmente, a CMED está vinculando o preço provisório a uma outra agência que não tem controle sobre os prazos e processos. Assim, é criado uma imprevisibilidade e insegurança jurídica, podendo influenciar na chegada da inovação aos pacientes.</t>
  </si>
  <si>
    <t>Art. 16º O Preço Fábrica permitido para o medicamento classificado na Categoria 2 será definido tendo como base a média do custo de tratamento com os medicamentos com mesma indicação terapêutica aprovada em bula pela ANVISA, não podendo, em qualquer hipótese, ser superior a média do preço praticado dentre os países relacionados no inciso VII do § 2º do Art. 4º.
Parágrafo único. (EXCLUIR)</t>
  </si>
  <si>
    <t>É imprenscindível afastar o uso de medicamentos off-label para medicamentos comparadores.
Vale ressaltar, que na ata da 9ª Reunião Ordinária do Comitê Técnico-Executivo (CTE), realizada em 30 de setembro de 2021, em virtude do Processo Administrativo nº 25351.166890/2020-16, estabeleceu-se que:
"(...) Em discussão entre os representantes do CTE/CMED, decidiu-se, tanto nesse caso como nas futuras análises de Documentos Informativos de Preço, pela não inclusão, como comparadores, de medicamentos que possuam indicação terapêutica em uso "off-label"."
Parágrafo único - Sugere-se a exclusão deste trecho, uma vez que já está devidamente prevista no Art. 16, tornando desnecessária sua repetição.</t>
  </si>
  <si>
    <t>Art. 17. A CMED poderá estabelecer PF máximo para medicamentos quando houver ganho terapêutico, com base em racional de preço sugerido pela empresa, a ser avaliado pela CMED, na seguinte situação:
I-    ausência de preço internacional nos países de referência;
II- (EXCLUIR)
III- (EXCLUIR)
Parágrafo único. (EXCLUIR)</t>
  </si>
  <si>
    <t>II- Pode abrir precedentes para que produtos nacionais definam preços sem restrições. Contudo, a CMED deve precificar os produtos de forma imparcial, independentemente da sua origem, seja nacional ou internacional. Vale lembrar que os produtos nacionais já estão sujeitos a diversas iniciativas governamentais específicas.
Destaca-se que o foco da regulação reside no benefício ao paciente. Assim sendo, não se considera apropriado que o paciente arcar com custos elevados exclusivamente em razão de consumir um medicamento fabricado no país. Existem, de fato, alternativas e incentivos para minimizar os custos de produção, de modo a não sobrecarregar o paciente financeiramente.
Adicionalmente, a constituição federal assegura a livre inciativa e um sistema jurídico em as empresas possam concorrer de maneira equânime e, neste contexto, o incentivo ao desenvolvimento e produção locais, podem ser proporcionados pelos instrumentos legais já existente, incluindo, mas não se limitando à aqueles de natureza fiscal e previdenciária. Neste contexto, nos parece desprovido de amparo constitucional qualquer diferenciação na precificação que extrapole os limites da natureza do produto a ser precificado. 
III- Pode abrir precedentes para que produtos nacionais definam preços sem restrições. Contudo, a CMED deve precificar os produtos de forma imparcial, independentemente da sua origem, seja nacional ou internacional. Vale lembrar que os produtos nacionais já estão sujeitos a diversas iniciativas governamentais específicas.
Destaca-se que o foco da regulação reside no benefício ao paciente. Assim sendo, não se considera apropriado que o paciente arcar com custos elevados exclusivamente em razão de consumir um medicamento fabricado no país. Existem, de fato, alternativas e incentivos para minimizar os custos de produção, de modo a não sobrecarregar o paciente financeiramente.
Adicionalmente, a constituição federal assegura a livre inciativa e um sistema jurídico em as empresas possam concorrer de maneira equânime e, neste contexto, o incentivo ao desenvolvimento e produção locais, podem ser proporcionados pelos instrumentos legais já existente, incluindo, mas não se limitando à aqueles de natureza fiscal e previdenciária. Neste contexto, nos parece desprovido de amparo constitucional qualquer diferenciação na precificação que extrapole os limites da natureza do produto a ser precificado. 
Parágrafo único. Não está claro o que se entende por 'grau de esforço inovativo empreendido pela empresa no País'. Quem será responsável por avaliar o grau de esforço envolvido nesse processo? A pesquisa clínica estaria incluída nessa avaliação?
Destaca-se que o foco da regulação reside no benefício ao paciente. Assim sendo, não se considera apropriado que o paciente arcar com custos elevados exclusivamente em razão de consumir um medicamento fabricado no país. Existem, de fato, alternativas e incentivos para minimizar os custos de produção, de modo a não sobrecarregar o paciente financeiramente.
Adicionalmente, a constituição federal assegura a livre inciativa e um sistema jurídico em as empresas possam concorrer de maneira equânime e, neste contexto, o incentivo ao desenvolvimento e produção locais, podem ser proporcionados pelos instrumentos legais já existente, incluindo, mas não se limitando à aqueles de natureza fiscal e previdenciária. Neste contexto, nos parece desprovido de amparo constitucional qualquer diferenciação na precificação que extrapole os limites da natureza do produto a ser precificado.</t>
  </si>
  <si>
    <t>(...)
I - não poderá ser superior a média do PF praticado para o mesmo produto nos países de referência, agregando-se os impostos incidentes; ou
(...)
V - (EXCLUIR)
VI - (EXCLUIR)
(...)
§ 2º (EXCLUIR)</t>
  </si>
  <si>
    <t>Item V - Destaca-se que o foco da regulação reside no benefício ao paciente. Assim sendo, não se considera apropriado que o paciente arcar com custos elevados exclusivamente em razão de consumir um medicamento fabricado no país. Existem, de fato, alternativas e incentivos para minimizar os custos de produção, de modo a não sobrecarregar o paciente financeiramente.
Adicionalmente, a constituição federal assegura a livre inciativa e um sistema jurídico em as empresas possam concorrer de maneira equânime e, neste contexto, o incentivo ao desenvolvimento e produção locais, podem ser proporcionados pelos instrumentos legais já existente, incluindo, mas não se limitando à aqueles de natureza fiscal e previdenciária. Neste contexto, nos parece desprovido de amparo constitucional qualquer diferenciação na precificação que extrapole os limites da natureza do produto a ser precificado.
Item VI - Destaca-se que o foco da regulação reside no benefício ao paciente. Assim sendo, não se considera apropriado que o paciente arcar com custos elevados exclusivamente em razão de consumir um medicamento fabricado no país. Existem, de fato, alternativas e incentivos para minimizar os custos de produção, de modo a não sobrecarregar o paciente financeiramente.
Adicionalmente, a constituição federal assegura a livre inciativa e um sistema jurídico em as empresas possam concorrer de maneira equânime e, neste contexto, o incentivo ao desenvolvimento e produção locais, podem ser proporcionados pelos instrumentos legais já existente, incluindo, mas não se limitando à aqueles de natureza fiscal e previdenciária. Neste contexto, nos parece desprovido de amparo constitucional qualquer diferenciação na precificação que extrapole os limites da natureza do produto a ser precificado. 
§ 2º - Destaca-se que o foco da regulação reside no benefício ao paciente. Assim sendo, não se considera apropriado que o paciente arcar com custos elevados exclusivamente em razão de consumir um medicamento fabricado no país. Existem, de fato, alternativas e incentivos para minimizar os custos de produção, de modo a não sobrecarregar o paciente financeiramente.
Adicionalmente, a constituição federal assegura a livre inciativa e um sistema jurídico em as empresas possam concorrer de maneira equânime e, neste contexto, o incentivo ao desenvolvimento e produção locais, podem ser proporcionados pelos instrumentos legais já existente, incluindo, mas não se limitando à aqueles de natureza fiscal e previdenciária. Neste contexto, nos parece desprovido de amparo constitucional qualquer diferenciação na precificação que extrapole os limites da natureza do produto a ser precificado.</t>
  </si>
  <si>
    <t>Art. 19. No caso de produto classificado na Categoria 3 que não se enquadre na hipótese prevista no art. 18, o PF permitido não poderá ser superior ao custo de tratamento do medicamento originador de inovação incremental.
§ 1º (EXCLUIR)
§ 2º Nas situações em que o medicamento originador de inovação incremental seja um medicamento genérico, dever-se-á considerar o PF do respectivo medicamento de referência, aplicando- se os ajustes anuais definidos pela CMED.</t>
  </si>
  <si>
    <t>§ 1º - Sugere-se a exclusão deste trecho, uma vez que não é critério de precificação.</t>
  </si>
  <si>
    <t>Art. 20. O PF máximo permitido para o produto classificado na Categoria 4 será definido com base no preço médio ponderado das apresentações dos medicamentos com o mesmo IFA e mesma concentração disponíveis no mercado, em forma farmacêutica agrupável, ponderado pela quantidade comercializada de cada apresentação, com base no seguinte:
I-    a média ponderada deverá ser calculada com base nas apresentações de igual concentração e forma farmacêutica agrupável existentes no mercado, desde que as formas agrupáveis não apresentem posologia diversa; e
II-    não existindo apresentações com igual concentração, a média ponderada deverá ser calculada com base em todas as apresentações de mesmo IFA e forma farmacêutica agrupável existentes no mercado, seguindo o critério da proporcionalidade direta da concentração de IFA, desde que as formas agrupáveis não apresentem posologia diversa.
§ 1º O produto classificado na Categoria 4 não poderá ter o seu PF permitido superior ao preço médio disposto no caput.
§ 2º Na ausência de comercialização das apresentações disponíveis no mercado, será utilizada a média aritmética do preço das apresentações dos medicamentos com o mesmo IFA e mesma concentração disponíveis no mercado, em forma farmacêutica agrupável.</t>
  </si>
  <si>
    <t>Art. 21. O PF máximo permitido para o produto classificado na Categoria 5 será definido com base na média aritmética dos preços das apresentações do mesmo medicamento, com igual concentração e forma farmacêutica agrupável, já comercializadas pela própria empresa e pelas empresas do mesmo grupo econômico, desconsiderando os medicamentos genéricos.
(...)
§ 3º Caso a apresentação pleiteada difira, em relação às embalagens primária ou secundária, de outra do mesmo medicamento disponível no mercado, mantendo-se a concentração, forma farmacêutica e quantidade de unidades farmacotécnicas, o preço da nova apresentação terá como limite máximo o preço da apresentação disponível no mercado, exceto quando a embalagem primária gerar benefícios clínicos adicionais.
(...)</t>
  </si>
  <si>
    <t>Se os genéricos e similares forem incluídos, provocarão distorções nos preços das novas apresentações do medicamento de marca. Os genéricos já têm desconto incorporado em seus preços e, por isso, não devem ser considerados no cálculo da média aritmética das novas apresentações.</t>
  </si>
  <si>
    <t>Art. 23. O PF máximo permitido para o produto classificado na Categoria 7 não poderá ser superior a 80% do preço do medicamento biológico originador.
I - (EXCLUIR)
II - (EXCLUIR)
a) (EXCLUIR)
b) (EXCLUIR)
III - para as novas apresentações de medicamentos já comercializados pela própria empresa com a mesma marca comercial e não apresente inovação incremental, o PF não poderá ser superior à média do custo de tratamento com o mesmo medicamento.</t>
  </si>
  <si>
    <t>Nos países de referência, com exceção dos EUA, os biossimilares apresentam um diferencial de preço em relação ao medicamento biológico originador. Por isso, é fundamental que a norma deixe explícito que o biossimilar não pode ter o mesmo preço que o originador.
A norma deve ser clara e objetiva, a fim de assegurar eficiência regulatória e evitar interpretações ambíguas que possam resultar em precificações inadequadas ou ações judiciais.
É necessário respeitar a mecânica apresentada pela SCMED na consulta pública anterior, adotando um critério objetivo, transparente e que valorize adequadamente a inovação radical.
Um exemplo bem-sucedido foi a precificação dos medicamentos genéricos: o critério objetivo, com desconto de 35% em relação ao medicamento de referência, permitiu a entrada imediata no mercado, no mesmo dia do protocolo na CMED, de forma ágil, sem burocracia e com isonomia de tratamento. Esse modelo não gerou contestações judiciais.
Infelizmente, esse bom exemplo não foi seguido na regulação dos biossimilares. Em 2016, por meio do Comunicado nº 9, esses medicamentos foram classificados como casos omissos. A norma publicada adotou critérios confusos, excessivamente burocráticos, sem isonomia e com decisões demoradas. Além disso, não exigiu desconto em relação ao biológico de referência e ainda admitiu a possibilidade de ganho de preço. O resultado foi o aumento de ações judiciais, crescimento lento no mercado e o não cumprimento do papel esperado de ampliar o acesso dos pacientes a tratamentos com preços mais acessíveis.
Item III - Incluir o cenário: "para medicamento que seja uma nova apresentação de um biológico, porém com nova indicação"
Considerar situações de novas apresentações com indicações diferentes (sendo uma aguda e outra crônica).
Molécula X (Marca A - 100mg): indicação hospitalar em dose única intravenosa
Molécula X (Marca B - 100mg): indicação para doença crônica, aplicação subcutânea
E se for só uma nova marca com nova indicação, porém as concentrações/forma farmacêutica forem as mesmas (ex: Ozempic / Wegovy).</t>
  </si>
  <si>
    <t>Art. 25. Os medicamentos objeto de DIP, classificados nas categoria 1, 2, 3, 4, 7 poderão ser comercializados pelo PF definido pela CMED em primeira instância, tão logo seja comunicada sua decisão. Os medicamentos objeto de DIP, classificados nas categoria 5, 6 e 8 poderão ser comercializados tão logo seja feito o protocolo do DIP, desde que o preço esteja em conformidade com os termos desta Resolução.</t>
  </si>
  <si>
    <t>É necessário esclarecer a aplicabilidade do artigo para as Categorias 3 e 6 (comercialização imediata).
A comercialização pelo PF definido pela CMED em primeira instância é permitida assim que a decisão for comunicada. Na Resolução 2004, a comercialização para algumas Categorias (III e VI) era permitida após o protocolo do DIP, desde que o preço estivesse conforme as regras.
Na resolução vigente temos: "Art. 16 Os produtos classificados nas Categorias III ou VI poderão ser comercializados tão-logo seja feito o protocolo do Documento Informativo, desde que o preço esteja em conformidade com os artigos ......"</t>
  </si>
  <si>
    <t>Art. 26. A CMED deverá decidir quanto à conformidade ou não do pleito da empresa em relação ao disposto nesta Resolução para os medicamentos novos e novas apresentações com base em Parecer Técnico devidamente fundamentado.
§ 1º No período de análise do pleito, as empresas solicitantes poderão requerer reunião de apresentação e sustentação das evidências científicas reunidas no DIP.
§ 2º (EXCLUIR)</t>
  </si>
  <si>
    <t>Art. 27. Compete à Secretaria-Executiva da CMED decidir em primeira instância sobre os pedidos de preços de medicamentos novos e de novas apresentações submetidos em conformidade com esta Resolução, devendo observar os seguintes prazos, contados a partir da submissão do DIP:
I - até 60 (sessenta) dias para os produtos classificados nas Categorias 4, 5, 6, 7 e 8; e
II - até 90 (noventa) dias para os produtos classificados nas Categorias 1, 2 e 3 e caso omisso.
§ 1º (EXCLUIR)
§ 2º Os prazos de que trata o caput deste artigo ficarão suspensos durante o período em que não forem apresentados os esclarecimentos ou documentos adicionais à análise do processo, solicitados por meio de ofícios.
§ 3º Caso a CMED não se pronuncie sobre o preço inicial pretendido pela empresa, nos prazos referidos no caput, o medicamento objeto do DIP poderá ser comercializado pelo preço pleiteado em caráter definitivo.</t>
  </si>
  <si>
    <t>Não há análise de conformidade. Portanto, os prazos devem ser contados a partir da data de submissão do DIP.
§ 1º - A redação atual não apresenta critérios objetivos para definir o que caracteriza “complexidade” ou “documento muito volumoso”, o que torna a interpretação subjetiva. Na prática, o dispositivo permite a ampliação do prazo de análise, inclusive em até o dobro do tempo, sem que haja parâmetros claros para essa decisão. Tal indefinição compromete a previsibilidade do processo e a segurança regulatória, dificultando o planejamento das empresas. Ressaltamos que o prazo é um elemento crítico para nossas operações e decisões estratégicas. Da forma como está, o item confere margem excessiva de discricionariedade à CMED, sem a devida transparência ou controle.
Todos os processos no âmbito administrativos têm que ter prazo para a decisão. É o que determina a Lei de processos administrativos. Assim, entende-se que não deve haver esse artificio para ajuste de prazo pela CMED. Aumenta imprevisibilidade.
§ 2º - Os prazos de que trata o caput deste artigo ficarão interrompidos durante o período em que não forem apresentados os documentos imprescindíveis à análise do processo, constantes no Art. 4º desta Resolução.
Os documentos imprescindíveis são os exigidos e relacionados nesta norma. A empresa deverá enviar informação, caso a CMED entenda que seja necessário documento adicional para dar continuidade na apuração do preço
É importante diferenciar o que é documento imprescindível e documento complementar.
§ 3º - A Lei 10.742/2003 que criou a CMED é muito clara em determinar que tem que haver prazo. " § 2o A CMED regulamentará prazos para análises de preços de produtos novos e novas apresentações."  o órgão não pode estabelecer um prazo indefinido, como "até quando resolver decidir". Ele deve fixar um prazo objetivo, certo e razoável, em respeito aos princípios da administração pública e aos direitos fundamentais. Um órgão público, quando obrigado a estabelecer um prazo, não é correto que simplesmente diga que o prazo é "até o momento em que decidir". Isso violaria princípios fundamentais do Direito Administrativo e Processual.</t>
  </si>
  <si>
    <t>Art. 28. A Secretaria Executiva da CMED deverá priorizar a análise de DIPs sempre que houver solicitação formal do Ministério da Saúde, devidamente motivada e para os medicamentos priorizados pela legislação de registro da ANVISA.
§ 1º A solicitação prevista no caput deverá ser subscrita pelo representante titular ou suplente do Ministério da Saúde no Conselho de Ministros ou no CTE.
§ 2º Nos processos com tramitação prioritária, os prazos previstos no art. 27 ficarão reduzidos à metade.
§ 3º Nos casos de reconsideração e ou recurso, a Secretaria-Executiva da CMED deverá indicar os processos com tramitação prioritária previamente ao seu envio ao relator.</t>
  </si>
  <si>
    <t>É necessário buscar maior clareza quanto aos critérios de priorização e às justificativas aceitas para o Ministério da Saúde (MS). 
Algumas possibilidades incluem: (i) fundamentação em legislações vigentes; e (ii) caso de emergência de saúde.</t>
  </si>
  <si>
    <t>Art. 29. Da decisão da Secretaria-Executiva caberá pedido de reconsideração da decisão à própria Secretaria, no prazo de 30 (trinta) dias a contar do recebimento da decisão pela empresa.
§ 1º A reconsideração será dirigida à Secretaria Executiva da CMED, que deverá emitir parecer técnico em primeira instância no prazo de até 60 (sessenta) dias. Caso a Secretaria-Executiva não comunique a decisão sobre o preço inicial pretendido pela empresa, no prazo de 60 dias, a contar da data do protocolo, nos termos desta Resolução, os medicamentos poderão ser comercializados pelo preço pretendido em caráter definitivo.
A proposta apresentada na Consulta Pública poderá dificultar o processo de análise e resposta aos pedidos de revisão de preços. Recomenda-se a manutenção da lógica prevista na Resolução nº 2/2004, incluindo apenas o prazo para resposta às solicitações e a aprovação automática caso os prazos para reconsideração e recurso não sejam observados. 
A ausência de prazos definidos, como ocorre atualmente, contribui para o aumento do número de processos sem decisão, o que pode gerar insegurança jurídica no lançamento de novos produtos.
§ 2º Caso, em sede de reconsideração, a Secretaria-Executiva mantenha sua decisão, caberá recurso ao Comitê Técnico-Executivo, no prazo de 30 dias a contar da comunicação à empresa da referida decisão.  O Comitê Técnico-Executivo terá prazo de 90 dias para comunicar a decisão sobre o recurso. Caso o Comitê Técnico Executivo não comunique a decisão sobre o preço pretendido pela empresa, no prazo de 60 dias, a contar da data do protocolo, nos termos desta Resolução, os medicamentos poderão ser comercializados pelo preço pretendido em caráter definitivo.            
§ 3º (EXCLUIR)</t>
  </si>
  <si>
    <t>Sugere-se que o pedido de reconsideração permaneça sob a competência da Secretaria-Executiva, considerando que a maioria dos casos pode ser solucionada diretamente por essa instância, reservando ao Comitê Técnico-Executivo (CTE) apenas as situações de maior complexidade para decisão.
§ 1º - A proposta apresentada na Consulta Pública poderá dificultar o processo de análise e resposta aos pedidos de revisão de preços. Recomenda-se a manutenção da lógica prevista na Resolução nº 2/2004, incluindo apenas o prazo para resposta às solicitações e a aprovação automática caso os prazos para reconsideração e recurso não sejam observados. 
A ausência de prazos definidos, como ocorre atualmente, contribui para o aumento do número de processos sem decisão, o que pode gerar insegurança jurídica no lançamento de novos produtos.
§ 2º - A contagem dos prazos, a obrigação de decisão e a comunicação à empresa para ciência dos novos argumentos apresentados pela CMED não estão claramente definidas. 
A proposta constante na Consulta Pública pode dificultar o processo de análise e resposta aos pedidos de revisão de preços. Recomenda-se manter a lógica prevista na Resolução nº 2/2004, incluindo apenas o prazo para resposta às solicitações e a aprovação automática caso os prazos de reconsideração e recurso não sejam cumpridos. 
A indefinição dos prazos, como ocorre atualmente, contribui para o aumento do número de processos sem decisão, o que pode gerar insegurança jurídica para o lançamento de novos produtos.</t>
  </si>
  <si>
    <t>Item II - A CMED possui delegação de competência para decisão em primeira instância.
§ 1º - A Resolução apresenta falta de clareza no que se refere aos prazos. Recomenda-se a inclusão de um capítulo específico destinado ao esclarecimento dos prazos e procedimentos aplicáveis. 
Ressalta-se que todos os processos no âmbito administrativo devem observar prazos para a tomada de decisão, conforme dispõe a legislação vigente sobre processos administrativos.
§ 2º - Ou a CMED possui delegação de competência para decisão em primeira instância, ou essa atribuição cabe ao Comitê Técnico-Executivo (CTE). 
A resolução vigente não apresenta clareza quanto aos prazos, motivo pelo qual se recomenda a elaboração de um capítulo específico para a definição dos prazos e procedimentos aplicáveis. 
Cabe destacar que todos os processos no âmbito administrativo devem observar prazos para a tomada de decisão, conforme previsto na legislação pertinente aos processos administrativos. 
§ 3º - Ou a CMED dispõe de delegação de competência para decisão em primeira instância, ou essa atribuição cabe ao Comitê Técnico-Executivo (CTE). 
É importante compreender o racional para a aplicação do instituto do reexame nas categorias 1 e 3, pois essa prática pode gerar incertezas no processo de precificação e, potencialmente, ser utilizada como instrumento para revisão dos preços dos medicamentos em momentos variados.</t>
  </si>
  <si>
    <t>Art. 32. O prazo para o Comitê Técnico Executivo comunicar a decisão nos casos Omissos ou de recursos dos produtos classificados nas Categorias 1, 2,3,4,5,6 7, e 8 é 90 (noventa dias). 
Caso o Comitê Técnico Executivo não se pronuncie sobre o preço inicial pretendido pela empresa, no prazo referido no inciso anterior, a contar da entrega da integralidade das informações requeridas, nos termos desta Resolução, os produtos poderão ser comercializados pelo preço pretendido em caráter definitivo.</t>
  </si>
  <si>
    <t>A Lei nº 10.742, de 2003, estabelece diretrizes que, mesmo após 22 anos de vigência, ainda carecem da definição dos prazos regulamentares. Recomenda-se que, ao longo desse período, os prazos para análise de preços de produtos novos e novas apresentações sejam formalmente estabelecidos na norma, a fim de garantir maior segurança jurídica. 
O § 2º determina que a CMED seja responsável pela regulamentação dos prazos referentes à análise de preços para esses casos.</t>
  </si>
  <si>
    <t>Caso a empresa cometa um equívoco na solicitação, entende-se que também deveria ter o direito de solicitar a revisão do processo. Considerando que a própria CMED prevê a possibilidade de rever suas decisões em caso de erro, é necessário garantir isonomia no tratamento das partes envolvidas, assegurando o mesmo direito às empresas reguladas.</t>
  </si>
  <si>
    <t>Art. 34. A CMED poderá rever suas decisões adotadas com base nesta Resolução, quando identificar um erro processual, no prazo de até 1 ano.
I - (EXCLUIR)
II - (EXCLUIR)</t>
  </si>
  <si>
    <t>Insegurança jurídica 
O artigo em questão amplia a imprevisibilidade e compromete a segurança jurídica no processo de precificação. Recomenda-se a definição de um prazo máximo para eventual revisão das decisões, de modo a garantir maior previsibilidade regulatória. Além disso, é essencial que sejam estabelecidos critérios objetivos para a identificação do que será considerado erro.  
Item I - O presente artigo contribui para a ampliação da imprevisibilidade e da insegurança jurídica no âmbito do processo de precificação. É fundamental que haja clareza quanto aos critérios que serão adotados para a caracterização do que será considerado erro.
Item II - É imprescindível assegurar a existência de mecanismos de reciprocidade às empresas reguladas, no caso de identificação posterior de equívocos por parte da autoridade regulatória. 
O referido artigo contribui para o aumento da imprevisibilidade e da insegurança jurídica no âmbito do processo de precificação. Ademais, faz-se necessário esclarecer os critérios objetivos que serão utilizados para caracterizar o que será considerado como erro.</t>
  </si>
  <si>
    <t>Art. 35. A Secretaria-Executiva da CMED e o CTE/CMED poderão requisitar esclarecimentos ou exigências técnicas à empresa solicitante durante o período de análise do DIP.
§ 1º (EXCLUIR)
§ 2º (EXCLUIR)
§ 3º (EXCLUIR)
§ 4º (EXCLUIR)
I - (EXCLUIR)
II - (EXCLUIR)</t>
  </si>
  <si>
    <t>Considerando que o prazo para resposta é de interesse da própria empresa, visto que prazos mais curtos favorecem a definição mais ágil do preço, entende-se que este dispositivo pode ser excluído. Destaca-se que a ausência de prazo definido não é adequada do ponto de vista regulatório, uma vez que compromete a previsibilidade e a segurança jurídica do processo.</t>
  </si>
  <si>
    <t>Revisar o texto.</t>
  </si>
  <si>
    <t>A resolução carece de clareza quanto aos prazos estabelecidos. Recomenda-se, portanto, a inclusão de um capítulo específico dedicado à definição de prazos e à descrição detalhada dos processos. Ressalta-se que, conforme previsto na Lei de Processo Administrativo, todos os procedimentos administrativos devem conter prazos definidos para decisão.</t>
  </si>
  <si>
    <t>Art. 40. Os processos que se encontrarem na Secretaria Executiva da CMED para análise de DIP até a data de entrada em vigor desta Resolução deverão ser julgados com base na norma vigente ao tempo do fato, salvo se a nova norma vier para beneficiar.</t>
  </si>
  <si>
    <t>É fundamental garantir que os medicamentos atualmente com preços provisórios não tenham seus preços definitivos estabelecidos com base na nova resolução.</t>
  </si>
  <si>
    <t>(esclarecer o texto)</t>
  </si>
  <si>
    <t>Seguirão seu trâmite processual com fundamento em qual normativo vigente?</t>
  </si>
  <si>
    <t>Art. 43. A Resolução CMED nº 3, de 23 de fevereiro de 2015, passa a vigorar com as seguintes alterações:
“Art. 3º As empresas detentoras de registro de medicamentos que já tenham Preço Fábrica definido pela CMED, que optarem por se adequar aos procedimentos simplificados de que trata a RDC Anvisa nº 945 de 2024, deverão protocolar Documento Informativo de Preço (DIP) em modalidade simplificada, nos termos da regulamentação da CMED.
§ 1º O DIP de que trata o caput deste artigo deverá conter a solicitação de alteração na base de dados SAMMED, a fim de que sejam corrigidos o número de registro e demais informações decorrentes da adequação.
§ 2º O Preço Fábrica da apresentação, decorrente da adequação de que trata o caput deste artigo, não sofrerá alteração.
§ 3º O DIP de que trata o caput deste artigo será analisado pela Secretaria-Executiva da CMED no prazo máximo de 60 (sessenta) dias.” (NR)
“Art. 5º-A. Aplicam-se no Regimento Interno e na Resolução que dispõe sobre os critérios para definição de preços de produtos novos e novas apresentações de medicamentos, de que trata o art. 7º da Lei nº 10.742, de 06 de outubro de 2003 e sobre o procedimento para a apresentação de DIP.” (NR)</t>
  </si>
  <si>
    <t>Faz-se necessário atualizar o número da RDC mencionada, a fim de garantir a conformidade e a correta referência normativa no documento.</t>
  </si>
  <si>
    <t>Art. 45. O Comitê Técnico-Executivo coordenará, periodicamente, processos de avaliação desta Resolução, observadas as boas práticas regulatórias, para avaliar a necessidade de sua alteração pelo Conselho de Ministros da CMED.
Parágrafo único. (EXCLUIR)</t>
  </si>
  <si>
    <t>Entende-se que a previsão de um prazo para revisão da norma pode aumentar sua volatilidade, comprometendo a segurança jurídica e a previsibilidade regulatória para as empresas.
O médio e longo prazo, tal instabilidade pode desestimular o registro de novos tratamentos inovadores no país, com impactos diretos na disponibilidade terapêutica e, consequentemente, na qualidade do cuidado prestado aos pacientes.</t>
  </si>
  <si>
    <t>A indústria farmacêutica tem passado por transformações significativas nas últimas décadas, impulsionadas por avanços tecnológicos, novas plataformas terapêuticas e a crescente complexidade dos tratamentos. No entanto, a Resolução da CMED, que regula a precificação de medicamentos no Brasil, permanece praticamente inalterada há mais de 20 anos. Essa defasagem regulatória compromete a capacidade do sistema de acompanhar a evolução do setor, gerando insegurança para todos os envolvidos, desde as empresas até os pacientes.
Diante desse cenário, é fundamental que a nova Resolução da CMED promova um ambiente regulatório mais moderno, transparente e previsível, com definições mais claras sobre os ritos processuais e regras específicas como, por exemplo, aquelas relacionadas à aplicação de preços provisórios. Isso inclui, de forma destacada, a incorporação de critérios diferenciados para medicamentos com inovação radical e incremental, reconhecendo os distintos tipos de variações tecnológicas.</t>
  </si>
  <si>
    <t>Nesse contexto, é igualmente fundamental considerar as particularidades das vacinas, que enfrentam desafios específicos no processo de precificação. A ausência de uma categoria própria na CMED para esse tipo de produto gera imprevisibilidade e dificulta sua adequada inserção no mercado, o que pode impactar negativamente o acesso da população a imunizantes inovadores e essenciais para a saúde pública.
Adicionalmente, a adoção da cesta de países como comparadores internacionais, sem considerar as diferenças estruturais e regulatórias entre esses mercados e o Brasil, compromete a coerência do sistema de precificação nacional. Essa prática gera insegurança jurídica e falta de previsibilidade regulatória, dificultando o planejamento estratégico das empresas e o acesso da população a novas tecnologias.</t>
  </si>
  <si>
    <t>2025-07-10 21:13:47</t>
  </si>
  <si>
    <t>Pesquisador ou membro da comunidade científica</t>
  </si>
  <si>
    <t>Gostaria de parabenizar a ANVISA / CMED (Câmara de Regulação do Mercado de Medicamentos) por estar realizando mudanças nas regras.
Eu sou neurologista, especialista em Epilepsia, fiz minha formação e trabalhei por muito anos no Hospital as Clínicas da Faculdade de Medicina da Universidade de São Paulo, onde além da minha formação inicial em neurologia, fiz doutorado, participei de pesquisas e publicações, fui coordenador do Ambulatório de Epilepsia de Adultos por alguns anos, até meados de 2022. 
Sou vice presidente da Associação Brasileira de Epilepsia desde 2020, associação sem fins lucrativos que tem como missões a promoção dos conhecimentos sobre Epilepsia e defesa dos direitos das pessoas e famílias.
Com todo o tempo de carreira e vivência na área, enxergo que existem barreiras importantes para que as empresas tenham interesse e aprovem novos tratamentos para Epilepsia no Brasil. O maior exemplo foi o levetiracetam, um dos fármacos mais importantes para o tratamento, demorou 19 anos para chegar ao país.
Existe uma dificuldade muito grande apontada pela indústria  quando os questionamos do porque não temos disponibilidade de tratamentos que já foram aprovados e são comercializados na maioria do mundo. A maioria das vezes nos apontam que o sistema regulatório brasileiro é muito complexo e demorado. 
Tivemos uma grande desilusão com a desistência do lançamento de um dos novos fármacos, o Brivaracetam no Brasil. O ponto de barreira apontado foi a negociação e preços na CMED. Ainda, não foi sequer iniciado o processo para aprovação de midazolam nasal, eslicarbazepina, zonisamida, para dar exemplos reais. 
Me parece fundamental entender que medicamentos com inovações, que tragam 
menos efeitos adversos, tenham administração mais rápida, tenham administração simplificada (destaque para uso por spray nasal, filmes orodispersíveis para pacientes que não conseguem engolir, etc) ou melhorem a adesão ao tratamento (comprimidos de liberação prolongada, dispersíveis com dose diferente) tem que ter um diferencial no fluxo para aprovação e uma discussão de preço que faça com que seja viável a aprovação no Brasil – claramente empresas não trarão produtos em que o preço não seja atrativo, desistindo antes mesmo de iniciar processo.
Isso não é teórico, trata-se de um problema real. Como citei, o brivaracetam foi aprovado mas não comercializado segundo a UCB por questão de precificação com CMED. Esse medicamento tem diferenciais importantes, entre eles a possibilidade de ter uma dose inicial já terapêutica, sem precisar de longo período de titulação, já oferecendo proteção precoce para crises. Tem ainda uma grande vantagem em relação ao levetiracetam por reduzir efeitos adversos psiquiátricos e comportamentais. Conta ainda com apresentação endovenosa, o que não existia na época para levetiracetam.
Klein P, Johnson ME, Schiemann J, Whitesides J. Time to onset of sustained ≥50% responder status in patients with focal (partial-onset) seizures in three phase III studies of adjunctive brivaracetam treatment. Epilepsia. 2017;58(2):e21–5. 
Moseley BD, Sperling MR, Asadi-Pooya AA, Diaz A, Elmouft S, Schiemann J, et al. Efficacy, safety, and tolerability of adjunctive brivaracetam for secondarily generalized tonic-clonic seizures: Pooled results from three Phase III studies. Epilepsy Res. 2016 Nov;127:179–85. 
Yates SL, Fakhoury T, Liang W, Eckhardt K, Borghs S, D’Souza J. An open-label, prospective, exploratory study of patients with epilepsy switching from levetiracetam to brivaracetam. Epilepsy Behav. 2015 Nov;52(Pt A):165–8. 
Outra linha de medicação que não contamos com nenhuma opção no Brasil são os benzodiazepínicos para uso nasal, bucal ou retal. Esses medicamentos são fundamentais para pacientes com crises frequentes com apresentação recorrente (chamado na literatura de seizure clusters) ou evolução para tônico-clônica e estado de mal epiléptico. Essa não é uma situação rara em Epilepsia, tendo em vista que 1/3 dos pacientes não responde adequadamente ao tratamento. Essa abordagem reduz chance de idas para pronto socorro, estado de mal epiléptico.
Kienitz R, Kay L, Beuchat I, Gelhard S, von Brauchitsch S, Mann C, Lucaciu A, Schäfer JH, Siebenbrodt K, Zöllner JP, Schubert-Bast S, Rosenow F, Strzelczyk A, Willems LM. Benzodiazepines in the Management of Seizures and Status Epilepticus: A Review of Routes of Delivery, Pharmacokinetics, Efficacy, and Tolerability. CNS Drugs. 2022 Sep;36(9):951-975. doi: 10.1007/s40263-022-00940-2. Epub 2022 Aug 16. PMID: 35971024; PMCID: PMC9477921.
Chung S, Szaflarski JP, Choi EJ, Wilson JC, Kharawala S, Kaur G, Hirsch LJ. A systematic review of seizure clusters: Prevalence, risk factors, burden of disease and treatment patterns. Epilepsy Res. 2021 Nov;177:106748. doi: 10.1016/j.eplepsyres.2021.106748. Epub 2021 Sep 2. PMID: 34521043.
Martinez C, Sullivan T, Hauser WA. Prevalence of acute repetitive seizures (ARS) in the United Kingdom. Epilepsy Res. 2009 Dec;87(2-3):137-43. doi: 10.1016/j.eplepsyres.2009.08.006. Epub 2009 Sep 11. PMID: 19748226.
Wheless JW, Becker DA, Benbadis SR, Puri V, Datta P, Clarke D, Panjeti-Moore D, Carrazana E, Rabinowicz AL. Immediate Treatment of Seizure Clusters: A Conceptual Roadmap to Expedited Seizure Management. Neuropsychiatr Dis Treat. 2024 Nov 22;20:2255-2265. doi: 10.2147/NDT.S481758. PMID: 39600969; PMCID: PMC11590666.
Pina-Garza JE, Chez M, Cloyd J, Hirsch LJ, Kälviäinen R, Klein P, Lagae L, Sankar R, Specchio N, Strzelczyk A, Toledo M, Trinka E. Outpatient management of prolonged seizures and seizure clusters to prevent progression to a higher-level emergency: Consensus recommendations of an expert working group. Epileptic Disord. 2024 Aug;26(4):484-497. doi: 10.1002/epd2.20243. Epub 2024 May 30. PMID: 38813941.
Pina-Garza JE, Chez M, Cloyd J, Hirsch LJ, Kälviäinen R, Klein P, Lagae L, Sankar R, Specchio N, Strzelczyk A, Toledo M, Trinka E. Outpatient management of prolonged seizures and seizure clusters to prevent progression to a higher-level emergency: Consensus recommendations of an expert working group. Epileptic Disord. 2024 Aug;26(4):484-497. doi: 10.1002/epd2.20243. Epub 2024 May 30. PMID: 38813941.
Jafarpour S, Hirsch LJ, Gaínza-Lein M, Kellinghaus C, Detyniecki K. Seizure cluster: Definition, prevalence, consequences, and management. Seizure. 2019 May;68:9-15. doi: 10.1016/j.seizure.2018.05.013. Epub 2018 May 21. PMID: 29871784.
Maltseva M, Rosenow F, von Podewils F, Habermehl L, Langenbruch L, Bierhansl L, Knake S, Schulz J, Gaida B, Kämppi L, Mann C, Strzelczyk A. Predictors for and use of rescue medication in adults with epilepsy: A multicentre cross-sectional study from Germany. Seizure. 2024 May;118:58-64. doi: 10.1016/j.seizure.2024.04.005. Epub 2024 Apr 15. PMID: 38642445.
Nenhuma empresa mostrou interesse em aprovar tratamentos dessa linha (benzodiazepínicos para uso nasal, bucal ou retal). Já questionei mais do que uma delas, e o ponto foi a percepção de que não seria visto o diferencial do dispositivo utilizado, logo o preço seria impraticável.
Entendo que a ANVISA e a CMED estarão atentas para impedir que abusos existam nos preços dos tratamentos, porque isso também seria danoso para a saúde dos nossos pacientes. Mas é fundamental entender que os preços devem refletir o valor diferencial para estimular a chegada dessas inovações no Brasil.
Dr. Lécio Figueira Pinto
Vice Presidente Associação Brasileira de Epilepsia
Neurologista, Neurofisiologista Clínico
CRM 110.924 SP
RQE 48041
Lecio.figueira@gmail.com
Tel 11 99657-9150</t>
  </si>
  <si>
    <t>Kienitz R, Kay L, Beuchat I, Gelhard S, von Brauchitsch S, Mann C, Lucaciu A, Schäfer JH, Siebenbrodt K, Zöllner JP, Schubert-Bast S, Rosenow F, Strzelczyk A, Willems LM. Benzodiazepines in the Management of Seizures and Status Epilepticus: A Review of Routes of Delivery, Pharmacokinetics, Efficacy, and Tolerability. CNS Drugs. 2022 Sep;36(9):951-975. doi: 10.1007/s40263-022-00940-2. Epub 2022 Aug 16. PMID: 35971024; PMCID: PMC9477921.
Chung S, Szaflarski JP, Choi EJ, Wilson JC, Kharawala S, Kaur G, Hirsch LJ. A systematic review of seizure clusters: Prevalence, risk factors, burden of disease and treatment patterns. Epilepsy Res. 2021 Nov;177:106748. doi: 10.1016/j.eplepsyres.2021.106748. Epub 2021 Sep 2. PMID: 34521043.
Martinez C, Sullivan T, Hauser WA. Prevalence of acute repetitive seizures (ARS) in the United Kingdom. Epilepsy Res. 2009 Dec;87(2-3):137-43. doi: 10.1016/j.eplepsyres.2009.08.006. Epub 2009 Sep 11. PMID: 19748226.
Wheless JW, Becker DA, Benbadis SR, Puri V, Datta P, Clarke D, Panjeti-Moore D, Carrazana E, Rabinowicz AL. Immediate Treatment of Seizure Clusters: A Conceptual Roadmap to Expedited Seizure Management. Neuropsychiatr Dis Treat. 2024 Nov 22;20:2255-2265. doi: 10.2147/NDT.S481758. PMID: 39600969; PMCID: PMC11590666.
Pina-Garza JE, Chez M, Cloyd J, Hirsch LJ, Kälviäinen R, Klein P, Lagae L, Sankar R, Specchio N, Strzelczyk A, Toledo M, Trinka E. Outpatient management of prolonged seizures and seizure clusters to prevent progression to a higher-level emergency: Consensus recommendations of an expert working group. Epileptic Disord. 2024 Aug;26(4):484-497. doi: 10.1002/epd2.20243. Epub 2024 May 30. PMID: 38813941.
Pina-Garza JE, Chez M, Cloyd J, Hirsch LJ, Kälviäinen R, Klein P, Lagae L, Sankar R, Specchio N, Strzelczyk A, Toledo M, Trinka E. Outpatient management of prolonged seizures and seizure clusters to prevent progression to a higher-level emergency: Consensus recommendations of an expert working group. Epileptic Disord. 2024 Aug;26(4):484-497. doi: 10.1002/epd2.20243. Epub 2024 May 30. PMID: 38813941.
Jafarpour S, Hirsch LJ, Gaínza-Lein M, Kellinghaus C, Detyniecki K. Seizure cluster: Definition, prevalence, consequences, and management. Seizure. 2019 May;68:9-15. doi: 10.1016/j.seizure.2018.05.013. Epub 2018 May 21. PMID: 29871784.
Klein P, Johnson ME, Schiemann J, Whitesides J. Time to onset of sustained ≥50% responder status in patients with focal (partial-onset) seizures in three phase III studies of adjunctive brivaracetam treatment. Epilepsia. 2017;58(2):e21–5. 
Moseley BD, Sperling MR, Asadi-Pooya AA, Diaz A, Elmouft S, Schiemann J, et al. Efficacy, safety, and tolerability of adjunctive brivaracetam for secondarily generalized tonic-clonic seizures: Pooled results from three Phase III studies. Epilepsy Res. 2016 Nov;127:179–85. 
Yates SL, Fakhoury T, Liang W, Eckhardt K, Borghs S, D’Souza J. An open-label, prospective, exploratory study of patients with epilepsy switching from levetiracetam to brivaracetam. Epilepsy Behav. 2015 Nov;52(Pt A):165–8. 
Maltseva M, Rosenow F, von Podewils F, Habermehl L, Langenbruch L, Bierhansl L, Knake S, Schulz J, Gaida B, Kämppi L, Mann C, Strzelczyk A. Predictors for and use of rescue medication in adults with epilepsy: A multicentre cross-sectional study from Germany. Seizure. 2024 May;118:58-64. doi: 10.1016/j.seizure.2024.04.005. Epub 2024 Apr 15. PMID: 38642445.</t>
  </si>
  <si>
    <t>Possibilidade de a abertura para discussão ampla sobre os preços dos medicamentos se mostrarem diferenciais, para estimular inovações e interesse de aprovação no Brasil.</t>
  </si>
  <si>
    <t>Ainda falta clareza maior de como isso irá acontecer, e principalmente, falta por parte da ANVISA e da CMED uma abertura para a participação da sociedade, tanto dos pacientes (no caso a Associação Brasileira de Epilepsia), quanto das sociedades médicas (Liga Brasileira de Epilepsia e Academia Brasileira de Neurologia) nos processos. Acredito que ninguém melhor do que os especialistas da área e as pessoas que sofrem com a doença podem dar opiniões e ajudar em pontos de decisão sobre o que é importante para termos no Brasil, quanto vale a pena pagar. Infelizmente, minha percepção é de que a ANVISA abre uma ampla discussão sobre esses aspectos com as industrias, deixando de fora os mais interessados. Isso precisa ser revisto!</t>
  </si>
  <si>
    <t>2025-07-10 23:04:58</t>
  </si>
  <si>
    <t>Pernambuco - PE</t>
  </si>
  <si>
    <t>Besins representada por Pontes e Casanova</t>
  </si>
  <si>
    <t>11.082.598/0001-21</t>
  </si>
  <si>
    <t>Setor privado</t>
  </si>
  <si>
    <t>Advogado</t>
  </si>
  <si>
    <t>Sugestão de aprimorar o conceito de “benefício clínico relevante”: Recomenda-se que o texto explicite que a valoração positiva pode ser conferida a medicamentos que, mesmo sem ganho de eficácia na média global, apresentem vantagens comprovadas para subgrupos de pacientes (ex: intolerantes a determinada via, portadores de comorbidades, populações vulneráveis);
Sugestão: Criar dispositivo específico autorizando a valoração diferenciada para medicamentos com indicação restrita a subpopulações clínicas não atendidas adequadamente pelas terapias vigentes;
Pergunta: Haverá critérios objetivos e procedimento para submissão de dossiês voltados a subpopulações? Como será tratada a ausência de alternativas clínicas para determinados perfis de pacientes?</t>
  </si>
  <si>
    <t>Solicitação de definição mais clara e objetiva sobre “inovação incremental”: Sugere-se explicitar, no texto normativo, quais tipos de inovação incremental seriam aptos a ensejar valoração diferenciada. Por exemplo: 
Novas formas farmacêuticas que, mesmo sem ganho de eficácia para toda a população-alvo, apresentem vantagens clínicas significativas (maior tolerabilidade, possibilidade de uso por subgrupos não atendidos, melhora comprovada na adesão, redução de eventos adversos graves, entre outros).
Pergunta: Como a CMED pretende operacionalizar a comprovação do benefício incremental em subpopulações específicas? Haverá aceitação de estudos de real-world evidence, relatos de prática clínica ou apenas ensaios clínicos randomizados?</t>
  </si>
  <si>
    <t>Questionamento sobre aceitação de evidências (solicita-se esclarecimento sobre quais tipos de evidências clínicas e regulatórias serão aceitos para comprovação de benefício incremental ou de vantagem clínica (ensaios clínicos randomizados, estudos observacionais, meta-análises, relatórios de práticas clínicas internacionais, real-world data etc);
Pergunta: Haverá possibilidade de submissão de dados pós-comercialização, especialmente para medicamentos que acumulam experiência em outros países e real-world evidence?</t>
  </si>
  <si>
    <t>Sugestão de previsão de atualização periódica e flexível da cesta de países de referência (recomenda-se que a lista de países possa ser revisada com periodicidade definida e flexibilidade, permitindo a inclusão de mercados com reconhecida prática inovadora ou relevância para benchmarking em determinadas classes terapêuticas).</t>
  </si>
  <si>
    <t>Proposta de previsão para revisões periódicas do marco normativo e das decisões técnicas sobre preço (sugerimos que a norma traga mecanismos de revisão periódica de decisões técnicas sobre preço, para garantir alinhamento constante à evolução científica, regulatória e tecnológica do setor).</t>
  </si>
  <si>
    <t>Proposta de aceitação expressa de indicadores de adesão e qualidade de vida como elementos para valoração (considerando tendências regulatórias internacionais, sugerimos que o critério de “benefício clínico relevante” inclua, além de eficácia e segurança, desfechos robustos de adesão ao tratamento, melhora de qualidade de vida e impacto socioeconômico, especialmente para terapias em reprodução assistida, doenças crônicas e medicamentos de administração diferenciada).</t>
  </si>
  <si>
    <t>Sugestão de previsão de procedimento revisional para casos pendentes durante transição normativa  (considerando que muitos pleitos estão em análise, sugerimos que o texto traga previsão expressa para reanálise automática ou prioritária dos processos administrativos pendentes de decisão final à luz do novo marco regulatório, especialmente quando a nova regra traz critérios mais abrangentes ou benéficos para inovação incremental).</t>
  </si>
  <si>
    <t>Atualização do processo de precificação.</t>
  </si>
  <si>
    <t>Lista de verificação de itens de férias</t>
  </si>
  <si>
    <t>Progresso:</t>
  </si>
  <si>
    <t>ID do participante</t>
  </si>
  <si>
    <t>Instituição</t>
  </si>
  <si>
    <t>Segmento</t>
  </si>
  <si>
    <t>Dispositivos</t>
  </si>
  <si>
    <t>Proposta</t>
  </si>
  <si>
    <t>Justificativa</t>
  </si>
  <si>
    <t>Posicionamento da Área Técnica</t>
  </si>
  <si>
    <t>Associação da Indústria Farmacêutica de Pesquisa (INTERFARMA)</t>
  </si>
  <si>
    <t xml:space="preserve">Ementa </t>
  </si>
  <si>
    <t>GlaxoSmithKline
Brasil Ltda</t>
  </si>
  <si>
    <t>Libbs Farmacêutica Ltda</t>
  </si>
  <si>
    <t xml:space="preserve"> - </t>
  </si>
  <si>
    <t>Sindicato da
Indústria de
Produtos Farmacêuticos (SINDUSFARMA)</t>
  </si>
  <si>
    <t>Dispõe sobre os critérios para definição de
preços de medicamentos novos e novas
apresentações de medicamentos, de que trata
o art. 7º da Lei nº 10.742, de 06 de outubro de
2003, e sobre o procedimento para a
apresentação de Documento Informativo de
Preço (DIP).</t>
  </si>
  <si>
    <t>Supressão do termo “produtos” de toda a
Resolução, a fim de assegurar alinhamento
conceitual com a definição adotada pela Anvisa
e evitar ambiguidades interpretativas,
recomenda-se que a Resolução utilize o termo
“medicamento” em vez de “produto”.</t>
  </si>
  <si>
    <t>Sindicato das Indústrias Farmacêuticas no Estado de Goiás (SINDIFARGO)</t>
  </si>
  <si>
    <t>Brainfarma Indústria Química e Farmacêutica S/A</t>
  </si>
  <si>
    <t>Hypera S/A</t>
  </si>
  <si>
    <t>Associação Brasileira de Planos de Saúde (ABRAMGE)</t>
  </si>
  <si>
    <t>Associação Brasileira da Indústria de Soluções Parenterais
(ABRASP)</t>
  </si>
  <si>
    <t>Inválida (Fora do escopo, sem clareza, dúvidas)</t>
  </si>
  <si>
    <t>Cosmed Indústria de Cosméticos e Medicamentos S/A</t>
  </si>
  <si>
    <t>Unimed Belo Horizonte
Cooperativa de Trabalho Médico</t>
  </si>
  <si>
    <t>Unimed do Brasil
Confederação Nacional das Cooperativas Médicas</t>
  </si>
  <si>
    <t>Produtos Roche Químicos e Farmacêuticos S/A</t>
  </si>
  <si>
    <t>Associação Brasileira das Indústrias de Medicamentos Genéricos e Biossimilares (PRÓGENÉRICOS)</t>
  </si>
  <si>
    <t>Sanofi Medley Farmacêutica Ltda</t>
  </si>
  <si>
    <t xml:space="preserve">Art. 1º </t>
  </si>
  <si>
    <t>Associação Brasileira das Indústrias de Química Fina, Biotecnologia e suas Especialidades
(ABIFINA)</t>
  </si>
  <si>
    <t>Associação dos Laboratórios Farmacêuticos Nacionais
(ALANAC)</t>
  </si>
  <si>
    <t>Médicos Sem Fronteiras
(MSF)</t>
  </si>
  <si>
    <t>BioMarin Brasil Farmacêutica Ltda</t>
  </si>
  <si>
    <t xml:space="preserve">Art. 2º - Inciso I </t>
  </si>
  <si>
    <t>Aceita (Total ou Parcialmente)</t>
  </si>
  <si>
    <t>EMS S/A</t>
  </si>
  <si>
    <t>Novartis Biociências S/A</t>
  </si>
  <si>
    <t>Merck S/A</t>
  </si>
  <si>
    <t xml:space="preserve">Art. 2º - Inciso II </t>
  </si>
  <si>
    <t>AstraZeneca
do Brasil Ltda</t>
  </si>
  <si>
    <t>Amgen Biotecnologia do Brasil Ltda</t>
  </si>
  <si>
    <t>AbbVie Farmacêutica Ltda</t>
  </si>
  <si>
    <t>Takeda Distribuidora Ltda</t>
  </si>
  <si>
    <t>Federação Nacional de Saúde Suplementar (FENASAÚDE)</t>
  </si>
  <si>
    <t xml:space="preserve">Art. 2º - Inciso III </t>
  </si>
  <si>
    <t>Associação Brasileira Interdisciplinar de AIDS
(ABIA)</t>
  </si>
  <si>
    <t>Instituto Brasileiro
de Defesa do Consumidor (IDEC)</t>
  </si>
  <si>
    <t xml:space="preserve">Art. 2º - Inciso IV </t>
  </si>
  <si>
    <t xml:space="preserve">Art. 2º - Inciso V </t>
  </si>
  <si>
    <t xml:space="preserve">Art. 2º - Inciso VI </t>
  </si>
  <si>
    <t xml:space="preserve">Art. 2º - Inciso VII </t>
  </si>
  <si>
    <t xml:space="preserve">Art. 2º - Inciso VIII </t>
  </si>
  <si>
    <t xml:space="preserve">Art. 2º - Inciso IX </t>
  </si>
  <si>
    <t>Eurofarma Laboratórios S/A</t>
  </si>
  <si>
    <t xml:space="preserve">Art. 2º - Inciso X </t>
  </si>
  <si>
    <t xml:space="preserve">Art. 2º - Inciso XI </t>
  </si>
  <si>
    <t>Fresenius Kabi Brasil Ltda</t>
  </si>
  <si>
    <t xml:space="preserve">Art. 2º - Inciso XII </t>
  </si>
  <si>
    <t xml:space="preserve">Art. 2º - Inciso XIII </t>
  </si>
  <si>
    <t>INCLUIRIUA TAMBEM PTC (Parecer Técnico Científico) de agências internacionais de renome
incluiria parecer técnico da ANVISA e REBRATS</t>
  </si>
  <si>
    <t xml:space="preserve">Art. 2º - Inciso XIV </t>
  </si>
  <si>
    <t xml:space="preserve">Art. 2º - Inciso XV </t>
  </si>
  <si>
    <t>Deixa claro que todos os diferentes tipos de medicamentos deverão ser precificados nos termos desta Resolução.
--
É importante diferenciar os diferentes tipos de medicamentos biológicos. Descrição dada pela Resolução - RDC nº 55, de 16 de dezembro de 2010</t>
  </si>
  <si>
    <t xml:space="preserve">Art. 2º - Inciso XVI </t>
  </si>
  <si>
    <t xml:space="preserve">Art. 2º - Inciso XVII </t>
  </si>
  <si>
    <t xml:space="preserve">Art. 2º - Inciso XVIII </t>
  </si>
  <si>
    <t xml:space="preserve">Art. 2º - Inciso XIX </t>
  </si>
  <si>
    <t xml:space="preserve">Art. 2º - Inciso XX </t>
  </si>
  <si>
    <t xml:space="preserve">Art. 2º - Inciso XXI </t>
  </si>
  <si>
    <t xml:space="preserve">Art. 2º - Inciso XXII </t>
  </si>
  <si>
    <t>Sindicato da Indústria de Produtos Farmacêuticos do Estado do Rio de Janeiro
(SINFAR-RJ)</t>
  </si>
  <si>
    <t xml:space="preserve">Art. 2º - Inciso XXIII </t>
  </si>
  <si>
    <t xml:space="preserve">Art. 2º - Inciso XXIV </t>
  </si>
  <si>
    <t xml:space="preserve">Art. 2º - Inciso XXV </t>
  </si>
  <si>
    <t xml:space="preserve">Art. 2º - Inciso XXVI </t>
  </si>
  <si>
    <t xml:space="preserve">XXVI. Nova concentração: medicamento com uma nova concentração no País que possua mesma forma farmacêutica em relação a um medicamento originador; 
</t>
  </si>
  <si>
    <t xml:space="preserve">Art. 2º - Inciso XXVII </t>
  </si>
  <si>
    <t>XXVIII. Novo acondicionamento: medicamento com novo acondicionamento no país que possua mesma forma farmacêutica, mesma concentração e mesma indicação terapêutica em relação a um medicamento originador;</t>
  </si>
  <si>
    <t xml:space="preserve">Art. 2º - Inciso XXVIII </t>
  </si>
  <si>
    <t xml:space="preserve">Art. 2º - Inciso XXIX </t>
  </si>
  <si>
    <t>Daiichi Sankyo Brasil Farmacêutica Ltda</t>
  </si>
  <si>
    <t xml:space="preserve">Art. 2º - Inciso XXX </t>
  </si>
  <si>
    <t xml:space="preserve">Art. 2º - Inciso XXXI </t>
  </si>
  <si>
    <t xml:space="preserve">Art. 2º - Inciso XXXII </t>
  </si>
  <si>
    <t xml:space="preserve">Art. 3º </t>
  </si>
  <si>
    <t>Academia de Ciências Farmacêuticas do Brasil (ACFB)</t>
  </si>
  <si>
    <t xml:space="preserve">Art. 4º - Inciso I </t>
  </si>
  <si>
    <t xml:space="preserve">Art. 4º  - Inciso II </t>
  </si>
  <si>
    <t xml:space="preserve">Art. 4º- Inciso III </t>
  </si>
  <si>
    <t xml:space="preserve">Art. 4º - Inciso IV </t>
  </si>
  <si>
    <t xml:space="preserve">Art. 4º  - Inciso V </t>
  </si>
  <si>
    <t xml:space="preserve">Art. 4º  - Inciso VI </t>
  </si>
  <si>
    <t xml:space="preserve">Art. 4º - §§ 1º ao 5º </t>
  </si>
  <si>
    <t xml:space="preserve">Art. 5º </t>
  </si>
  <si>
    <t xml:space="preserve">Art. 6º </t>
  </si>
  <si>
    <t xml:space="preserve">Art. 7º - Incisos + §§ 1º e 2º </t>
  </si>
  <si>
    <t xml:space="preserve">Art. 7º - §§ 3º e 4º </t>
  </si>
  <si>
    <t>Celltrion Healthcare Distribuição de Produtos Farmacêuticos do Brasil Ltda</t>
  </si>
  <si>
    <t xml:space="preserve">Art. 7º - §§ 5º ao 10 </t>
  </si>
  <si>
    <t xml:space="preserve">Art. 8º </t>
  </si>
  <si>
    <t xml:space="preserve">Art. 9º </t>
  </si>
  <si>
    <t>Dr Reddys do Brasil Ltda</t>
  </si>
  <si>
    <t xml:space="preserve">Art. 10 </t>
  </si>
  <si>
    <t xml:space="preserve">Art. 11 </t>
  </si>
  <si>
    <t xml:space="preserve">Art. 12 </t>
  </si>
  <si>
    <t xml:space="preserve">Art. 13 </t>
  </si>
  <si>
    <t xml:space="preserve">Art. 14 </t>
  </si>
  <si>
    <t>Art. 15 </t>
  </si>
  <si>
    <t>Art. 16 </t>
  </si>
  <si>
    <t>Art. 17 </t>
  </si>
  <si>
    <t>Abbott Laboratórios do Brasil Ltda</t>
  </si>
  <si>
    <t>Art. 18 </t>
  </si>
  <si>
    <t>Art. 19 </t>
  </si>
  <si>
    <t>Art. 20 </t>
  </si>
  <si>
    <t>Art. 21 </t>
  </si>
  <si>
    <t>Art. 22 </t>
  </si>
  <si>
    <t>Art. 23 </t>
  </si>
  <si>
    <t>Organon Farmacêutica Ltda</t>
  </si>
  <si>
    <t>Art. 24 </t>
  </si>
  <si>
    <t>Art. 25 </t>
  </si>
  <si>
    <t>Art. 26 </t>
  </si>
  <si>
    <t>Não aceita</t>
  </si>
  <si>
    <t>Art. 27 </t>
  </si>
  <si>
    <t>Art. 28 </t>
  </si>
  <si>
    <t>Art. 29 </t>
  </si>
  <si>
    <t>Art. 30 </t>
  </si>
  <si>
    <t>Art. 31 </t>
  </si>
  <si>
    <t>Art. 32 </t>
  </si>
  <si>
    <t>Art. 33 </t>
  </si>
  <si>
    <t>Art. 34 </t>
  </si>
  <si>
    <t>A inclusão do parágrafo único ao Art. 34 tem por finalidade reforçar a segurança jurídica e a coerência decisória no âmbito da atuação regulatória da CMED, ao prever expressamente a obrigatoriedade de revisão de decisões que contenham erro material evidente.
A proposta está em consonância com o princípio da autotutela administrativa, consagrado no ordenamento jurídico brasileiro (Súmula 473 do STF e art. 53 da Lei nº 9.784/1999), segundo o qual a Administração Pública tem o dever de anular seus próprios atos ilegais e de corrigir falhas formais ou materiais, mesmo após a decisão final.
Ao prever que a revisão poderá ser feita “de ofício ou mediante provocação”, o dispositivo assegura o equilíbrio entre a atuação proativa da Administração e o direito dos regulados de solicitar a correção de decisões manifestamente incorretas, promovendo isonomia, boa-fé e responsividade institucional.
A redação proposta também observa os critérios da LC nº 95/1998, com linguagem clara, objetiva e técnica, assegurando aplicabilidade direta e evitando interpretações ambíguas.
Além disso, a delimitação ao “erro material” evita abusos interpretativos e preserva a estabilidade das decisões legítimas, harmonizando-se com os princípios da legalidade, eficiência, segurança jurídica e devido processo legal.</t>
  </si>
  <si>
    <t>Art. 35 </t>
  </si>
  <si>
    <t>Art. 36 </t>
  </si>
  <si>
    <t>Kenvue Ltda</t>
  </si>
  <si>
    <t>Art. 37 </t>
  </si>
  <si>
    <t>Art. 38 </t>
  </si>
  <si>
    <t>Art. 39 </t>
  </si>
  <si>
    <t>Art. 40 </t>
  </si>
  <si>
    <t>Art. 41 </t>
  </si>
  <si>
    <t>Art. 42 </t>
  </si>
  <si>
    <t>Art. 43 </t>
  </si>
  <si>
    <t>Art. 44 </t>
  </si>
  <si>
    <t xml:space="preserve">Art. 45 </t>
  </si>
  <si>
    <t xml:space="preserve">Art. 46 </t>
  </si>
  <si>
    <t xml:space="preserve">Art. 47 </t>
  </si>
  <si>
    <t>Sindicato da
Indústria de
Produtos
Farmacêuticos
(SINDUSFARMA)</t>
  </si>
  <si>
    <t>Art. 1º A presente Resolução dispõe sobre os critérios para definição de preços de medicamentos novos e novas apresentações de medicamentos, de que trata o art. 7º da Lei nº 10.742, de 6 de outubro de 2003, e sobre o procedimento para a apresentação de Documento Informativo de Preço (DIP).
§ 1º Consideram-se medicamentos novos, para efeito do disposto no art. 7º da Lei nº 10.742, de 2003, os medicamentos com insumo farmacêutico ativo (IFA) novo no País.
§ 2º Consideram-se novas apresentações de medicamentos, para efeito do disposto no art. 7º da Lei nº 10.742, de 2003, todos os medicamentos que não se enquadrem na definição disposta no parágrafo anterior.</t>
  </si>
  <si>
    <t>Alteração do termo “produtos”, pelos mesmos motivos já expostos no cabeçalho da Resolução.
Supressão do termo “produtos”, pelos mesmos motivos já expostos no cabeçalho da Resolução.</t>
  </si>
  <si>
    <t>Exclusão do inciso I por se tratar de uma definição redundante e tautológica, que não
acrescenta conteúdo normativo relevante ao texto. A expressão "agrupamento de formas
farmacêuticas" é meramente descritiva da própria noção de "formas farmacêuticas
agrupáveis", já definida de forma mais técnica e completa no inciso IX da minuta.
Manter o inciso I pode gerar confusão interpretativa ou duplicidade conceitual, contrariando
os princípios da clareza, precisão e economia redacional previstos na Lei Complementar nº
95/1998, especialmente em seu art. 11.
A exclusão contribui para a coerência interna do texto normativo e evita a manutenção de
dispositivos desnecessários ou meramente circulares.</t>
  </si>
  <si>
    <t>Propõe-se a manutenção do entendimento consolidado na ata da 9ª Reunião Ordinária do
Comitê Técnico-Executivo (CTE/CMED), realizada em 30 de setembro de 2021, no âmbito do
Processo Administrativo nº 25351.166890/2020-16, segundo o qual:
"(...) Em discussão entre os representantes do CTE/CMED, decidiu-se, tanto nesse caso como
nas futuras análises de Documentos Informativos de Preço, pela não inclusão, como
comparadores, de medicamentos que possuam indicação terapêutica em uso 'off-label'."
Além disso, a utilização de PCDTs ou outros guias brasileiros como ferramentas de escolha da
alternativa terapêutica pode inibir a entrada de inovação no país ao comparar medicamentos
inovadores com medicamentos antigos no mercado, por exemplo, Zurempic, Pasurta, etc.
Esses documentos não são atualizados na velocidade das inovações e são elaborados de
acordo com o tipo de sistema de saúde envolvido, por exemplo, PCDTs consideram apenas as
tecnologias incorporadas no SUS e não as tecnologias disponíveis no mercado.</t>
  </si>
  <si>
    <t>Sindicato da
Indústria de
Produtos
Farmacêuticos (SINDUSFARMA)</t>
  </si>
  <si>
    <t>IV. Benefício clínico adicional: compreende aumento de eficácia ou efetividade; ação mais
rápida ou prolongada; redução da incidência ou da gravidade de eventos adversos;
comodidade posológica; adesão terapêutica; efeito aditivo ou sinérgico de associações;
redução da resistência antimicrobiana; abrangência de populações específicas; redução do
custo global de tratamento; redução na concentração do princípio ativo, com preservação ou
aprimoramento do benefício clínico; inclusão de dispositivo com tecnologia diferenciada de
administração; outros ganhos terapêuticos em comparação à(s) alternativa(s) terapêutica(s)
para a mesma indicação terapêutica registrada em bula no país, excluídos desta definição a
redução de custos ou resíduos, assim como as melhorias no processo ou na cadeia produtiva
do medicamento;</t>
  </si>
  <si>
    <t>VIII. Evidências científicas: artigos científicos publicados em revistas, indexadas ou não
indexadas, referentes a estudos clínicos com comparações diretas, revisões sistemáticas com
ou sem metanálise e, na falta dessas ou complementarmente, comparações indiretas ou
estudos observacionais, relatórios de pesquisa clínica, evidências de mundo real, estudos de
biodisponibilidade relativa, estudos de bioequivalência e outros documentos emitidos por
agências internacionais de referência.</t>
  </si>
  <si>
    <t>Exclusão da expressão “que serão valoradas conforme sua robustez” por se tratar de uma
previsão que extrapola a competência legal da CMED, conforme estabelecido na Lei nº
10.742/2003. A robustez de um artigo científico se refere à força, confiabilidade e validade de
seus resultados e conclusões. Ela é determinada por diversos fatores que asseguram que o
estudo foi bem conduzido, que os dados são sólidos, e que as interpretações são justificadas.
Essas análises são feitas por meio da aplicação de ferramentas específicas. Portanto, sugerese
retirar para que a CMED não determine a robustez de uma evidência cientifica sem a
utilização das ferramentas adequadas.
Além disso, a redação proposta amplia o rol de evidências aceitas, incluindo evidências de
mundo real, estudos de biodisponibilidade relativa e bioequivalência, em linha com as práticas
regulatórias internacionais e com os avanços metodológicos. A inclusão desses elementos
reforça a segurança jurídica, previsibilidade e adequação técnica do dispositivo, sem
comprometer o rigor analítico da CMED no processo de precificação.</t>
  </si>
  <si>
    <t>Inclusão da expressão “conforme estabelecido em ato normativo específico” ao final do inciso
IX, visa garantir segurança jurídica, clareza técnica e padronização na aplicação do conceito de
forma farmacêutica agrupável. Trata-se de definição com impacto direto na precificação, que
exige critérios técnicos atualizáveis e previamente formalizados.
A remissão a ato normativo próprio evita interpretações divergentes e assegura conformidade
com os princípios da legalidade, eficiência e segurança jurídica, previstos na Constituição
Federal, na Lei nº 9.784/1999 e na Lei Complementar nº 95/1998. Esta última, inclusive,
recomenda que definições técnicas detalhadas sejam tratadas fora do corpo principal da
norma, especialmente quando exigem constante atualização técnica.</t>
  </si>
  <si>
    <t>Propõe-se a exclusão do inciso XIII por se tratar de uma definição redundante e já
contemplada integralmente no conceito de evidências científicas, previsto no inciso VIII da
minuta.
A manutenção de ambos os dispositivos pode gerar sobreposição conceitual e interpretações
divergentes sobre a hierarquia ou o peso desses documentos no processo de precificação.
A exclusão contribui para a coerência interna da norma, evita duplicidade terminológica e está
em conformidade com os princípios da clareza, concisão e não redundância, conforme orienta
a Lei Complementar nº 95/1998.</t>
  </si>
  <si>
    <t>PROPOSTA DE ALTERAÇÃO:
Medicamento biológico: medicamento biológico não novo ou conhecido que contém
molécula com atividade biológica conhecida, já registrado no Brasil e que tenha passado por
todas as etapas de fabricação (formulação, envase, liofilização, rotulagem, embalagem,
armazenamento, controle de qualidade e liberação do lote de produto biológico para uso).
PROPOSTA DE INCLUSÃO:
Medicamento biológico novo: molécula com atividade biológica conhecida, ainda não
registrado no Brasil e que tenha passado por todas as etapas de fabricação (formulação,
envase, liofilização, rotulagem, embalagem, armazenamento, controle de qualidade e
liberação do lote de medicamento biológico novo para uso); incluindo vacinas, soros
hiperimunes, hemoderivados, anticorpos monoclonais, probióticos, alergênicos e
medicamentos para terapia avançada.
Medicamento biológico comparador: produto biológico já registrado na Anvisa com base na
submissão de um dossiê completo, e que já tenha sido comercializado no País.
Medicamento biossimilar: medicamento biológico altamente similar a um medicamento
biológico já registrado pela Anvisa (produto biológico comparador), cuja similaridade em
termos de qualidade, atividade biológica, segurança e eficácia foi estabelecida com base em
uma avaliação adequada de comparabilidade;</t>
  </si>
  <si>
    <t>Alteração da definição de medicamento biológicos e inclusão da definição de medicamento
biológico novo, biológico comparador e biossimilar com base na terminologia oficial adotada
pela Anvisa. Essa definição proposta está alinhada com padrões internacionais reforça a
importância de reconhecer a biossimilaridade com base em critérios técnicos validados, como
qualidade, segurança, eficácia e atividade biológica.
Por fim, a inclusão contribui para a clareza normativa, padronização regulatória e segurança
jurídica, em conformidade com os princípios da legalidade, eficiência e publicidade previstos
na Lei nº 9.784/1999 e com as diretrizes de técnica legislativa da Lei Complementar nº
95/1998.</t>
  </si>
  <si>
    <t>XVII. Medicamento comparador: alternativa terapêutica definida com a mesma indicação em bula definida com base em Parecer Técnico da CMED;
PROPOSTA DE INCLUSÃO:
Medicamento fitoterápico: aqueles obtidos com emprego exclusivo de matérias-primas ativas
vegetais. Não se considera medicamento fitoterápico aquele que inclui na sua composição
substâncias ativas isoladas, sintéticas ou naturais, nem as associações dessas com extratos
vegetais. Os medicamentos fitoterápicos, assim como todos os medicamentos, são
caracterizados pelo conhecimento da eficácia e dos riscos de seu uso, assim como pela
reprodutibilidade e constância de sua qualidade. A eficácia e a segurança devem ser validadas
através de levantamentos etnofarmacológicos, de utilização, documentações tecnocientíficas
em bibliografia e/ou publicações indexadas e/ou estudos farmacológicos e toxicológicos préclínicos
e clínicos. A qualidade deve ser alcançada mediante o controle das matérias-primas,
do produto acabado, materiais de embalagem e estudos de estabilidade.</t>
  </si>
  <si>
    <t xml:space="preserve">Propõe-se a alteração da redação do inciso XVII para incluir expressamente que o
medicamento comparador deve possuir a mesma indicação terapêutica em bula, conforme
aprovada pela Anvisa, e não apenas ser uma alternativa terapêutica definida por parecer
técnico da CMED.
A redação atual é genérica e pode abrir margem para a utilização de medicamentos com
indicações “off label” como comparadores — prática que contraria o entendimento
consolidado pela própria CMED (CTE/CMED, Ata da 9ª Reunião Ordinária, 2021) e que
compromete a segurança jurídica, a coerência regulatória e a legitimidade do processo de
precificação.
A alteração está em conformidade com os princípios da legalidade, previsibilidade e eficiência
regulatória, previstos na Lei nº 9.784/1999, e contribui para a clareza normativa, conforme
orienta a Lei Complementar nº 95/1998.
JUSTIFICATIVA DA INCLUSÃO:
Inclusão da definição de radiofármacos na redação para incluir os tipos de medicamentos
registrados pela Anvisa e que são regulados pela CMED.
A inclusão contribui para a clareza normativa, padronização regulatória e segurança jurídica,
em conformidade com os princípios da legalidade, eficiência e publicidade previstos na Lei nº
9.784/1999 e com as diretrizes de técnica legislativa da Lei Complementar nº 95/1998.
</t>
  </si>
  <si>
    <t>XXII. Medicamento com inovação incremental: medicamento que demonstre atividade
inovativa em relação a um medicamento originador já registrado no País, consistindo em nova
associação, nova monodroga, nova via de administração, nova concentração, nova forma
farmacêutica, novo acondicionamento, nova indicação terapêutica ou inovação incremental
diversa; não se admitindo a mera variação de características simples do produto, tais como:
1. mudanças puramente estéticas do produto;
2. mudanças rotineiras nas funções ou características do produto, que não envolvam atividade
inovativa e que não acrescentam nada ao seu desempenho; ou
3. mudanças no nome do produto ou no tamanho ou volume da embalagem.</t>
  </si>
  <si>
    <t>Inclusão da expressão “nova indicação terapêutica” entre os exemplos de inovações
incrementais listadas no inciso XXII, a fim de alinhar a definição ao disposto na RDC nº
948/2024 da Anvisa.
A nova indicação terapêutica, quando decorrente de atividade inovativa, representa avanço
relevante no uso clínico de um medicamento já registrado, podendo ampliar o acesso a
tratamentos em novas condições de saúde ou populações específicas. Sua exclusão da lista
atual pode gerar insegurança regulatória e dificultar o reconhecimento de inovações legítimas
que já são enquadradas como incrementais pela autoridade sanitária.
Inclusão dos itens 1, 2 e 3, previstos no inciso XI.
A proposta também está em conformidade com os princípios da legalidade, eficiência e
clareza normativa, previstos na Lei nº 9.784/1999 e na Lei Complementar nº 95/1998.</t>
  </si>
  <si>
    <t>PROPOSTA DE INCLUSÃO:
Nova indicação terapêutica: medicamento com uma nova indicação terapêutica no país que
possua mesma forma farmacêutica e mesma concentração em relação a um medicamento
novo já registrado;</t>
  </si>
  <si>
    <t>NECESSIDADE DE MAIS ESCLARECIMENTO:
Necessidade de mais clareza para garantir a previsibilidade regulatória e segurança jurídica,
em consonância com os princípios da legalidade, eficiência e clareza normativa, previstos na
Lei nº 9.784/1999 e na Lei Complementar nº 95/1998.
A IN 184/2022 estabelece que Registro de medicamento inovador (inovação diversa): registro
de medicamento similar com inovações diversas das dispostas nas alíneas "a (nova
associação)" a "g (nova indicação terapêutica)" deste inciso em relação a um medicamento
novo já registrado. Portanto, é necessário definir se a “inovação incremental diversa” seguirá
a definição da A
JUSTIFICATIVA DA INCLUSÃO:
Inclusão do medicamento inovador (nova indicação terapêutica) para alinhar com o disposto
na RDC nº 948/2024 da Anvisa.</t>
  </si>
  <si>
    <t>Propõe-se a exclusão do inciso XXX, que define “País de origem” como o país de fabricação da
unidade farmacotécnica, por se tratar de um conceito inadequado, metodologicamente
inconsistente e desnecessário no contexto da regulação econômica de preços de
medicamentos no Brasil.
A definição de país de origem está vinculada à metodologia de Precificação por Referência
Externa (ERP), utilizada para limitar o preço-fábrica (PF) de novos medicamentos com base em
valores praticados em outros mercados. No entanto, a inclusão do país de origem como
referência obrigatória apresenta falhas técnicas relevantes, sendo incompatível com as boas
práticas regulatórias internacionais e com a realidade do mercado farmacêutico globalizado.</t>
  </si>
  <si>
    <t>Propõe-se a exclusão da menção ao “país de origem do produto” da definição de países de
referência, por se tratar de critério inadequado e não utilizado por nenhum dos países que
compõem a própria cesta da CMED – conforme já amplamente debatido no Inciso XXX (“país
de origem”) em que se pugnou pela sua exclusão.
O país de origem não oferece comparabilidade confiável, pois os preços podem ser
impactados por políticas locais, subsídios, negociações centralizadas e falta de transparência.
Além disso, não reflete o valor clínico ou econômico do medicamento e pode distorcer o
processo de precificação.</t>
  </si>
  <si>
    <t>Art. 2º - Inciso XXXIII</t>
  </si>
  <si>
    <t>XXXIII. Medicamento de Terapias Avançadas (MTA): medicamento biológico obtido ou
elaborado a partir de células que foram submetidas a manipulação extensa e/ou que
desempenham função distinta da original, ou que consiste em gene humano recombinante
ou contém gene humano recombinante, incluindo terapia celular avançada, engenharia
tecidual ou terapia gênica;
PROPOSTA DE INCLUSÃO:
Radiofármacos: são preparações farmacêuticas com finalidade diagnóstica ou terapêutica
que, quando prontas para o uso, contêm um ou mais radionuclídeos. Compreendem também
os componentes não-radioativos para marcação e os radionuclídeos, incluindo os
componentes extraídos dos geradores de radionuclídeos.</t>
  </si>
  <si>
    <t>Alteração da redação para alinhar a definição aos termos e critérios estabelecidos pela RDC
nº 948/2024 da Anvisa. A alteração contribui para a harmonização regulatória entre CMED e
Anvisa, evita interpretações ambíguas e reforça a segurança jurídica e a previsibilidade no
enquadramento e precificação desses produtos inovadores.
JUSTIFICATIVA DA INCLUSÃO:
Inclusão da definição de radiofármacos na redação para incluir os tipos de medicamentos
registrados pela Anvisa e que são regulados pela CMED.
A inclusão contribui para a clareza normativa, padronização regulatória e segurança jurídica,
em conformidade com os princípios da legalidade, eficiência e publicidade previstos na Lei nº
9.784/1999 e com as diretrizes de técnica legislativa da Lei Complementar nº 95/1998.</t>
  </si>
  <si>
    <t>Art. 3º, I</t>
  </si>
  <si>
    <t>PROPOSTA DE ALTERAÇÃO:
I - Categoria 1: produto novo que:</t>
  </si>
  <si>
    <t xml:space="preserve">JUSTIFICATIVA ALTERAÇÃO 1:
Supressão do termo “cumulativamente” para permitir mais flexibilidade na aplicação dos
critérios de enquadramento na Categoria 1, especialmente diante das alterações sugeridas
nas alíneas “a” e “b”.
A alteração permite que a CMED avalie de forma mais contextual e proporcional as
características terapêuticas, regulatórias e de mercado do produto novo, sem prejuízo da
exigência de critérios objetivos e da análise técnica detalhada.
</t>
  </si>
  <si>
    <t>Art. 3º, I, a</t>
  </si>
  <si>
    <t>PROPOSTA DE ALTERAÇÃO:
a) apresente ganho terapêutico em relação à(s) alternativa(s) terapêutica(s); ou</t>
  </si>
  <si>
    <t>JUSTIFICATIVA ALTERAÇÃO 2:
Substituição do critério de patente por ganho terapêutico como elemento central para a
classificação na Categoria 1, por entender que a existência de patente não é, por si só,
indicativo de valor terapêutico ou inovação clínica relevante.
A nova redação da alínea “a” propõe que o ganho terapêutico seja reconhecido como critério
suficiente para o enquadramento, em consonância com a prática já adotada pela CMED em
pareceres técnicos. A existência de patente, por outro lado, não deve ser considerada pela
CMED como determinante de valor terapêutico e, a priori, não tem respaldo como critério de
precificação nas experiências internacionais mapeadas no Relatório de AIR da CMED.
A alteração proposta reforça a previsibilidade regulatória, valoriza o mérito clínico do produto
e assegura maior isonomia no tratamento de medicamentos com real impacto terapêutico,
independentemente de sua situação de propriedade intelectual.</t>
  </si>
  <si>
    <t>Art. 3º, I, b</t>
  </si>
  <si>
    <t xml:space="preserve">PROPOSTA DE ALTERAÇÃO:
b) seja único para uma indicação terapêutica específica, conforme bula autorizada no País.
</t>
  </si>
  <si>
    <t>JUSTIFICATIVA ALTERAÇÃO 3:
A nova alínea “b” introduz a possibilidade de enquadramento quando o produto for único
para uma determinada indicação terapêutica aprovada em bula, reconhecendo o valor de
medicamentos que representam a única alternativa disponível para determinadas condições
clínicas, especialmente em doenças raras ou situações em que não havia tratamento antes.
Novamente, tal situação valoriza o mérito terapêutico e o contexto clínico do produto,
promovendo maior acesso a medicamentos no Brasil.</t>
  </si>
  <si>
    <t>Art. 3º, II</t>
  </si>
  <si>
    <t>PROPOSTA DE ALTERAÇÃO:
II - Categoria 2: medicamento novo que não se enquadre na categoria anterior por não
atender as previsões dispostas nas alíneas “a” ou “b” do inciso I deste artigo.</t>
  </si>
  <si>
    <t>JUSTIFICATIVA ALTERAÇÃO 4:
Substituição da expressão “concomitantemente, as previsões” por “as previsões [...] nas
alíneas ‘a’ ou ‘b’”, em decorrência da alteração previamente sugerida no inciso I do mesmo
artigo, que elimina o critério cumulativo.
Com a nova redação do inciso I, que permite o enquadramento na Categoria 1 com base no
cumprimento de um dos critérios (ganho terapêutico ou unicidade de indicação), a redação
atual do inciso II se torna incompatível, pois ainda pressupõe a necessidade de cumprimento
simultâneo (“concomitantemente”) das duas alíneas.
A alteração garante coerência interna entre os dispositivos, evita interpretações
contraditórias e assegura clareza e previsibilidade na categorização de medicamentos novos,
em conformidade com os princípios da legalidade, eficiência e clareza normativa (Lei nº
9.784/1999 e LC nº 95/1998).</t>
  </si>
  <si>
    <t>Art. 3º, § 1º</t>
  </si>
  <si>
    <t>JUSTIFICATIVA DA EXCLUSÃO:
Exclusão do § 1º, que vincula o enquadramento à existência de patente vigente ou deferida,
por entender que a situação patentária não deve ser critério para definição de preços.
Conforme já justificado na proposta de alteração do inciso I, a existência ou ausência de
patente não reflete, por si só, o valor terapêutico do produto e tampouco é utilizada como
critério central nas práticas internacionais de precificação, conforme demonstrado no
Relatório de AIR da CMED.
A nova redação da alínea “a” propõe que o ganho terapêutico seja reconhecido como critério
suficiente para o enquadramento, em consonância com a prática já adotada pela CMED em
pareceres técnicos. A existência de patente, por outro lado, não deve ser considerada pela
CMED como determinante de valor terapêutico e, a priori, não tem respaldo como critério de
precificação nas experiências internacionais mapeadas no Relatório de AIR da CMED.
A exclusão contribui para maior coerência normativa e segurança jurídica, além de evitar
distorções no processo de categorização e precificação.</t>
  </si>
  <si>
    <t>Art. 3º, § 2º</t>
  </si>
  <si>
    <t>PROPOSTA DE ALTERAÇÃO:
§ 2º As novas apresentações de medicamentos previamente classificados na Categoria 1
manterão essa mesma categorização por um período de 2 (dois) anos, desde que conservem
a mesma indicação terapêutica. Caso a nova apresentação seja destinada a uma nova
indicação terapêutica, deverá ser reclassificada como Categoria 3.</t>
  </si>
  <si>
    <t>Propõe-se a redução do prazo de manutenção da categorização na Categoria 1 de 5 (cinco)
para 2 (dois) anos, para novas apresentações de medicamentos já classificados nessa
categoria, desde que mantida a mesma indicação terapêutica.
A alteração visa evitar distorções de preço decorrentes de variações cambiais e conjunturas
econômicas que possam ocorrer ao longo de um período prolongado. A manutenção por 5
anos pode levar à perpetuação de preços desalinhados com a realidade do mercado,
especialmente em contextos de alta volatilidade cambial ou mudanças significativas no
cenário econômico nacional e internacional.
Além disso, o prazo de 2 anos está alinhado com a média de tempo necessária para que as
empresas lancem novas apresentações de um mesmo medicamento, garantindo equilíbrio
entre previsibilidade regulatória e atualização das condições de mercado.
A proposta também contribui para maior dinamismo e aderência das decisões de precificação
à realidade econômica vigente, sem comprometer a segurança jurídica para o setor regulado.</t>
  </si>
  <si>
    <t>Art. 3º, § 3º</t>
  </si>
  <si>
    <t>PROPOSTA DE ALTERAÇÃO:
§ 3º O Comitê Técnico-Executivo poderá considerar outros ganhos terapêuticos agregados
desde que comprovados por evidências cientificas.</t>
  </si>
  <si>
    <t>Propõe-se a substituição da expressão “vantagens terapêuticas” por “ganhos terapêuticos”, e
a inclusão da exigência de comprovação por evidências científicas, para alinhar o dispositivo
à terminologia já adotada no texto da minuta e à definição atualizada de “evidências
científicas”.
A alteração reforça a coerência normativa, padroniza o vocabulário técnico utilizado ao longo
da resolução e assegura que qualquer benefício adicional considerado pela CMED esteja
fundamentado em dados robustos e verificáveis, conforme os critérios estabelecidos para
avaliação de evidência.
Além disso, o uso da expressão “ganhos terapêuticos” está em consonância com os conceitos
de benefício clínico adicional e inovação incremental, já definidos na minuta, promovendo
clareza, previsibilidade e segurança jurídica na análise técnica do Comitê Técnico-Executivo.</t>
  </si>
  <si>
    <t>PROPOSTA DE INCLUSÃO:
i) nova indicação terapêutica;</t>
  </si>
  <si>
    <t>JUSTIFICATIVA:
Propõe-se a inclusão de “nova indicação terapêutica” como tipo de inovação incremental,
considerando que a ampliação do uso de um medicamento já registrado para tratar uma nova
condição clínica representa um ganho terapêutico relevante, fruto de investimento em
pesquisa e desenvolvimento.
Essa proposta está alinhada com a prática regulatória da Anvisa, que reconhece a nova
indicação como inovação incremental nos termos da RDC n.º 948/2024.</t>
  </si>
  <si>
    <t>Exclusão da expressão “e pelas empresas do mesmo grupo econômico” da redação da
Categoria 5, de modo a manter o critério já consolidado de precificação e categorização com
base exclusivamente nas apresentações comercializadas pela própria empresa (CNPJ).
A proposta visa preservar a segurança jurídica, a autonomia societária e a coerência
regulatória, em linha com o entendimento atual da CMED, da Anvisa e da jurisprudência
consolidada do STJ, que reconhece que CNPJs distintos são entidades independentes, com
estruturas de custo, estratégias comerciais e responsabilidades regulatórias próprias.
A redação atual, ao considerar o “grupo econômico”, introduz um conceito vago, não previsto
na Lei nº 10.742/2003, e que não foi analisado no Relatório de Análise de Impacto Regulatório
(AIR) da CP 01/2025, conforme apontado no próprio documento de justificativa submetido
por diversas entidades do setor.
Além disso, a aplicação do critério de grupo econômico:
- Viola o princípio da autonomia da pessoa jurídica, ao tratar empresas distintas como um
bloco único para fins de precificação;
- Desestimula o investimento em diferenciação, inovação incremental e construção de marca,
ao nivelar preços entre produtos com estratégias e posicionamentos distintos;
- Cria distorções concorrenciais e compromete a lógica sanitária, já que a Anvisa trata cada
CNPJ como responsável exclusivo pela regularização, farmacovigilância e rastreabilidade;
- É logisticamente impraticável, pois exigiria da CMED a identificação e monitoramento
contínuo de estruturas societárias complexas e dinâmicas, com alto custo regulatório e risco
de judicialização.
- Fomenta judicializações ao extrapolar os limites legais do poder normativo da CMED, uma
vez que a previsão de “grupo econômico” como critério de categorização não possui respaldo
legal específico nem fundamento técnico devidamente justificado, configurando afronta
direta aos princípios da legalidade, motivação e proporcionalidade previstos na Lei nº
13.848/2019 (Lei das Agências Reguladoras). Além disso, a proposta não foi objeto de análise
na Avaliação de Impacto Regulatório (AIR) que embasa a presente revisão normativa, o que
contraria o disposto no art. 5º, §1º, do Decreto nº 10.411/2020, que exige que qualquer
intervenção regulatória seja precedida de estudo técnico que demonstre sua necessidade,
efetividade e razoabilidade.</t>
  </si>
  <si>
    <t>Limitar a Categoria 7 exclusivamente aos biossimilares, excluindo os “biológicos não novos”,
por ausência de base regulatória clara e para evitar sobreposição com outras categorias já
existentes.
Biológicos não novos são, na prática, novas apresentações de medicamentos já registrados, e
devem ser enquadrados nas Categorias 3, 4 ou 5, conforme o caso. Manter esse grupo na
Categoria 7 cria insegurança jurídica, confusão conceitual e risco de dupla categorização.
A alteração promove clareza, coerência e alinhamento com a lógica regulatória vigente da
CMED e da Anvisa, além de reduzir o risco de judicializações</t>
  </si>
  <si>
    <t>Sindicato da Indústria de Produtos Farmacêuticos (SINDUSFARMA)</t>
  </si>
  <si>
    <t>PROPOSTA DE ALTERAÇÃO 1:
§ 2º As formas farmacêuticas agrupáveis, deverão ser utilizadas para as classificações de
medicamentos estabelecidas nos incisos II e III deste artigo.
PROPOSTA DE ALTERAÇÃO 2:
§ 4º Quando o medicamento enquadrado como Categoria 3 apresentar mais de um tipo de
inovação incremental, a CMED deverá considerar a classificação estabelecida pela Anvisa
conforme normas regulatórias vigentes.
PROPOSTA DE ALTERAÇÃO 3:
§ 5º Os medicamentos registrados pela Anvisa como “medicamento inovador” serão
classificados na Categoria 3.</t>
  </si>
  <si>
    <t>JUSTIFICATIVA ALTERAÇÃO 1:
A alteração promove clareza e coerência.
JUSTIFICATIVA ALTERAÇÃO 2:
Substituição da expressão “inovação preponderante” por referência direta à classificação já
atribuída pela Anvisa, conforme suas normas regulatórias vigentes, nos casos em que o
medicamento se enquadrar em mais de um tipo de inovação incremental.
A expressão “inovação preponderante” carece de definição normativa, critérios objetivos e
metodologia clara, o que abre margem para interpretações subjetivas e decisões
inconsistentes por parte da CMED. Sua utilização compromete a segurança jurídica, a
previsibilidade e a padronização do processo de precificação, além de contrariar os princípios
da legalidade e da eficiência regulatória (Lei nº 13.848/2019).
Ao adotar como referência a classificação sanitária já atribuída pela Anvisa, a proposta reforça
a coerência entre os marcos regulatórios sanitário e econômico, evita sobreposição de
competências e assegura que a categorização observe critérios técnicos previamente
definidos e já aplicados no processo de registro.
JUSTIFICATIVA ALTERAÇÃO 3:
De acordo com a proposta apresentada nesta Resolução, os medicamentos inovadores serão
classificados na Categoria 3, considerando a classificação estabelecida pela Anvisa conforme
normas regulatórias vigentes.</t>
  </si>
  <si>
    <t>Inclusão de parágrafo único ao Art. 5º para estabelecer que, nos casos de enquadramento
como caso omisso, a CMED deverá justificar, de forma clara e fundamentada, a inviabilidade
de enquadramento do medicamento em qualquer das categorias previstas nesta Resolução.
A medida visa reforçar os princípios da transparência, motivação e controle dos atos
administrativos, conforme previsto no art. 2º da Lei nº 9.784/1999, além de assegurar
segurança jurídica e previsibilidade ao setor regulado. Ao exigir a devida fundamentação
técnica nos casos de enquadramento como caso omisso, também se garante o exercício pleno
do contraditório e da ampla defesa, especialmente em sede recursal, ao permitir que a parte
interessada compreenda os fundamentos da decisão e possa apresentar argumentos técnicos
e jurídicos para sua eventual revisão.
O enquadramento como caso omisso representa uma exceção ao regramento categórico
principal e, por isso, exige fundamentação técnica específica que demonstre, de forma
objetiva, por que o produto analisado não se ajusta a nenhuma das categorias previamente
estabelecidas.
Além disso, a proposta está alinhada à diretriz de reforço da publicidade institucional,
destacada no Relatório de AIR da CMED, e contribui para evitar decisões arbitrárias ou
inconsistentes, promovendo maior confiança no processo regulatório e redução do risco de
judicializações.</t>
  </si>
  <si>
    <t>Art. 6º As empresas detentoras de registro de produtos novos e novas apresentações deverão protocolizar DIP junto à Secretaria-Executiva da CMED, por meio de sistema eletrônico.
PROPOSTA DE EXCLUSÃO DOS §§ 1º a 4º:</t>
  </si>
  <si>
    <t>JUSTIFICATIVA:
Supressão do prazo fixo de 60 (sessenta) dias para o protocolo do Documento Informativo de
Preço (DIP) após a publicação do registro sanitário, de forma a harmonizar a norma com a RDC
nº 948/2024 da Anvisa, que estabelece prazos diferenciados apenas para medicamentos com
prioridade regulatória, nos termos das RDCs nº 204/2017 e nº 205/2017.
A manutenção de um prazo único e obrigatório para todas as categorias de medicamentos
desalinha a resolução da CMED da lógica regulatória sanitária vigente, podendo gerar
insegurança jurídica e incompatibilidades operacionais entre os fluxos de registro e
precificação.
Adicionalmente, é importante considerar que, atualmente, o intervalo entre o pedido de
registro sanitário junto à Anvisa e sua efetiva concessão pode variar entre 2 a 4 anos, a
depender da complexidade do produto e da fila regulatória. Nesse período, o cenário de
mercado pode se alterar significativamente, impactando diretamente a avaliação estratégica
da empresa quanto à viabilidade de lançamento do produto. Diante disso, impor um prazo
rígido de 60 dias para a preparação e submissão do DIP, imediatamente após a publicação do
registro, revela-se desproporcional e desarrazoado, especialmente considerando o volume e
a complexidade das informações exigidas.
Além disso, evita-se a imposição de penalidades automáticas a medicamentos que, por razões
técnicas, regulatórias ou comerciais, ainda não estejam prontos para ser precificados ou
comercializados logo após o registro, o que está em consonância com a realidade do setor
farmacêutico.
Por fim, a medida contribui para a coerência normativa entre CMED e Anvisa, reforçando a
previsibilidade, proporcionalidade e eficiência do processo regulatório.
JUSTIFICATIVA EXCLUSÃO DOS §§ 1º A 4º:
Propõe-se a exclusão dos §§ 1º a 4º do Art. 6º, por entender que a imposição de prazos rígidos
e sanções automáticas para a submissão do Documento Informativo de Preço (DIP) não é
compatível com a realidade regulatória e operacional do setor farmacêutico, além de
contrariar o princípio da razoabilidade administrativa.
A manutenção dos §§ 1º a 3º, que preveem a instauração de procedimento de ofício,
notificação compulsória e sanções legais, agrava ainda mais o problema, ao impor
consequências desproporcionais para uma obrigação que, em muitos casos, não reflete a real
intenção da empresa em comercializar o produto imediatamente após o registro.
Além disso, o § 4º, que trata da possibilidade de reunião de pré-submissão, não depende da
existência de prazo fixo para ser garantido. E a possibilidade de reunião, nesse caso, foi
transferida para dispositivo mais a frente (art. 26).</t>
  </si>
  <si>
    <t xml:space="preserve">Art. 7º, VIII </t>
  </si>
  <si>
    <t xml:space="preserve">VIII - Preço Fábrica (PF) pelo qual a empresa pretende comercializar cada apresentação, acompanhado de justificativa técnica quanto ao preço pleiteado;
</t>
  </si>
  <si>
    <t>Exclusão da exigência de detalhar impostos incidentes e margens de comercialização no DIP,
mantendo apenas a informação do Preço Fábrica (PF) e sua justificativa técnica.
A medida se justifica pela Lei Complementar nº 214/2025, que regulamenta a Reforma
Tributária e estabelece, a partir de 2026, um sistema de tributação no destino, com IBS e CBS
substituindo tributos como ICMS, IPI, PIS e COFINS. Nesse modelo, os impostos deixam de
incidir na origem, tornando desnecessário seu detalhamento no DIP. Por fim, a CMED não
regula margens de comercialização – que já se encontram inseridas no preço final – e,
portanto, mostra-se um ônus informacional sem relevância.</t>
  </si>
  <si>
    <t>PROPOSTA DE ALTERAÇÃO:
VIII - Preço Fábrica (PF) pelo qual a empresa pretende comercializar cada apresentação, acompanhado de justificativa técnica quanto ao preço pleiteado;
PROPOSTA DE EXCLUSÃO DO INCISO X
PROPOSTA DE EXCLUSÃO DO INCISO XIII
PROPOSTA DE EXCLUSÃO DO INCISO XIV
PROPOSTA DE ALTERAÇÃO:
XVII - documentos que comprovem a atividade inovativa empreendida pela empresa para o
desenvolvimento, fabricação ou comercialização do medicamento pleiteado.</t>
  </si>
  <si>
    <t xml:space="preserve">JUSTIFICATIVA ALTERAÇÃO INCISO VIII:
Exclusão da exigência de detalhar impostos incidentes e margens de comercialização no DIP,
mantendo apenas a informação do Preço Fábrica (PF) e sua justificativa técnica.
A medida se justifica pela Lei Complementar nº 214/2025, que regulamenta a Reforma
Tributária e estabelece, a partir de 2026, um sistema de tributação no destino, com IBS e CBS
substituindo tributos como ICMS, IPI, PIS e COFINS. Nesse modelo, os impostos deixam de
incidir na origem, tornando desnecessário seu detalhamento no DIP. Por fim, a CMED não
regula margens de comercialização – que já se encontram inseridas no preço final – e,
portanto, mostra-se um ônus informacional sem relevância.
</t>
  </si>
  <si>
    <t xml:space="preserve">Art. 7º, X </t>
  </si>
  <si>
    <t>Exclusão do inciso X por entender que tais informações não são adequadas nem aplicáveis ao
processo de precificação no Brasil.
Os ACR são instrumentos complexos, utilizados em contextos específicos de acesso e
reembolso, e envolvem múltiplas variáveis — como capacidade orçamentária, volume de
pacientes, critérios de elegibilidade e indicadores de desempenho — que não podem ser
transpostos automaticamente para o mercado brasileiro. Além disso, tais acordos geralmente
estão protegidos por cláusulas contratuais de confidencialidade e regras locais de sigilo
comercial, o que torna juridicamente e operacionalmente inviável exigir sua apresentação no
DIP, mesmo com previsão de sigilo pela CMED.
A manutenção dessa exigência pode gerar insegurança jurídica, dificultar a submissão de
medicamentos relevantes e desalinhar a regulação brasileira das melhores práticas
internacionais, que tratam os ACR como mecanismos de acesso e não como referência direta
de preço.</t>
  </si>
  <si>
    <t xml:space="preserve">Art. 7º, XIII </t>
  </si>
  <si>
    <t>Exclusão do inciso XIII por entender que essa exigência perdeu sua função prática diante da
exclusão do critério de custo global de tratamento da Categoria 1.</t>
  </si>
  <si>
    <t xml:space="preserve">Art. 7º, XIV </t>
  </si>
  <si>
    <t>Exclusão do inciso XIV, tendo em vista que se propõe, de forma coerente, a exclusão da
titularidade ou existência de patente como critério de categorização e precificação no âmbito
da Resolução.
A exigência de comprovação de patente deixa de ter função prática se a presença ou ausência
de proteção patentária não for mais considerada como elemento para enquadramento na
Categoria 1. Manter essa exigência documental, nesse cenário, representa um ônus
regulatório desnecessário, sem impacto no processo decisório da CMED.
Além disso, a titularidade de patente não é, por si só, indicativa de inovação efetiva ou ganho
terapêutico, e sua análise pertence ao escopo técnico do INPI, não sendo critério sanitário ou
econômico suficiente para fins de precificação.
A exclusão do inciso assegura coerência normativa, evita acúmulo de exigências
desnecessárias no DIP e reforça um modelo de precificação baseado em evidência clínica e
critérios objetivos de mercado, e não em situações jurídicas de propriedade intelectual.</t>
  </si>
  <si>
    <t xml:space="preserve">Art. 7º, XVII </t>
  </si>
  <si>
    <t>XVII - documentos que comprovem a atividade inovativa empreendida pela empresa para o
desenvolvimento, fabricação ou comercialização do medicamento pleiteado.</t>
  </si>
  <si>
    <t>A Constituição Federal assegura a livre inciativa e um sistema jurídico em que as empresas
possam concorrer de maneira equânime. Nesse contexto, o incentivo ao desenvolvimento e
produção locais, podem ser proporcionados pelos instrumentos legais já existente, incluindo,
mas não se limitando a aqueles de natureza fiscal e previdenciária.</t>
  </si>
  <si>
    <t>Art. 7º, § 4º, II</t>
  </si>
  <si>
    <t>II - justificativa técnica com o racional clínico e farmacológico da associação que demonstre,
pelo menos um dos benefícios abaixo:
a) aumento na segurança ou eficácia do(s) IFA(s) da associação, devido à atividade
farmacológica aditiva ou sinérgica ou por redução de resistência;
b) minimização do potencial de abuso;
c) melhora da biodisponibilidade do IFA principal;
d) simplificação do regime terapêutico;
e) redução de efeitos colaterais sem perda de eficácia;</t>
  </si>
  <si>
    <t>A proposta visa aprimorar a redação do inciso II, tornando mais clara e objetiva a necessidade
de demonstrar benefício clínico adicional nas associações de IFAs, por meio de justificativa
técnica baseada em racional clínico e farmacológico.
A nova redação organiza os critérios em formato de alíneas, o que facilita a compreensão e
aplicação prática por parte das empresas e da própria CMED, além de alinhar-se à técnica
legislativa recomendada. Os itens listados refletem os principais benefícios clínicos esperados
em formulações com múltiplos IFAs, como aumento de eficácia, redução de resistência,
comodidade posológica e segurança.
Embora não reproduza exaustivamente todos os elementos da definição geral de benefício
clínico adicional, a proposta foca nos benefícios mais relevantes e aplicáveis ao contexto
específico de associações, garantindo coerência técnica e evitando a inclusão de critérios que
não guardam relação direta com esse tipo de inovação incremental.</t>
  </si>
  <si>
    <t>Art. 7º, §§ 5º e 6º</t>
  </si>
  <si>
    <t>§ 5º Caso a opção de classificação tenha sido a Categoria 2, o DIP deverá conter as informações
referentes aos incisos de I a XIII e XV a XVI do caput deste artigo.
§ 6º Caso a opção de classificação tenha sido a Categoria 4, 5, 6, 7 ou 8, o DIP deverá conter
as informações referentes aos incisos de I a VIII do caput deste artigo.</t>
  </si>
  <si>
    <t>Propõe-se a inclusão da Categoria 7 (biossimilares) no § 6º do Art. 7º, de modo que os
medicamentos nela enquadrados sejam obrigados a apresentar apenas as informações
previstas nos incisos I a VIII do caput, à semelhança do que já se aplica às Categorias 4, 5, 6 e
8.
A proposta está em linha com a utilização dos mesmos critérios de precificação sugeridos para
essas categorias, conforme previsto na minuta da Consulta Pública. Além disso, considera que os biossimilares são medicamentos com princípio ativo já registrado e comercializado no país,
com comprovação de equivalência em termos de qualidade, segurança e eficácia em relação
ao produto originador, conforme exigências da Anvisa (RDC nº 55/2010). Assim, não se
justifica o mesmo nível de complexidade documental exigido para medicamentos inovadores
ou com benefício clínico adicional.
A inclusão da Categoria 7 no § 6º também reforça a necessidade de agilizar a análise
regulatória e reduzir a carga administrativa associada à precificação desses produtos,
promovendo maior celeridade, previsibilidade e isonomia em relação aos medicamentos
genéricos e similares, que seguem lógica regulatória semelhante.
Adicionalmente, recomenda-se que os prazos de decisão de primeira instância previstos no
art. 27 sejam ajustados para que os medicamentos da Categoria 7 sejam analisados em até 60
(sessenta) dias, e não 90 (noventa) dias, conforme já estabelecido para as Categorias 4, 5, 6 e
8. Essa medida contribui para estimular a competição no mercado de medicamentos
biológicos, acelerar o acesso da população a tratamentos com preços mais acessíveis e
fomentar a sustentabilidade do sistema de saúde.</t>
  </si>
  <si>
    <t xml:space="preserve">Art. 8º, §§ 3º e 4º </t>
  </si>
  <si>
    <t>PROPOSTA DE EXCLUSÃO DO § 3º
PROPOSTA DE ALTERAÇÃO DO § 4º:
§ 4º As informações descritas no inciso IX do caput do art. 7º, quando em linguagem diferente
do português, inglês ou espanhol, deverão ser apresentadas por meio de tradução simples
referente à identificação do preço ou à ausência de preço nos países de referência.</t>
  </si>
  <si>
    <t>Exclusão do § 3º e alteração do § 4º do Art. 8º, que trata da possibilidade de aceitação de
tradução livre apenas na ausência de norma específica que exija versão juramentada. A
proposta visa eliminar a exigência de tradução juramentada como regra residual, conferindo
maior flexibilidade e eficiência ao processo regulatório.
Com os avanços tecnológicos e a ampla disponibilidade de serviços de tradução profissional
de alta qualidade, não se justifica mais a imposição de traduções juramentadas para
documentos técnicos, especialmente no contexto de análises administrativas e não judiciais,
como é o caso da submissão de DIPs à CMED.
Além disso, a própria empresa requerente é responsável pela veracidade e fidelidade das
informações apresentadas, o que inclui a qualidade da tradução. A exigência de tradução
juramentada representa um ônus desnecessário, que aumenta custos e prazos sem agregar
valor técnico proporcional ao processo de análise.
A proposta está alinhada aos princípios da eficiência administrativa, razoabilidade,
desburocratização e boa-fé do particular perante o poder público, previstos no art. 2º da Lei
nº 13.874/2019 (Lei da Liberdade Econômica) e no art. 2º da Lei nº 9.784/1999, que rege o
processo administrativo federal.
Por fim, eventuais dúvidas quanto à tradução apresentada podem ser sanadas por meio de
diligência técnica, conforme já previsto no § 2º do mesmo artigo, sem necessidade de impor,
de forma genérica, a exigência de tradução juramentada.</t>
  </si>
  <si>
    <t>PROPOSTA DE EXCLUSÃO DE TODO O ART. 9º</t>
  </si>
  <si>
    <t>Exclusão do Art. 9º e seus parágrafos, que permitem à CMED definir, de ofício, preços
provisórios ou definitivos para produtos novos e novas apresentações independentemente da
submissão de DIP pela empresa, bem como seus respectivos parágrafos que tratam da
notificação compulsória, instauração de procedimento de ofício e sanções.
A manutenção dessa prerrogativa, especialmente com a previsão de preço provisório
unilateral, representa um fator de insegurança jurídica e regulatória para as empresas,
principalmente no contexto de medicamentos inovadores, que exigem planejamento de longo
prazo, investimentos elevados e previsibilidade de retorno.
A possibilidade de a CMED fixar preços sem a participação ativa da empresa responsável
desestimula a submissão voluntária de DIPs, fragiliza o diálogo regulatório e pode resultar em
valores incompatíveis com a estratégia de mercado, os custos de produção ou o
posicionamento terapêutico do produto.
Além disso, a imposição de prazos rígidos (como os 60 dias previstos no inciso II do caput) e a
possibilidade de sanções em caso de não apresentação de documentos contrariam os
princípios da razoabilidade e da proporcionalidade administrativa, previstos no art. 2º da Lei
nº 9.784/1999, e desalinham-se da lógica da RDC nº 948/2024 da Anvisa, que trata de forma
diferenciada os registros prioritários.</t>
  </si>
  <si>
    <t>Sindicato da
 Indústria de
Produtos Farmacêuticos (SINDUSFARMA)</t>
  </si>
  <si>
    <t>Art. 10. O PF proposto pela empresa não poderá ser superior à média do PF praticada para o mesmo produto nos países de referência, agregando-se os impostos incidentes, conforme o caso.
PROPOSTA DE ALTERAÇÃO § 1º:
§ 1º São países de referência Austrália, Canadá, Espanha, Estados Unidos da América, França,
Grécia, Itália, Portugal e Nova Zelândia, conforme o caso.
PROPOSTA DE ALTERAÇÃO § 2º:
§ 2º Para que seja apurado o PF permitido, o produto deverá estar sendo comercializado em pelo menos 3 (três) dos países de referência.
PROPOSTA DE ALTERAÇÃO § 3º:
§ 3º Caso a condição do parágrafo anterior não seja cumprida, a CMED estabelecerá preço provisório ao medicamento pleiteado, devendo a empresa apresentar à Secretaria-Executiva da CMED, com periodicidade de 6 (seis) meses, documento que comprove o lançamento do medicamento, com respectivo preço, nos países de referência, até o cumprimento do disposto no § 2º deste artigo, aplicando-se, à hipótese de descumprimento ou retardamento da obrigação, as sanções previstas na Lei nº 10.742, de 2003.
PROPOSTA DE ALTERAÇÃO § 4º:
§ 4º Enquanto não estiver disponível para consulta em fontes de 3 (três) países, o PF será considerado provisório.
PROPOSTA DE ALTERAÇÃO § 5º:
§ 5º No caso de empresas que não comercializem o medicamento em outros países, poderá ser utilizado como parâmetro de referência o preço de medicamentos com o mesmo IFA e forma farmacêutica agrupável nos países de referência, vedada a utilização de preços de medicamentos genéricos e biossimilares para fins de definição de teto de preço de outras categorias.
PROPOSTA DE EXCLUSÃO: § 6º
PROPOSTA DE INCLUSÃO § 7º:
§ 7º Decorridos 2 (dois) anos da definição do preço provisório, sem que tenham sido reunidas as condições para a fixação do preço definitivo, o preço provisório será automaticamente convertido em definitivo
PROPOSTA DE INCLUSÃO § 8º:
§ 8º A CMED não deverá realizar a atualização da conversão do preço expresso em moeda estrangeira para a moeda corrente nacional dos preços já deferidos no parecer técnico da CMED.</t>
  </si>
  <si>
    <t>A utilização do menor preço entre os países de referência tem se mostrado uma barreira à introdução de inovações no Brasil, especialmente aquelas com alto valor terapêutico e tecnológico. Essa abordagem desestimula o lançamento de produtos diferenciados, impactando negativamente o acesso da população a novas terapias e limitando o aprendizado tecnológico local.
Além disso, a adoção do menor preço como critério ignora as diferenças estruturais entre os sistemas de saúde e de precificação dos países de referência, muitos dos quais utilizam mecanismos centralizados de reembolso, acordos confidenciais e políticas específicas de acesso que não se aplicam ao contexto brasileiro.
A utilização da média dos preços é mais equilibrada e alinhada com as boas práticas internacionais, promovendo previsibilidade regulatória, sustentabilidade da cadeia produtiva e redução do risco de desabastecimento. Também favorece a atração de novos medicamentos ao mercado brasileiro, ampliando o acesso da população e incentivando a concorrência.
JUSTIFICATIVA ALTERAÇÃO § 1º:
Restabelecer a cesta anteriormente adotada pela CMED que já demonstrou ser funcional, tecnicamente viável e mais alinhada com a realidade regulatória, econômica e sanitária do Brasil. A ampliação para 15 países, conforme proposto na minuta, compromete a comparabilidade entre mercados, aumenta a complexidade da análise e não se traduz em ganhos efetivos de acesso ou transparência.
A OMS, assim como autores que escrevem sobre o tema, entendem que os países de referência devem ser definidos a partir de critérios de similaridade, tais como, tamanho de
mercado, PIB, poder de compra, proximidade geográfica, condições socioeconômicas.
Quando se compara os países com PIB per capita similares ao Brasil, identifica-se que são países que não possuem políticas de regulação econômica para medicamentos bem
estabelecidas e, geralmente, são países em que o lançamento do produto ocorre posteriormente ao Brasil, por exemplo, Argentina, Colômbia, Peru, Chile e México.
Ao verificar o tamanho do mercado farmacêutico, observa-se que o Brasil é o nono mercado farmacêutico. Canadá, Espanha, Reino Unido, Itália e França possuem tamanhos de mercado parecidos, porém com investimento em saúde pública superiores ao Brasil e com modelos de regulação econômica vinculados ao reembolso de medicamentos no sistema público. No Brasil, a definição do preço teto e do preço de incorporação/reembolso é realizada em etapas
diferentes.
JUSTIFICATIVA ALTERAÇÃO § 2º:
Manutenção da regra atual. A proposta visa manter a coerência com a alteração do § 2º, reduzindo o número mínimo de países necessários para a consolidação do preço. Essa mudança reflete a prática anterior da CMED e amplamente conhecida pelo setor, é mais compatível com a dinâmica de lançamentos internacionais e evita a perpetuação de preços provisórios, que geram incerteza para o setor e dificultam o acesso da população a novos medicamentos.
JUSTIFICATIVA ALTERAÇÃO § 3º:
A alteração proposta tem caráter redacional e técnico, substituindo o termo “produto” por “medicamento”, a fim de padronizar a terminologia utilizada na Resolução, conforme o vocabulário regulatório da CMED e da Anvisa. A medida evita ambiguidades, reforça a coerência normativa e assegura maior clareza jurídica, sem alterar o conteúdo ou os efeitos do dispositivo.
JUSTIFICATIVA ALTERAÇÃO § 4º:
Manutenção da regra atual. A proposta visa manter a coerência com a alteração do § 2º, reduzindo o número mínimo de países necessários para a consolidação do preço. Essa mudança reflete a prática anterior da CMED e amplamente conhecida pelo setor, é mais compatível com a dinâmica de lançamentos internacionais e evita a perpetuação de preços provisórios, que geram incerteza para o setor e dificultam o acesso da população a novos medicamentos.
JUSTIFICATIVA § 5º:
A proposta de alteração visa impedir que medicamentos genéricos e biossimilares sejam utilizados como referência para a definição de preços de produtos de outras categorias, como medicamentos de marca, similares ou com diferenciais comerciais. O uso do preço do genérico ou biossimilar, especialmente internacionalmente, como parâmetro compromete a lógica de precificação diferenciada entre categorias, desestimula investimentos em produtos que exigem maior esforço comercial e pode levar à retirada de opções terapêuticas do mercado. Além disso, reduz o diferencial de preço entre categorias, o que enfraquece o papel dos genéricos e biossimilares como opções mais acessíveis, contrariando, inclusive, os princípios da política nacional de medicamentos. A exclusão desses medicamentos da base de comparação preserva a concorrência saudável e a sustentabilidade da cadeia produtiva.
JUSTIFICATIVA EXCLUSÃO § 6º:
A função da regulação econômica, de acordo com a Lei nº 10.742/2003, é promover a competitividade do setor, de forma isonômica e baseada em critérios técnicos, assegurando
condições equitativas de participação no mercado para todos os agentes, independentemente da origem do capital ou do modelo de produção adotado.
JUSTIFICATIVA INCLUSÃO § 7º:
A previsão da conversão automática do preço provisório em definitivo após 2 (dois) anos busca conferir segurança jurídica, previsibilidade regulatória e estabilidade comercial ao processo de precificação de medicamentos. Na ausência de definição de prazo, o status provisório pode se prolongar indefinidamente, gerando incertezas para empresas, investidores, distribuidores e gestores públicos.
O prazo de dois anos é tecnicamente razoável e foi definido com base em benchmarking realizado com empresas do setor, que revela que o tempo médio para a aprovação de 3 (três) preços junto à CMED gira em torno desse período. Ou seja, trata-se de um intervalo suficiente para que, em condições regulares, a empresa consiga reunir os dados exigidos pela regulamentação e a CMED possa concluir sua análise.
Além disso, a ausência de prazo máximo para a manutenção do preço provisório compromete o planejamento de médio e longo prazo das empresas, especialmente nos casos de medicamentos inovadores, e pode desincentivar o lançamento de novos produtos no mercado brasileiro.
Quer nos parecer que essa medida está alinhada aos princípios da eficiência administrativa, razoabilidade e segurança jurídica, previstos no art. 2º da Lei nº 9.784/1999
JUSTIFICATIVA INCLUSÃO § 8º:
A proposta visa garantir segurança jurídica e previsibilidade ao processo de precificação ao estabelecer que, uma vez aprovado o parecer técnico com o preço convertido, não haverá nova atualização cambial posterior. A reabertura da conversão após a decisão da CMED introduz incertezas para o setor regulado, dificulta o planejamento comercial e pode gerar distorções nos prazos e condições de lançamento. Ao vedar a reatualização cambial após o deferimento técnico, preserva-se a integridade do processo decisório e evita-se a sobreposição de critérios que comprometam a estabilidade regulatória.</t>
  </si>
  <si>
    <t>Art. 12. Para cálculo do custo de tratamento, quando houver mais de uma alternativa terapêutica, poderão ser utilizados como critérios de desempate para definição do medicamento comparador, observada a seguinte ordem, sem prejuízo da análise de outros fatores, desde que tecnicamente justificados:
I - indicação terapêutica aprovada em bula no país; 
II - população indicada na bula do medicamento; 
III - linha de tratamento;  
IV - classe terapêutica; 
V -  mecanismo de ação;  
VI - forma farmacêutica;  
VII - via de administração.
§ 1º O cálculo do custo de tratamento será realizado considerando os seguintes critérios:
I – a quantidade de IFA (ingrediente farmacêutico ativo) por apresentação do medicamento;
II – a posologia prevista em bula, observadas as seguintes disposições:
a)	para medicamentos de uso crônico, serão consideradas apenas as doses de manutenção, excluídas as doses de ataque;
b)	nos casos de posologia com escalonamento de dose, todas as fases previstas em bula deverão ser consideradas no cálculo;
III – o tempo de tratamento, conforme previsão em bula ou evidência científica reconhecida:
a) para medicamentos de uso crônico, será adotado o período de 12 (doze) meses, salvo justificativa técnica em contrário;
b) para medicamentos de uso agudo, será considerado o tempo indicado em bula ou em evidências científicas;
IV – a existência de dados de comercialização do medicamento nos últimos 2 (dois) semestres, no mínimo.
PROPOSTA DE INCLUSÃO: § 4º e § 5º
§ 4º Para todos os fins dispostos no § 2º, caso o medicamento novo não esteja disponível no mercado, deverá ser considerado o medicamento de referência estabelecido pela Anvisa.
§ 5º Quando, após a aplicação dos critérios de desempate previstos neste artigo, ainda houver mais de um medicamento comparador clinicamente adequado, o Preço Fábrica (PF) deverá ser calculado com base na média do custo de tratamento entre os medicamentos comparadores identificados.</t>
  </si>
  <si>
    <t>JUSTIFICATIVA ALTERAÇÃO CAPUT:
A alteração proposta visa conferir maior objetividade e coerência técnica ao processo de definição do medicamento comparador, ao estabelecer uma ordem preferencial dos critérios de desempate. Sem essa ordenação, o rol perde efetividade prática e pode gerar decisões inconsistentes ou arbitrárias. A hierarquização sugerida reflete a lógica comumente observada na avaliação de inovações terapêuticas, priorizando critérios clínicos mais relevantes e
garantindo maior previsibilidade, transparência e alinhamento com as boas práticas regulatórias.
Também visa reforçar a segurança regulatória e a aderência ao uso aprovado em bula, ao priorizar a indicação terapêutica registrada no país e a população-alvo expressamente
autorizada. Essa ordenação evita o uso de comparadores com base em usos off label, o que comprometeria a legitimidade técnica da comparação e poderia gerar distorções no cálculo
do custo de tratamento.
Além disso, a reorganização dos critérios reflete uma lógica mais alinhada com a avaliação clínica e regulatória, priorizando aspectos como indicação e população-alvo, que são determinantes para o uso real do medicamento, antes de considerar elementos secundários como forma farmacêutica ou via de administração.
JUSTIFICATIVA § 1º:
A proposta tem por objetivo consolidar, em norma, entendimentos já adotados pela Secretaria-Executiva da CMED em seus pareceres técnicos, garantindo maior previsibilidade, padronização e segurança jurídica para os agentes regulados. A redação sistematiza critérios atualmente aplicados de forma interpretativa, como a exclusão de doses de ataque para medicamentos de uso crônico, a consideração de todas as fases posológicas escalonadas e a definição de um período de tratamento padrão. A inclusão da exigência de dados de comercialização visa assegurar a aderência do cálculo à realidade do mercado. A medida contribui para maior transparência e coerência nas análises de custo de tratamento.
JUSTIFICATIVA INCLUSÃO §§ 4º e 5º:
A inclusão do § 4º visa garantir a aplicabilidade do § 2º, nos casos em que o medicamento novo, ainda que registrado, não esteja efetivamente disponível no mercado, situação comum em registros recentes ou produtos com lançamento postergado. Nesses casos, a utilização do medicamento de referência definido pela Anvisa assegura continuidade metodológica, respaldo regulatório e viabilidade do cálculo, evitando lacunas na definição do comparador.
Já o § 5º busca resolver situações nas quais, mesmo após a aplicação dos critérios de desempate, permaneçam múltiplos comparadores clinicamente válidos. Nesses casos, a adoção da média do custo de tratamento entre os comparadores evita arbitrariedades, assegura isonomia, equilíbrio técnico e maior transparência na definição do PF, além de refletir melhor a realidade do mercado e as opções terapêuticas disponíveis.
Ambas as inclusões reforçam a coerência técnica da metodologia de comparação e reduzem subjetividade nas análises.</t>
  </si>
  <si>
    <t>Art. 14. Quando solicitados pela empresa, poderão ser estabelecidos preços fixos (flat pricing) para apresentações com diferentes concentrações, nos seguintes casos:
I - os preços internacionais encontrados nos países de referência forem fixos; ou
II - no cálculo do custo de tratamento, ficar demonstrado que diferentes concentrações do mesmo medicamento resultam no mesmo efeito terapêutico.
III - apresentações de medicamentos desenvolvidas exclusivamente para grupos populacionais específicos.
PROPOSTA DE EXCLUSÃO: §§ 1º, 2º e 4º
PROPOSTA DE ALTERAÇÃO § 3º:
§ 3º A nova apresentação comercial de medicamento precificado com preço fixo receberá o mesmo preço das demais apresentações, considerando o preço fixo da unidade farmacotécnica.</t>
  </si>
  <si>
    <t xml:space="preserve">A alteração tem por objetivo deixar claro que o modelo de preço fixo somente será aplicado mediante solicitação da empresa, respeitando sua estratégia de precificação e viabilidade econômica. Em diversos casos, especialmente em produtos pediátricos ou com apresentações de baixo volume, a imposição automática de flat pricing pode resultar em preços que não cobrem sequer os custos mínimos de embalagem e distribuição, inviabilizando o lançamento de novas apresentações ou o abastecimento do mercado.
Além disso, o modelo de preço fixo, embora útil em  determinados contextos, não deve ser compulsório, pois pode desconsiderar diferenças significativas de custo entre concentrações.
A redação proposta garante flexibilidade regulatória, previsibilidade para o setor e alinhamento com a lógica de sustentabilidade econômica do portfólio farmacêutico.
O item III refere-se à reescrita do parágrafo 4º, o qual pode ser excluído.
Por fim, ressalta-se que a justificativa conceitual sobre o tema já foi incluída no artigo de definições, reforçando a abordagem técnica e a coerência normativa da proposta.
JUSTIFICATIVA EXCLUSÃO §§ 1º, 2º e 4º:
JUSTIFICATIVA ALTERAÇÃO § 3º:
A exclusão dos §§ 1º e 2º é necessária para preservar a coerência da proposta de que a aplicação do modelo de preços fixos (flat pricing) deve ocorrer por iniciativa da empresa, e não por imposição ou metodologia da CMED. A redação atual, ao prever a utilização do menor preço por unidade farmacotécnica como base para o cálculo do preço fixo, desvirtua o conceito de flat pricing, que pressupõe a uniformização de preços entre apresentações com diferentes concentrações, desde que haja equivalência terapêutica.
O preço a ser considerado deve ser o de cada uma das apresentações que possuem preços fixos (flat pricing), independentemente da quantidade de unidades farmacotécnicas.
</t>
  </si>
  <si>
    <t>Art. 15. O PF máximo permitido para o medicamento classificado na Categoria 1 corresponderá a média do preço internacional do medicamento em análise, encontrado dentre os países de referência, agregando-se os impostos incidentes, conforme a legislação vigente.
PROPOSTA DE EXCLUSÃO §§ 1º e 2º:</t>
  </si>
  <si>
    <t>A proposta promove dois ajustes fundamentais: substitui o termo “produto” por “medicamento”, garantindo uniformidade terminológica com o marco legal e regulatório da CMED e da Anvisa; e adota a média dos preços internacionais como critério de precificação, em substituição ao menor preço.
O uso da média reduz distorções causadas por outliers ou políticas locais de subsídio, refletindo de forma mais fiel o comportamento global de preços e assegurando maior previsibilidade e viabilidade econômica para o lançamento de medicamentos no Brasil. Trata-se de prática alinhada às recomendações internacionais e essencial para um ambiente regulatório mais equilibrado e atrativo.
JUSTIFICATIVA EXCLUSÃO §§ 1º e 2º:
A exclusão dos §§ 1º e 2º é necessária para assegurar a coerência normativa com a proposta já apresentada de afastamento da exigência de patente como critério de enquadramento na Categoria 1. A vinculação da precificação à existência de um pedido de patente em trâmite no INPI gera insegurança jurídica, pois se baseia em um direito ainda incerto, passível de indeferimento ou judicialização, e transfere à CMED uma responsabilidade de acompanhamento que extrapola sua competência regulatória.
Além disso, a criação de um “preço provisório” atrelado ao status do pedido de patente fragiliza a previsibilidade do processo de precificação, podendo impactar negativamente o planejamento comercial, o acesso ao mercado e a atratividade regulatória do país.
A proposta de afastar a patente como critério de categorização busca justamente valorizar o ganho terapêutico efetivo como elemento central da análise, independentemente da situação patentária, o que está mais alinhado com os princípios da regulação sanitária, da inovação incremental e das boas práticas internacionais.
Portanto, a exclusão dos dispositivos é indispensável para garantir a coerência com a nova lógica proposta da Categoria 1, eliminar redundâncias e reforçar a segurança jurídica e técnica da norma.</t>
  </si>
  <si>
    <t xml:space="preserve">Art. 16. O PF máximo permitido para o medicamento classificado na Categoria 2 será definido tendo como base o custo de tratamento com o medicamento comparador, com mesma indiciação em bula aprovada no país, não podendo ser superior à média aritmética do preço praticado dentre os países de referência.
PROPOSTA DE EXCLUSÃO: Parágrafo único
</t>
  </si>
  <si>
    <t>A alteração reforça a exigência de que o comparador esteja aprovado para a mesma indicação em bula no Brasil, evitando o uso de comparações off label. 
Além disso, substitui o critério do menor preço internacional pela média aritmética, o que reduz distorções, assegura maior equilíbrio regulatório e alinha a norma às boas práticas internacionais de precificação por referência externa. 
Por fim, também, promove uniformidade terminológica ao substituir “produto” por “medicamento”.
JUSTIFICATIVA EXCLUSÃO Parágrafo único:
O parágrafo único repete integralmente o conteúdo já expresso no caput do artigo, configurando redundância normativa. Sua exclusão contribui para a concisão e clareza do texto legal, em conformidade com os princípios da boa técnica legislativa, sem prejuízo ao conteúdo regulatório.</t>
  </si>
  <si>
    <t>Art. 17. A CMED poderá estabelecer PF máximo para produtos classificados na categoria 1 e 2, com base em racional de preço sugerido pela empresa, a ser avaliado pela CMED, nas seguintes situações:
a) ausência de preço internacional nos países de referência;
b) manufatura básica do processo produtivo internalizada no País; ou
c) atividade inovativa realizada no País.
PROPOSTA DE ALTERAÇÃO Parágrafo único:
Parágrafo único. Na análise de que trata este artigo, a CMED deverá considerar o benefício clínico adicional aportado pelo medicamento.</t>
  </si>
  <si>
    <t>A alteração garante maior flexibilidade regulatória ao permitir que medicamentos da Categoria 2 também possam ter o PF definido com base em racional de preço sugerido, mesmo sem ganho terapêutico. Com a retirada da exigência de patente da Categoria 1, não se justifica manter essa limitação para a Categoria 2. A proposta assegura coerência entre as categorias e reforça o papel técnico da CMED na avaliação caso a caso, promovendo previsibilidade e racionalidade no processo de precificação.
JUSTIFICATIVA EXCLUSÃO Parágrafo único:
A alteração confere maior objetividade ao dispositivo ao vincular expressamente a análise ao conceito de benefício clínico adicional, já definido e parametrizado na própria norma, evitando interpretações subjetivas. A exclusão dos termos "grau" e "esforço inovativo" se justifica pela ausência de critérios claros para sua mensuração, o que compromete a previsibilidade regulatória.
Além disso, os elementos relacionados à produção nacional e à inovação já estão adequadamente contemplados nas hipóteses do caput do artigo, tornando desnecessária sua repetição no parágrafo único. A proposta reforça a coerência normativa, a segurança jurídica e a transparência do processo decisório da CMED.</t>
  </si>
  <si>
    <t xml:space="preserve">Art. 18. O PF permitido para o medicamento classificado na Categoria 3 que demonstrar, com evidências científicas ou racional técnico da empresa, benefício clínico adicional, deverá observar os seguintes critérios:
I - não poderá ser superior ao PF médio praticado para o mesmo produto nos países de referência, agregando-se os impostos incidentes;
PROPOSTA DE EXCLUSÃO: inciso II, alínea "c"
PROPOSTA DE ALTERAÇÃO: inciso II, alínea "d"
d) atividade inovativa.
§ 1º O Preço Fábrica (PF) do medicamento enquadrado na hipótese prevista no caput deste artigo não poderá ser inferior ao PF atualizado do medicamento originador de inovação incremental, ainda que este não esteja mais em comercialização.
PROPOSTA DE EXCLUSÃO § 2º
PROPOSTA DE INCLUSÃO: novo § 2º
§ 2º Para fins do disposto no § 1º, o PF atualizado do medicamento originador será calculado com base no preço vigente em abril de 2004, ou na data de lançamento do produto originador, se posterior, aplicando-se os reajustes anuais autorizados pela CMED, independentemente de terem sido efetivamente praticados pela empresa detentora. 
PROPOSTA DE ALTERAÇÃO § 3º:
§ 3º A empresa desenvolvedora poderá solicitar audiência ou encaminhar protocolo para discussão do racional de preço a ser sugerido em qualquer etapa do desenvolvimento do medicamento inovador, previamente à submissão do DIP.
</t>
  </si>
  <si>
    <t xml:space="preserve">JUSTIFICATIVA CAPUT:
A alteração substitui o termo “produto” por “medicamento”, promovendo uniformidade terminológica em conformidade com a legislação sanitária e regulatória vigente. Além disso, elimina a menção específica à “literatura científica”, já contemplada na definição mais ampla de “evidências científicas” prevista no início da norma, evitando redundância e garantindo maior clareza e objetividade ao texto.
JUSTIFICATIVA INCISO I:
A substituição do menor pelo preço médio internacional evita distorções causadas por outliers ou políticas locais de subsídio, promovendo maior equilíbrio regulatório e previsibilidade. A mudança também está alinhada com a lógica já adotada em outras categorias da norma e com boas práticas internacionais de precificação por referência externa.
JUSTIFICATIVA EXCLUSÃO: inciso II, alínea "c"
JUSTIFICATIVA ALTERAÇÃO: inciso II, alínea "d"
A Resolução deve fomentar o incentivo à produção de medicamentos produzidos por todas as empresas instaladas no país, independentemente da origem do capital.
JUSTIFICATIVA ALTERAÇÃO § 1º:
A redação assegura proporcionalidade e evita distorções ao impedir que o PF do novo medicamento seja inferior ao do originador, mesmo que este tenha sido descontinuado. A inclusão do termo “PF atualizado” elimina ambiguidades e garante coerência técnica, regulatória e metodológica na comparação entre medicamentos com diferentes concentrações ou status de mercado.
JUSTIFICATIVA EXCLUSÃO § 2º:
A exclusão se justifica pela subjetividade dos termos “grau de benefício clínico” e “grau de esforço inovativo”, que não possuem parâmetros definidos na norma. Além disso, o caput já exige a demonstração de benefício clínico adicional, e a atividade inovativa no País está contemplada nas hipóteses do artigo, tornando o parágrafo redundante e impreciso.
JUSTIFICATIVA INCLUSÃO NOVO § 2º:
A inclusão padroniza o método de cálculo do PF atualizado, garantindo segurança jurídica e previsibilidade. Evita distorções causadas por decisões comerciais, como a não aplicação de reajustes, e assegura isonomia nos casos em que o originador não está mais em comercialização. A proposta segue os princípios da Lei Complementar nº 95/1998, promovendo clareza, precisão normativa e aplicação uniforme pela CMED.
JUSTIFICATIVA ALTERAÇÃO § 3º:
A alteração amplia a previsibilidade e o diálogo técnico regulatório, permitindo que a empresa solicite reunião com a CMED em qualquer fase do desenvolvimento, e não apenas às vésperas da submissão do DIP. Essa previsão é fundamental para que o regulado possa avaliar, de forma antecipada, a viabilidade econômica da inovação proposta, uma vez que a precificação é um fator determinante, por exemplo, na análise de retorno sobre o investimento.
Ao permitir essa interlocução prévia, a norma contribui para decisões mais informadas por parte do setor produtivo, evitando investimentos em tecnologias cujo potencial de retorno seja incompatível com os parâmetros regulatórios de preço. A medida, portanto, fortalece a previsibilidade, qualifica o processo de inovação e estimula o desenvolvimento de medicamentos com real potencial de acesso e sustentabilidade no mercado.
</t>
  </si>
  <si>
    <t>Art. 19. No caso de medicamento classificado na Categoria 3 que não se enquadre na hipótese prevista no art. 18, o Preço Fábrica (PF) autorizado não poderá ser inferior ao PF atualizado do(s) medicamento(s) originador(es) de inovação incremental, calculado conforme os §§ 1º e 2º do art. 18, considerando, quando aplicável, a proporcionalidade direta de concentração da unidade farmacotécnica.
PROPOSTA DE EXCLUSÃO §§ 1º e 2º:
PROPOSTA DE INCLUSÃO: Parágrafo único
Parágrafo único. Para medicamentos com nova indicação terapêutica, o PF deverá ser calculado com base no custo de tratamento com medicamento comparador.</t>
  </si>
  <si>
    <t xml:space="preserve">A proposta assegura um piso técnico de precificação para medicamentos da Categoria 3 sem benefício clínico adicional, com base no PF atualizado do originador, conforme metodologia objetiva prevista nos §§ 1º e 2º do art. 18. Além disso, visa corrigir lacunas identificadas pelo setor da antiga Categoria V da Resolução CMED nº 2/2004, aplicando critérios técnicos distintos: para novas associações, a soma das monodrogas; para novas formas farmacêuticas não agrupáveis, o preço proporcional por concentração.
JUSTIFICATIVA EXCLUSÃO §§ 1º e 2º:
Propõe-se a exclusão do § 1º devido à ausência de critérios objetivos para mensurar o “grau de esforço inovativo”, conceito vago que pode gerar interpretações subjetivas e distorções concorrenciais, especialmente em casos sem benefício clínico adicional. Já o § 2º deve ser excluído porque medicamentos genéricos, por definição, não são objeto de inovação incremental — tratam-se de cópias de medicamentos considerados como referência. Assim, considerar o PF do medicamento de referência nesses casos é conceitualmente inadequado e regulatoriamente incoerente.
 JUSTIFICATIVA INCLUSÃO: Parágrafo único
Inclusão do entendimento da CMED para a precificação de produtos com mesma FF, porém a alteração da concentração gerou uma indicação terapêutica diferente, e não demonstrou
ganho terapêutico em relação ao que já tem no mercado. Exemplo: Revatio e Viagra
</t>
  </si>
  <si>
    <t>Art. 20. O PF máximo permitido para o medicamento classificado na Categoria 4 será definido com base no preço médio das apresentações dos medicamentos com o mesmo IFA e mesma concentração disponíveis no mercado, em forma farmacêutica agrupável, ponderado pelo faturamento de cada apresentação, com base no seguinte:
I - a média ponderada deverá ser calculada com base nas apresentações de igual concentração e forma farmacêutica agrupável existentes no mercado;
II - não existindo apresentações com igual concentração, a média ponderada deverá ser calculada com base em todas as apresentações de mesmo IFA e forma farmacêutica agrupável existentes no mercado, seguindo o critério da proporcionalidade direta da concentração de IFA. 
§ 1º O medicamento classificado na Categoria 4 não poderá ter o seu PF permitido superior ao preço médio disposto no caput.
(...)
PROPOSTA DE INCLUSÃO § 3º:
§ 3º Para fins do cálculo do PF previsto no caput, não serão consideradas as apresentações classificadas como medicamentos genéricos, biossimilares ou dispensados diretamente na embalagem primária.</t>
  </si>
  <si>
    <t>Art. 21. O PF máximo permitido para o medicamento classificado na Categoria 5 será definido com base na média aritmética da unidade farmacotécnica, das apresentações do mesmo medicamento, com igual concentração e forma farmacêutica agrupável, já comercializadas pela própria empresa.
§ 1º O medicamento classificado na Categoria 5 não poderá ter o seu PF permitido superior à média aritmética disposta no caput.
(...)
§ 3º Caso a apresentação pleiteada de um medicamento apresente diferenças apenas nas embalagens primária ou secundária, mantendo-se inalteradas a concentração, a forma farmacêutica e a quantidade de unidades farmacotécnicas em relação à apresentação já disponível no mercado, o preço da nova apresentação deverá ter como limite máximo o preço da apresentação já disponível no mercado.
(...)
PROPOSTA DE INCLUSÃO § 5º:
§ 5º Para fins do cálculo do PF previsto no caput, não serão consideradas as apresentações classificadas como medicamentos genéricos, biossimilares ou dispensados diretamente na embalagem primária.</t>
  </si>
  <si>
    <t>JUSTIFICATIVA CAPUT:
A proposta promove três ajustes fundamentais:
(1)	Substituição de “produto” por “medicamento”, garantindo uniformidade terminológica com a legislação sanitária e regulatória;
(2)	Exclusão dos medicamentos genéricos e das apresentações de empresas do mesmo grupo econômico do cálculo, a fim de evitar distorções causadas por estratégias comerciais distintas entre CNPJs juridicamente autônomos. A equiparação entre empresas do mesmo grupo desconsidera sua autonomia legal e patrimonial, carece de respaldo técnico e jurídico, e não foi objeto de análise na AIR, em violação ao Decreto nº 10.411/2020 e à Lei nº 13.848/2019. A introdução desse critério sem base normativa clara pode configurar vício de legalidade e ampliar o risco de judicialização e de questionamentos por órgãos de controle.
(3)	Inclusão do termo “unidade farmacotécnica” para assegurar maior precisão técnica no cálculo do preço médio, especialmente diante da diversidade de apresentações no mercado. Isso garante comparabilidade justa entre formatos com diferentes quantidades, evitando viés na média aritmética.
JUSTIFICATIVA ALTERAÇÃO § 1º:
A substituição do termo “produto” por “medicamento” visa garantir uniformidade terminológica com o marco legal e regulatório da Anvisa e da CMED, além de assegurar maior precisão técnica e aderência à nomenclatura adotada ao longo da norma.
JUSTIFICATIVA ALTERAÇÃO § 3º:
A alteração visa conferir maior clareza ao dispositivo, especificando que o preço da nova apresentação deverá ser comparado com outra apresentação do mesmo medicamento (mesma marca comercial) já disponível no mercado. Essa precisão evita interpretações ambíguas e assegura coerência com os critérios de equivalência técnica e mercadológica adotados na precificação.
JUSTIFICATIVA INCLUSÃO § 5º:
A exclusão de medicamentos genéricos, biossimilares e apresentações dispensadas em embalagem primária do cálculo do PF visa evitar distorções artificiais no preço médio, uma vez que esses produtos, por sua natureza, frequentemente apresentam preços significativamente inferiores aos medicamentos de referência ou similares com marca. Incluir tais apresentações no cálculo pode forçar o PF das novas apresentações para patamares economicamente inviáveis, desestimulando a introdução de inovações incrementais e prejudicando a sustentabilidade do setor. A proposta mantém a coerência com práticas já consolidadas na precificação e assegura maior equilíbrio concorrencial e previsibilidade regulatória.</t>
  </si>
  <si>
    <t xml:space="preserve">Art. 22. O PF máximo permitido para o medicamento classificado na Categoria 6 não poderá ser superior a 65% do preço do medicamento de referência.
§ 1º Quando houver nova apresentação de medicamento genérico já comercializado pela empresa, o PF permitido para o medicamento classificado na Categoria 6 não poderá ser superior à média aritmética dos preços das outras apresentações do medicamento genérico da própria empresa, com igual concentração e mesma forma farmacêutica e considerando a unidade farmacotécnica.
§ 2º Na ausência de comercialização do medicamento de referência e de indicação de medicamento substituto, será considerada a média de preços das apresentações genéricas de igual concentração, forma farmacêutica e quantidade de unidade farmacotécnica, ficando este valor como teto de preço a ser observado para as novas apresentações de igual concentração, forma farmacêutica e quantidade de unidade farmacotécnica. 
§ 3º Quando o medicamento de referência definido pela Anvisa for um medicamento genérico, o PF atualizado do medicamento genérico será calculado tomando por base o preço vigente em abril de 2004 ou no lançamento do genérico definido pela Anvisa como referência, caso tenha ocorrido após abril de 2004, atualizado pelo índice de ajuste anual divulgado pela CMED, independente da empresa detentora ter aplicado os índices autorizados. 
</t>
  </si>
  <si>
    <t xml:space="preserve">JUSTIFICATIVA CAPUT:
A substituição do termo “produto” por “medicamento” visa garantir uniformidade terminológica com o marco legal e regulatório da Anvisa e da CMED, além de assegurar maior precisão técnica e aderência à nomenclatura adotada ao longo da norma.
JUSTIFICATIVA ALTERAÇÃO § 1º:
A proposta promove três ajustes fundamentais:
(1)	Exclusão da referência ao grupo econômico, com base no entendimento de que empresas coligadas ou controladas possuem autonomia jurídica, regulatória e estratégica, não devendo ser tratadas como um bloco único para fins de precificação. A equiparação entre CNPJs distintos desconsidera a lógica da vigilância sanitária e da estrutura de registro individualizada por empresa, além de não possuir respaldo legal nem ter sido objeto de análise na AIR, violando o Decreto nº 10.411/2020 e a Lei nº 13.848/2019. A introdução desse critério sem base normativa clara pode configurar vício de legalidade e ampliar o risco de judicialização e de questionamentos por órgãos de controle.
(2)	Substituição do termo “produto” por “medicamento”, garantindo coerência terminológica com a legislação da Anvisa e com o restante da norma, evitando interpretações ambíguas; e 
(3)	Inclusão do termo “unidade farmacotécnica” para assegurar maior precisão técnica no cálculo do preço médio, especialmente diante da diversidade de apresentações no mercado. Isso garante comparabilidade justa entre formatos com diferentes quantidades, evitando viés na média aritmética.
A proposta assegura segurança jurídica, previsibilidade regulatória e equilíbrio técnico no processo de precificação de novas apresentações de medicamentos genéricos.
JUSTIFICATIVA ALTERAÇÃO § 2º:
A proposta aperfeiçoa o dispositivo ao incluir o critério da quantidade de unidade farmacotécnica, garantindo maior precisão técnica na definição do teto de preço. Essa inclusão é necessária para evitar distorções na comparação entre apresentações com diferentes quantidades por embalagem, assegurando que o cálculo reflita corretamente o valor por unidade.
JUSTIFICATIVA ALTERAÇÃO § 3º:
A proposta visa corrigir uma distorção regulatória relevante: a utilização de medicamentos genéricos como referência de preço, mesmo nos casos em que tais produtos tenham sofrido reduções expressivas e além do legalmente previsto (ou seja, reduções superiores a 35%) ou não tenham sido reajustados ao longo dos anos. Em muitos casos, esses genéricos permanecem como os únicos disponíveis no mercado, com preços artificialmente comprimidos, o que compromete sua representatividade como parâmetro regulatório.
Ao utilizar o preço desatualizado de um genérico como teto para novas apresentações, a norma inviabiliza a entrada de novos concorrentes, desestimula investimentos e compromete a sustentabilidade do mercado. A proposta de alteração restabelece a lógica de atualização regulatória, adotando como base o preço histórico do genérico de referência, corrigido pelos índices anuais autorizados pela CMED, independentemente de sua aplicação prática pela empresa detentora.
Essa abordagem assegura isonomia, previsibilidade e coerência técnica, evitando que decisões comerciais isoladas — como a não aplicação de reajustes — se tornem barreiras regulatórias à concorrência. Trata-se de medida essencial para preservar a atratividade do mercado e garantir o equilíbrio entre acesso, competição e viabilidade econômica.
</t>
  </si>
  <si>
    <t>Art. 23. O PF máximo permitido para o medicamento classificado na Categoria 7 será definido de acordo com os seguintes os critérios:
PROPOSTA DE ALTERAÇÃO INCISO I:
I - caso o medicamento seja novo na lista dos medicamentos comercializados pela empresa, o PF será definido com base no preço médio da unidade farmacotécnica das apresentações dos medicamentos com o mesmo IFA e mesma concentração disponíveis no mercado, em forma farmacêutica agrupável, ponderado pelo faturamento de cada apresentação.
PROPOSTA DE ALTERAÇÃO INCISO II:
II - caso a empresa já possua medicamento com molécula similar em sua lista de medicamentos comercializados, o PF será definido com base na média aritmética da unidade farmacotécnica, das apresentações do mesmo medicamento, com igual concentração e forma farmacêutica agrupável, já comercializadas pela própria empresa. 
PROPOSTA DE ALTERAÇÃO INCISO III:
III - para as novas apresentações de medicamentos já comercializados pela própria empresa com a mesma marca comercial, o PF será definido com base na média aritmética da unidade farmacotécnica, das apresentações do mesmo medicamento, com igual concentração e forma farmacêutica agrupável, já comercializadas pela própria empresa.</t>
  </si>
  <si>
    <t>JUSTIFICATIVA CAPUT:
A substituição do termo “produto” por “medicamento” visa garantir uniformidade terminológica com o marco legal e regulatório da Anvisa e da CMED, além de assegurar maior precisão técnica e aderência à nomenclatura adotada ao longo da norma.
JUSTIFICATIVA INCISOS I e II:
A exclusão do critério do menor preço internacional decorre de sua inadequação à realidade regulatória e comercial do mercado brasileiro. A experiência prática demonstra que esse critério tem sido o principal fator de judicializações envolvendo medicamentos biossimilares, pois impõe tetos de preço incompatíveis com a sustentabilidade econômica do setor. 
Além disso, o Brasil possui prazos de registro mais longos que os países da cesta de referência, o que resulta na internalização de preços já erodidos no exterior. Além disso, a exclusão de “não comprove ganho terapêutico” se dá, na medida em que estamos tratando exclusivamente de biossimilares, ou seja, são produtos que tem a mesma indicação terapêutica do seu originador. Conforme explicitado, propõe-se limitar a Categoria 7 exclusivamente aos biossimilares, excluindo os “biológicos não novos”, por ausência de base regulatória clara e para evitar sobreposição com outras categorias já existentes.
Biológicos não novos são, na prática, novas apresentações de medicamentos já registrados, e devem ser enquadrados nas Categorias 3, 4 ou 5, conforme o caso. Manter esse grupo na Categoria 7 cria insegurança jurídica, confusão conceitual e risco de dupla categorização.
As exclusões visam evitar distorções concorrenciais, ampliar o acesso e preservar a atratividade do mercado nacional.
JUSTIFICATIVA DE ALTERAÇÃO INCISO I:
A nova redação do inciso I substitui o termo “produto” por “medicamento”, promovendo uniformidade terminológica com a legislação sanitária e com o restante da norma, além de reforçar a precisão conceitual no contexto regulatório. Adicionalmente, alinha o critério de precificação da Categoria 7 ao que já é consagrado pela CMED, ao estabelecer que o Preço Fábrica (PF) seja definido com base no preço médio da unidade farmacotécnica das apresentações com o mesmo IFA e concentração, ponderado pelo faturamento.
Essa abordagem técnica corrige distorções que ocorrem quando diferentes quantidades por embalagem são desconsideradas na composição da média de preços, assegurando maior comparabilidade entre apresentações. A ponderação pelo faturamento, por sua vez, garante que a média reflita a realidade de mercado e o peso econômico efetivo de cada apresentação.
A proposta fortalece a coerência metodológica da norma, elimina dependência de parâmetros internacionais alheios à atuação do fabricante e contribui para um modelo de precificação mais transparente, previsível e tecnicamente fundamentado, promovendo isonomia entre medicamentos biossimilares e seus similares já comercializados no país.
JUSTIFICATIVA ALTERAÇÃO INCISO II:
A nova redação do inciso II substitui o termo “produto” por “medicamento”, promovendo alinhamento terminológico com a legislação sanitária da Anvisa e com a redação adotada em toda a norma, conferindo maior precisão técnica e uniformidade regulatória.
Além disso, a proposta adota como critério de precificação a média aritmética da unidade farmacotécnica das apresentações já comercializadas pela própria empresa, com mesma concentração e forma farmacêutica agrupável. Essa abordagem substitui o conceito genérico de “molécula similar” por um critério objetivo e mensurável, alinhado ao que já é aplicado pela CMED.
A exclusão da referência ao “grupo econômico” também é essencial, pois empresas com CNPJs distintos possuem autonomia jurídica, regulatória e estratégica. A tentativa de equiparação entre empresas do mesmo grupo desconsidera a lógica da vigilância sanitária e não encontra respaldo legal, podendo gerar insegurança jurídica e distorções concorrenciais.
Ao adotar critérios objetivos e baseados em dados de mercado da própria empresa, a proposta assegura previsibilidade, isonomia e coerência regulatória, além de eliminar subjetividades e reduzir o risco de judicialização ou atuação de órgãos de controle. Trata-se de uma medida técnica que fortalece a racionalidade do processo de precificação e promove um ambiente concorrencial mais equilibrado.
JUSTIFICATIVA ALTERAÇÃO INCISO III:
A alteração harmoniza o critério com aquele já adotado pela CMED, garantindo coerência regulatória e técnica. A inclusão da unidade farmacotécnica assegura comparabilidade entre apresentações com diferentes quantidades, evitando distorções no cálculo do preço médio. A medida também assegura previsibilidade e evita discrepâncias artificiais de PF entre apresentações do mesmo medicamento, promovendo isonomia e eficiência regulatória.</t>
  </si>
  <si>
    <t xml:space="preserve">PROPOSTA DE ALTERAÇÃO INCISO II:
II - caso a empresa sucessora já possua em seu portfólio uma apresentação de medicamento com o mesmo IFA, concentração e forma farmacêutica agrupável, o PF permitido para a nova apresentação não poderá exceder a média aritmética dos preços das respectivas apresentações da atual detentora. 
</t>
  </si>
  <si>
    <t xml:space="preserve">JUSTIFICATIVA ALTERAÇÃO INCISO II:
A alteração do inciso II aprimora a redação para garantir maior clareza e objetividade, eliminando duplicidades e referências desnecessárias ao PF da antiga detentora e a medicamentos genéricos, já tratados nos parágrafos do artigo. A proposta evita distorções de preço e respeita a realidade comercial da empresa sucessora.
</t>
  </si>
  <si>
    <t>Art. 25. Os medicamentos objeto de Documento Informativo de Preço – DIP classificados nas Categorias 1, 2, 3, 4 e 7 somente poderão ser comercializados após a comunicação da decisão de primeira instância da Câmara de Regulação do Mercado de Medicamentos – CMED, respeitado o Preço Fábrica nela definido.
PROPOSTA DE ALTERAÇÃO § 1º:
§ 1º Os medicamentos classificados nas Categorias 5, 6 e 8 poderão ser comercializados a partir da data do protocolo do DIP, desde que o preço praticado esteja em conformidade com os critérios estabelecidos nesta Resolução.
PROPOSTA DE ALTERAÇÃO Parágrafo único p/ § 2º:
§ 2º A empresa que comprovadamente publicar ou praticar preço superior ao definido pela CMED estará sujeita às sanções previstas na Lei nº 10.742, de 2003.</t>
  </si>
  <si>
    <t>A proposta visa diferenciar, de forma clara e objetiva, os marcos regulatórios de comercialização conforme a categoria de precificação do medicamento, promovendo maior segurança jurídica, previsibilidade e alinhamento com a prática regulatória da CMED.
Para medicamentos classificados nas Categorias 1, 2, 3, 4 e 7, cujos critérios de precificação envolvem maior complexidade técnica e análise detalhada, a comercialização deve ocorrer apenas após a decisão formal da CMED em primeira instância.
JUSTIFICATIVA INCLUSÃO § 1º:
A inclusão do § 1º tem por objetivo conferir maior agilidade à entrada no mercado de medicamentos cuja precificação segue critérios objetivos e já consolidados, como é o caso das Categorias 5 (novas apresentações da própria empresa), 6 (genéricos) e 8 (transferência de titularidade). Nesses casos, o PF é definido com base em médias de preços já praticados, não havendo necessidade de análise técnica aprofundada.
Permitir a comercialização imediata após o protocolo do DIP, desde que observados os critérios da Resolução, reduz prazos, desonera o processo regulatório e estimula a concorrência, sem comprometer o controle de preços exercido pela CMED. A proposta está em conformidade com os princípios de eficiência administrativa e racionalização processual.
JUSTIFICATIVA ALTERAÇÃO Parágrafo único p/ § 2º:
A transformação do antigo parágrafo único em § 2º decorre da inclusão do § 1º, promovendo a adequada organização lógica e hierárquica do artigo, conforme orienta a Lei Complementar nº 95/1998. A redação foi mantida com ajustes de clareza e precisão, reforçando o dever de observância ao preço autorizado e a responsabilização da empresa em caso de descumprimento.
A norma assegura a efetividade do controle de preços, protege o consumidor e preserva a credibilidade do sistema regulatório, ao estabelecer sanções em caso de infração. A estrutura em parágrafos facilita a leitura, a aplicação e a fiscalização do dispositivo.</t>
  </si>
  <si>
    <t>A alteração proposta tem como objetivo promover maior precisão técnica e uniformidade terminológica, substituindo o termo genérico “produtos” por “medicamentos”, em consonância com a legislação sanitária vigente e com a terminologia adotada ao longo da própria Resolução.</t>
  </si>
  <si>
    <t>Art. 27. Compete à Secretaria-Executiva da CMED decidir em primeira instância sobre os pedidos de preços de medicamentos novos e de novas apresentações submetidos em conformidade com esta Resolução, devendo observar os seguintes prazos, contados a partir da submissão do DIP: 
I - até 60 (sessenta) dias para os produtos classificados nas Categorias 4, 5, 6, 7 e 8; e
II - até 90 (noventa) dias para os produtos classificados nas Categorias 1, 2, 3 e caso omisso.
PROPOSTA DE EXCLUSÃO § 1º
PROPOSTA DE EXCLUSÃO § 2º
PROPOSTA DE ALTERAÇÃO § 3º:
§ 3º Caso a CMED não se pronuncie sobre o preço inicial pretendido pela empresa, nos prazos referidos no caput, o medicamento objeto do DIP poderá ser comercializado pelo preço pleiteado, sendo este considerado definitivo.</t>
  </si>
  <si>
    <t>PROPOSTA DE ALTERAÇÃO § 2º:
§ 2º Caso não haja reconsideração da decisão em primeira instância ou decorrido o prazo previsto no § 1º sem manifestação da Secretaria-Executiva da CMED, a empresa será intimada para, querendo, interpor recurso ao Comitê Técnico-Executivo da CMED, no prazo de 15 (quinze) dias, contado da ciência. 
PROPOSTA DE ALTERAÇÃO:
§ 3º Caso a decisão da Secretaria-Executiva da CMED, em sede de pedido de reconsideração, acolha parcialmente as razões da empresa, esta será intimada para, querendo, interpor recurso ao Comitê Técnico-Executivo da CMED, no prazo de 15 (quinze) dias, contado da ciência da decisão.
PROPOSTA DE INCLUSÃO:
§ 4º Nas hipóteses previstas nos §§ 2º e 3º deste artigo, o processo será encaminhado ao Comitê Técnico-Executivo da CMED para julgamento no prazo máximo de 90 (noventa) dias, contado do recebimento do recurso pela Secretaria-Executiva.</t>
  </si>
  <si>
    <t>JUSTIFICATIVA ALTERAÇÃO § 2º:
A proposta de alteração visa aperfeiçoar o rito recursal, conferindo maior segurança jurídica, clareza procedimental e respeito ao contraditório e à ampla defesa. A redação atual presume o envio automático do processo ao CTE, sem garantir à empresa interessada a oportunidade formal de manifestar-se quanto à interposição do recurso, o que pode gerar interpretações ambíguas e insegurança quanto à voluntariedade do ato recursal.
A nova redação introduz a necessidade de intimação expressa da empresa após o decurso do prazo de reconsideração, assegurando-lhe o direito de decidir se deseja ou não recorrer. Essa sistemática está em consonância com os princípios do devido processo legal e da boa-fé administrativa, além de alinhar o procedimento ao que já é adotado em instâncias administrativas federais.
A redação segue os critérios da LC nº 95/1998, com linguagem clara, objetiva, ordenação lógica e uniformidade terminológica, garantindo melhor aplicabilidade e interpretação da norma.
JUSTIFICATIVA ALTERAÇÃO § 3º:
A alteração tem por objetivo harmonizar a redação do § 3º com a nova sistemática recursal proposta no § 2º, promovendo uniformidade terminológica, clareza e segurança jurídica. A nova formulação reforça que a contagem do prazo recursal se inicia a partir da ciência da decisão parcial, garantindo o direito ao contraditório e à ampla defesa.
Além disso, o texto foi ajustado de acordo com as boas práticas de redação legislativa previstas na Lei Complementar nº 95/1998, com o uso de linguagem clara, objetiva e padronizada, evitando repetições desnecessárias e promovendo melhor aplicabilidade do dispositivo.
Essa alteração evita interpretações divergentes entre os parágrafos e assegura que o procedimento recursal seja conduzido de forma coesa e previsível, tanto para a administração quanto para o setor regulado.
JUSTIFICATIVA INCLUSÃO § 4º:
A inclusão do § 4º tem como finalidade completar o rito recursal previsto nos §§ 2º e 3º, estabelecendo um prazo objetivo para o julgamento do recurso pelo Comitê Técnico-Executivo da CMED. A ausência desse prazo poderia resultar em indefinição temporal, comprometendo a previsibilidade do processo e a segurança jurídica dos regulados.
Ao fixar o prazo de 90 dias, a redação garante maior eficiência administrativa e respeito à razoável duração do processo (art. 5º, LXXVIII, da Constituição Federal), além de harmonizar com prazos já adotados em outros dispositivos da própria Resolução.
A contagem a partir do recebimento do recurso pela Secretaria-Executiva assegura um marco processual claro e verificável, alinhado às boas práticas regulatórias e à técnica legislativa da LC nº 95/1998, que preconiza a ordenação lógica, a clareza e a precisão na redação normativa.
Essa inclusão fortalece a integridade do rito decisório, evita omissões e assegura maior transparência e previsibilidade tanto para o setor regulado quanto para a administração pública.</t>
  </si>
  <si>
    <t>PROPOSTA DE INCLUSÃO Parágrafo único:
Parágrafo único. A CMED deverá revisar suas decisões, de ofício ou mediante provocação, sempre que verificar a existência de erro material.</t>
  </si>
  <si>
    <t>PROPOSTA DE ALTERAÇÃO:
§ 2º A contagem dos prazos previstos no art. 27 desta Resolução, bem como daqueles aplicáveis ao Comitê Técnico-Executivo da CMED, ficará suspensa enquanto pendentes de atendimento as solicitações de esclarecimentos ou exigências técnicas, ainda que não se refiram diretamente à documentação prevista no art. 7º desta Resolução.
PROPOSTA DE EXCLUSÃO § 3º:
PROPOSTA DE ALTERAÇÃO § 4º:
§ 4º O não atendimento, no prazo estabelecido, das solicitações de esclarecimentos ou exigências técnicas formuladas pela Secretaria-Executiva da CMED ou pelo Comitê Técnico-Executivo da CMED implicará no arquivamento do processo, sem prejuízo de nova submissão futura pela empresa interessada.</t>
  </si>
  <si>
    <t>PROPOSTA DE INCLUSÃO INCISO V:
V – a Resolução CMED nº 3, de 23 de fevereiro de 2015</t>
  </si>
  <si>
    <t>Cenário 1 - Detalha a quantidade de fichas preenchidas por segmento de representação:</t>
  </si>
  <si>
    <t>Perfis dos participantes</t>
  </si>
  <si>
    <t>Nº</t>
  </si>
  <si>
    <t>Total Geral</t>
  </si>
  <si>
    <t>Cenário 2 - Aponta o nível de aceitação da proposta normativa entre os participantes:</t>
  </si>
  <si>
    <t>Voce é a favor da norma?</t>
  </si>
  <si>
    <t>Não responderam</t>
  </si>
  <si>
    <t>Cenário 3 - Apresenta o quanto os impactos da norma, sejam estes positivos ou negativos, afetam as rotinas e atividades dos participantes:</t>
  </si>
  <si>
    <t>A proposta de norma possui impactos?</t>
  </si>
  <si>
    <t>Cenário 4 - Organiza as contribuições de acordo com os dispositivos da norma:</t>
  </si>
  <si>
    <t>Sua contribuição será feita em nome de uma pessoa física ou uma pessoa jurídica?</t>
  </si>
  <si>
    <t>Qual desses segmentos você se identifica?</t>
  </si>
  <si>
    <t>Você considera que a proposta de norma possui impactos</t>
  </si>
  <si>
    <t>Onde você está?</t>
  </si>
  <si>
    <t>Dispositivos da Norma</t>
  </si>
  <si>
    <t>ORIGEM DA CONTRIBUIÇÃO</t>
  </si>
  <si>
    <t>PESSOA FÍSICA/PESSOA JURÍDICA</t>
  </si>
  <si>
    <t xml:space="preserve">  </t>
  </si>
  <si>
    <t>Pessoa física</t>
  </si>
  <si>
    <t>Pessoa jurídica</t>
  </si>
  <si>
    <t>SEGMENTOS</t>
  </si>
  <si>
    <t>Prof. saúde</t>
  </si>
  <si>
    <t>Outro profissional</t>
  </si>
  <si>
    <t>Pesquisad</t>
  </si>
  <si>
    <t>Cidadão</t>
  </si>
  <si>
    <t>Prof.SNVS Municipal</t>
  </si>
  <si>
    <t>Prof.SNVS Estadual</t>
  </si>
  <si>
    <t>Prof.SNVS Federal</t>
  </si>
  <si>
    <t>Órgão  público</t>
  </si>
  <si>
    <t>Entd.def consumidor</t>
  </si>
  <si>
    <t>Associação profissional</t>
  </si>
  <si>
    <t>Setor regulado</t>
  </si>
  <si>
    <t>CARACTERIZAÇÃO SETOR REGULADO</t>
  </si>
  <si>
    <t>OPINIÃO GERAL</t>
  </si>
  <si>
    <t>OPINIÃO POR SEGMENTO</t>
  </si>
  <si>
    <t>Associação profissionais</t>
  </si>
  <si>
    <t>Conselho, sindicato ou associação de profissionais</t>
  </si>
  <si>
    <t>Entid.def. consumidor</t>
  </si>
  <si>
    <t>Pesquisador</t>
  </si>
  <si>
    <t>Outro profissional relacionado ao tema</t>
  </si>
  <si>
    <t>Prof.SNVS.Mun.</t>
  </si>
  <si>
    <t>Prof.SNVS.Est.</t>
  </si>
  <si>
    <r>
      <t>ATENÇÃO! PF = Outro</t>
    </r>
    <r>
      <rPr>
        <sz val="11"/>
        <color rgb="FFFF0000"/>
        <rFont val="Calibri"/>
        <family val="2"/>
      </rPr>
      <t>S</t>
    </r>
    <r>
      <rPr>
        <sz val="11"/>
        <color theme="4" tint="-0.24994659260841701"/>
        <rFont val="Calibri"/>
        <family val="2"/>
      </rPr>
      <t xml:space="preserve"> e PJ = Outr</t>
    </r>
    <r>
      <rPr>
        <sz val="11"/>
        <color rgb="FFFF0000"/>
        <rFont val="Calibri"/>
        <family val="2"/>
      </rPr>
      <t>O</t>
    </r>
  </si>
  <si>
    <t>Prof.SNVS.Fed.</t>
  </si>
  <si>
    <t>IMPACTO</t>
  </si>
  <si>
    <t xml:space="preserve"> </t>
  </si>
  <si>
    <t>Positivos e Negativos</t>
  </si>
  <si>
    <t>IMPACTOS POR SEGMENTO</t>
  </si>
  <si>
    <t>Outro profis</t>
  </si>
  <si>
    <t>5.      Os principais impactos apresentados pelos 0 respondentes que afirmaram que a proposta afetará negativamente suas rotinas e atividades foram:</t>
  </si>
  <si>
    <t>5.      O impacto apresentado pelo respondente que afirmou que a proposta afetará negativamente sua rotina e atividades foi</t>
  </si>
  <si>
    <t>6.      Em contrapartida, os principais impactos apresentados pelos 0 respondentes que afirmaram que a proposta lhes afetará positivamente foram:</t>
  </si>
  <si>
    <t xml:space="preserve">6.      Em contrapartida, o impacto apresentado pelo respondente que afirmou que a proposta afetará positivamente sua rotina e atividades foi </t>
  </si>
  <si>
    <t>Opinião dos participantes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</si>
</sst>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4" x14ac:knownFonts="1">
    <font>
      <sz val="10"/>
      <color theme="4" tint="-0.24994659260841701"/>
      <name val="Corbel"/>
      <family val="2"/>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color theme="0"/>
      <name val="Corbel"/>
      <family val="2"/>
    </font>
    <font>
      <sz val="24"/>
      <color theme="0"/>
      <name val="Tw Cen MT Condensed Extra Bold"/>
      <family val="4"/>
      <scheme val="major"/>
    </font>
    <font>
      <b/>
      <sz val="14"/>
      <color theme="0"/>
      <name val="Tw Cen MT Condensed"/>
      <family val="2"/>
    </font>
    <font>
      <b/>
      <sz val="14"/>
      <color theme="0" tint="-4.9989318521683403E-2"/>
      <name val="Tw Cen MT Condensed"/>
      <family val="2"/>
    </font>
    <font>
      <sz val="11"/>
      <color theme="0"/>
      <name val="Franklin Gothic Book"/>
      <family val="2"/>
      <scheme val="minor"/>
    </font>
    <font>
      <sz val="11"/>
      <name val="Franklin Gothic Book"/>
      <family val="2"/>
      <scheme val="minor"/>
    </font>
    <font>
      <b/>
      <sz val="20"/>
      <color theme="0"/>
      <name val="Segoe UI Light"/>
      <family val="2"/>
    </font>
    <font>
      <b/>
      <sz val="12"/>
      <color theme="0" tint="-0.14999847407452621"/>
      <name val="Segoe UI Light"/>
      <family val="2"/>
    </font>
    <font>
      <b/>
      <sz val="14"/>
      <color theme="0" tint="-0.14999847407452621"/>
      <name val="Segoe UI Light"/>
      <family val="2"/>
    </font>
    <font>
      <b/>
      <sz val="20"/>
      <color theme="0" tint="-0.249977111117893"/>
      <name val="Segoe UI Light"/>
      <family val="2"/>
    </font>
    <font>
      <b/>
      <sz val="18"/>
      <color theme="0" tint="-0.249977111117893"/>
      <name val="Segoe UI Light"/>
      <family val="2"/>
    </font>
    <font>
      <b/>
      <sz val="12"/>
      <color theme="0"/>
      <name val="Segoe UI Light"/>
      <family val="2"/>
    </font>
    <font>
      <b/>
      <sz val="13"/>
      <color theme="0"/>
      <name val="Segoe UI Light"/>
      <family val="2"/>
    </font>
    <font>
      <b/>
      <sz val="12"/>
      <color theme="1"/>
      <name val="Franklin Gothic Book"/>
      <family val="2"/>
      <scheme val="minor"/>
    </font>
    <font>
      <sz val="12"/>
      <color theme="1"/>
      <name val="Franklin Gothic Book"/>
      <family val="2"/>
      <scheme val="minor"/>
    </font>
    <font>
      <b/>
      <sz val="11"/>
      <color theme="0"/>
      <name val="Segoe UI Light"/>
      <family val="2"/>
    </font>
    <font>
      <b/>
      <sz val="14"/>
      <color theme="0" tint="-0.249977111117893"/>
      <name val="Segoe UI Light"/>
      <family val="2"/>
    </font>
    <font>
      <b/>
      <sz val="11"/>
      <color theme="0" tint="-0.14999847407452621"/>
      <name val="Segoe UI Light"/>
      <family val="2"/>
    </font>
    <font>
      <b/>
      <sz val="11"/>
      <name val="Franklin Gothic Book"/>
      <family val="2"/>
      <scheme val="minor"/>
    </font>
    <font>
      <b/>
      <sz val="12"/>
      <name val="Franklin Gothic Book"/>
      <family val="2"/>
      <scheme val="minor"/>
    </font>
    <font>
      <sz val="10"/>
      <color theme="4" tint="-0.24994659260841701"/>
      <name val="Century Gothic"/>
      <family val="2"/>
    </font>
    <font>
      <sz val="9"/>
      <name val="Century Gothic"/>
      <family val="2"/>
    </font>
    <font>
      <sz val="12"/>
      <color theme="4" tint="-0.24994659260841701"/>
      <name val="Century Gothic"/>
      <family val="2"/>
    </font>
    <font>
      <sz val="10"/>
      <name val="Century Gothic"/>
      <family val="2"/>
    </font>
    <font>
      <sz val="10"/>
      <color theme="4" tint="-0.499984740745262"/>
      <name val="Century Gothic"/>
      <family val="2"/>
    </font>
    <font>
      <sz val="10"/>
      <color theme="4" tint="-0.24994659260841701"/>
      <name val="Corbel"/>
      <family val="2"/>
    </font>
    <font>
      <sz val="9"/>
      <color theme="0"/>
      <name val="Franklin Gothic Book"/>
      <family val="2"/>
      <scheme val="minor"/>
    </font>
    <font>
      <b/>
      <sz val="12"/>
      <color theme="4" tint="-0.24994659260841701"/>
      <name val="Century Gothic"/>
      <family val="2"/>
    </font>
    <font>
      <b/>
      <sz val="12"/>
      <color theme="4" tint="-0.24994659260841701"/>
      <name val="Corbel"/>
      <family val="2"/>
    </font>
    <font>
      <b/>
      <sz val="10"/>
      <color theme="4" tint="-0.24994659260841701"/>
      <name val="Corbel"/>
      <family val="2"/>
    </font>
    <font>
      <b/>
      <sz val="10"/>
      <name val="Century Gothic"/>
      <family val="2"/>
    </font>
    <font>
      <sz val="11"/>
      <color theme="4" tint="-0.24994659260841701"/>
      <name val="Corbel"/>
      <family val="2"/>
    </font>
    <font>
      <sz val="9"/>
      <name val="Franklin Gothic Book"/>
      <family val="2"/>
      <scheme val="minor"/>
    </font>
    <font>
      <sz val="10"/>
      <name val="Corbel"/>
      <family val="2"/>
    </font>
    <font>
      <b/>
      <sz val="10"/>
      <color theme="0"/>
      <name val="Calibri Light"/>
      <family val="2"/>
    </font>
    <font>
      <b/>
      <sz val="11"/>
      <color theme="0"/>
      <name val="Calibri Light"/>
      <family val="2"/>
    </font>
    <font>
      <sz val="10"/>
      <color theme="9" tint="-0.499984740745262"/>
      <name val="Calibri Light"/>
      <family val="2"/>
    </font>
    <font>
      <sz val="10"/>
      <name val="Calibri Light"/>
      <family val="2"/>
    </font>
    <font>
      <b/>
      <sz val="10"/>
      <color theme="9" tint="-0.499984740745262"/>
      <name val="Calibri Light"/>
      <family val="2"/>
    </font>
    <font>
      <b/>
      <sz val="10"/>
      <name val="Calibri Light"/>
      <family val="2"/>
    </font>
    <font>
      <sz val="9"/>
      <color theme="4" tint="-0.24994659260841701"/>
      <name val="Calibri"/>
      <family val="2"/>
    </font>
    <font>
      <sz val="11"/>
      <color theme="4" tint="-0.24994659260841701"/>
      <name val="Calibri"/>
      <family val="2"/>
    </font>
    <font>
      <sz val="11"/>
      <name val="Calibri"/>
      <family val="2"/>
    </font>
    <font>
      <b/>
      <sz val="11"/>
      <color theme="0"/>
      <name val="Calibri"/>
      <family val="2"/>
    </font>
    <font>
      <sz val="9"/>
      <name val="Calibri"/>
      <family val="2"/>
    </font>
    <font>
      <b/>
      <sz val="9"/>
      <name val="Century Gothic"/>
      <family val="2"/>
    </font>
    <font>
      <sz val="10"/>
      <name val="Calibri"/>
      <family val="2"/>
    </font>
    <font>
      <sz val="10"/>
      <color theme="0"/>
      <name val="Calibri"/>
      <family val="2"/>
    </font>
    <font>
      <sz val="9"/>
      <color theme="0"/>
      <name val="Calibri"/>
      <family val="2"/>
    </font>
    <font>
      <sz val="10"/>
      <color theme="4" tint="-0.24994659260841701"/>
      <name val="Calibri Light"/>
      <family val="2"/>
    </font>
    <font>
      <sz val="9"/>
      <color theme="4" tint="-0.24994659260841701"/>
      <name val="Calibri Light"/>
      <family val="2"/>
    </font>
    <font>
      <sz val="11"/>
      <color theme="4" tint="-0.24994659260841701"/>
      <name val="Calibri Light"/>
      <family val="2"/>
    </font>
    <font>
      <sz val="10"/>
      <color theme="4" tint="-0.24994659260841701"/>
      <name val="Calibri"/>
      <family val="2"/>
    </font>
    <font>
      <sz val="11"/>
      <color rgb="FFFF0000"/>
      <name val="Calibri"/>
      <family val="2"/>
    </font>
    <font>
      <sz val="9"/>
      <color rgb="FF000000"/>
      <name val="Calibri"/>
      <family val="2"/>
    </font>
    <font>
      <sz val="10"/>
      <color theme="1" tint="0.249977111117893"/>
      <name val="Calibri Light"/>
    </font>
    <font>
      <sz val="10"/>
      <color theme="0"/>
      <name val="Calibri Light"/>
    </font>
  </fonts>
  <fills count="15">
    <fill>
      <patternFill patternType="none"/>
    </fill>
    <fill>
      <patternFill patternType="gray125"/>
    </fill>
    <fill>
      <patternFill patternType="solid">
        <fgColor theme="4"/>
        <bgColor indexed="64"/>
      </patternFill>
    </fill>
    <fill>
      <patternFill patternType="solid">
        <fgColor theme="9" tint="-0.499984740745262"/>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rgb="FF813365"/>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theme="0" tint="-0.14996795556505021"/>
      </bottom>
      <diagonal/>
    </border>
    <border>
      <left style="thick">
        <color theme="9" tint="-0.499984740745262"/>
      </left>
      <right/>
      <top style="thick">
        <color theme="9" tint="-0.499984740745262"/>
      </top>
      <bottom/>
      <diagonal/>
    </border>
    <border>
      <left/>
      <right/>
      <top style="thick">
        <color theme="9" tint="-0.499984740745262"/>
      </top>
      <bottom/>
      <diagonal/>
    </border>
    <border>
      <left/>
      <right style="thick">
        <color theme="9" tint="-0.499984740745262"/>
      </right>
      <top style="thick">
        <color theme="9" tint="-0.499984740745262"/>
      </top>
      <bottom/>
      <diagonal/>
    </border>
    <border>
      <left style="thick">
        <color theme="9" tint="-0.499984740745262"/>
      </left>
      <right/>
      <top/>
      <bottom/>
      <diagonal/>
    </border>
    <border>
      <left/>
      <right style="thick">
        <color theme="9" tint="-0.499984740745262"/>
      </right>
      <top/>
      <bottom/>
      <diagonal/>
    </border>
    <border>
      <left/>
      <right style="thick">
        <color rgb="FF002060"/>
      </right>
      <top/>
      <bottom/>
      <diagonal/>
    </border>
    <border>
      <left style="medium">
        <color theme="0"/>
      </left>
      <right style="medium">
        <color theme="0"/>
      </right>
      <top style="medium">
        <color theme="0"/>
      </top>
      <bottom style="medium">
        <color theme="0"/>
      </bottom>
      <diagonal/>
    </border>
    <border>
      <left style="thin">
        <color rgb="FF002060"/>
      </left>
      <right/>
      <top/>
      <bottom/>
      <diagonal/>
    </border>
    <border>
      <left style="medium">
        <color theme="0"/>
      </left>
      <right style="medium">
        <color theme="0"/>
      </right>
      <top/>
      <bottom/>
      <diagonal/>
    </border>
    <border>
      <left style="thick">
        <color theme="9" tint="-0.499984740745262"/>
      </left>
      <right/>
      <top/>
      <bottom style="thick">
        <color theme="9" tint="-0.499984740745262"/>
      </bottom>
      <diagonal/>
    </border>
    <border>
      <left/>
      <right/>
      <top/>
      <bottom style="thick">
        <color theme="9" tint="-0.499984740745262"/>
      </bottom>
      <diagonal/>
    </border>
    <border>
      <left/>
      <right style="thick">
        <color theme="9" tint="-0.499984740745262"/>
      </right>
      <top/>
      <bottom style="thick">
        <color theme="9" tint="-0.499984740745262"/>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theme="0"/>
      </left>
      <right style="medium">
        <color theme="0"/>
      </right>
      <top style="medium">
        <color theme="0"/>
      </top>
      <bottom/>
      <diagonal/>
    </border>
  </borders>
  <cellStyleXfs count="10">
    <xf numFmtId="0" fontId="0" fillId="0" borderId="0"/>
    <xf numFmtId="0" fontId="8" fillId="2" borderId="0" applyNumberFormat="0" applyAlignment="0" applyProtection="0"/>
    <xf numFmtId="0" fontId="6" fillId="0" borderId="0"/>
    <xf numFmtId="0" fontId="5" fillId="0" borderId="0"/>
    <xf numFmtId="9" fontId="5" fillId="0" borderId="0" applyFont="0" applyFill="0" applyBorder="0" applyAlignment="0" applyProtection="0"/>
    <xf numFmtId="9" fontId="32" fillId="0" borderId="0" applyFont="0" applyFill="0" applyBorder="0" applyAlignment="0" applyProtection="0"/>
    <xf numFmtId="0" fontId="4" fillId="0" borderId="0"/>
    <xf numFmtId="0" fontId="3" fillId="0" borderId="0"/>
    <xf numFmtId="0" fontId="2" fillId="0" borderId="0"/>
    <xf numFmtId="0" fontId="1" fillId="0" borderId="0"/>
  </cellStyleXfs>
  <cellXfs count="170">
    <xf numFmtId="0" fontId="0" fillId="0" borderId="0" xfId="0"/>
    <xf numFmtId="0" fontId="9" fillId="3" borderId="0" xfId="1" applyFont="1" applyFill="1" applyAlignment="1">
      <alignment horizontal="center" vertical="center"/>
    </xf>
    <xf numFmtId="0" fontId="0" fillId="0" borderId="0" xfId="0" applyAlignment="1">
      <alignment wrapText="1"/>
    </xf>
    <xf numFmtId="0" fontId="5" fillId="0" borderId="0" xfId="3"/>
    <xf numFmtId="10" fontId="18" fillId="6" borderId="0" xfId="4" applyNumberFormat="1" applyFont="1" applyFill="1" applyBorder="1" applyAlignment="1"/>
    <xf numFmtId="10" fontId="22" fillId="6" borderId="0" xfId="4" applyNumberFormat="1" applyFont="1" applyFill="1" applyBorder="1" applyAlignment="1"/>
    <xf numFmtId="0" fontId="12" fillId="11" borderId="0" xfId="3" applyFont="1" applyFill="1"/>
    <xf numFmtId="0" fontId="5" fillId="5" borderId="0" xfId="3" applyFill="1"/>
    <xf numFmtId="0" fontId="5" fillId="3" borderId="0" xfId="3" applyFill="1"/>
    <xf numFmtId="0" fontId="5" fillId="6" borderId="0" xfId="3" applyFill="1"/>
    <xf numFmtId="0" fontId="14" fillId="6" borderId="0" xfId="3" applyFont="1" applyFill="1" applyAlignment="1">
      <alignment vertical="center" textRotation="90"/>
    </xf>
    <xf numFmtId="0" fontId="15" fillId="6" borderId="0" xfId="3" applyFont="1" applyFill="1" applyAlignment="1">
      <alignment vertical="center" textRotation="90"/>
    </xf>
    <xf numFmtId="0" fontId="18" fillId="6" borderId="0" xfId="3" applyFont="1" applyFill="1"/>
    <xf numFmtId="0" fontId="19" fillId="6" borderId="0" xfId="3" applyFont="1" applyFill="1"/>
    <xf numFmtId="3" fontId="18" fillId="6" borderId="0" xfId="3" applyNumberFormat="1" applyFont="1" applyFill="1"/>
    <xf numFmtId="0" fontId="20" fillId="6" borderId="0" xfId="3" applyFont="1" applyFill="1"/>
    <xf numFmtId="0" fontId="21" fillId="6" borderId="0" xfId="3" applyFont="1" applyFill="1" applyAlignment="1">
      <alignment vertical="center"/>
    </xf>
    <xf numFmtId="0" fontId="21" fillId="6" borderId="0" xfId="3" applyFont="1" applyFill="1" applyAlignment="1">
      <alignment vertical="top" wrapText="1"/>
    </xf>
    <xf numFmtId="0" fontId="5" fillId="6" borderId="0" xfId="3" applyFill="1" applyAlignment="1">
      <alignment vertical="top"/>
    </xf>
    <xf numFmtId="0" fontId="12" fillId="11" borderId="0" xfId="3" applyFont="1" applyFill="1" applyAlignment="1">
      <alignment horizontal="center"/>
    </xf>
    <xf numFmtId="0" fontId="21" fillId="5" borderId="0" xfId="3" applyFont="1" applyFill="1"/>
    <xf numFmtId="0" fontId="15" fillId="8" borderId="0" xfId="3" applyFont="1" applyFill="1" applyAlignment="1">
      <alignment vertical="center" textRotation="90"/>
    </xf>
    <xf numFmtId="0" fontId="5" fillId="8" borderId="0" xfId="3" applyFill="1"/>
    <xf numFmtId="0" fontId="14" fillId="8" borderId="0" xfId="3" applyFont="1" applyFill="1" applyAlignment="1">
      <alignment vertical="center" textRotation="90"/>
    </xf>
    <xf numFmtId="0" fontId="18" fillId="8" borderId="0" xfId="3" applyFont="1" applyFill="1"/>
    <xf numFmtId="0" fontId="15" fillId="10" borderId="0" xfId="3" applyFont="1" applyFill="1" applyAlignment="1">
      <alignment vertical="center" textRotation="90"/>
    </xf>
    <xf numFmtId="0" fontId="5" fillId="10" borderId="0" xfId="3" applyFill="1"/>
    <xf numFmtId="0" fontId="24" fillId="10" borderId="0" xfId="3" applyFont="1" applyFill="1" applyAlignment="1">
      <alignment vertical="center" textRotation="90"/>
    </xf>
    <xf numFmtId="0" fontId="11" fillId="10" borderId="0" xfId="3" applyFont="1" applyFill="1"/>
    <xf numFmtId="0" fontId="25" fillId="10" borderId="0" xfId="3" applyFont="1" applyFill="1"/>
    <xf numFmtId="0" fontId="26" fillId="10" borderId="0" xfId="3" applyFont="1" applyFill="1"/>
    <xf numFmtId="0" fontId="12" fillId="10" borderId="0" xfId="3" applyFont="1" applyFill="1"/>
    <xf numFmtId="0" fontId="12" fillId="10" borderId="0" xfId="3" applyFont="1" applyFill="1" applyAlignment="1">
      <alignment vertical="center" wrapText="1"/>
    </xf>
    <xf numFmtId="0" fontId="27" fillId="0" borderId="0" xfId="0" applyFont="1"/>
    <xf numFmtId="0" fontId="0" fillId="0" borderId="0" xfId="0" pivotButton="1"/>
    <xf numFmtId="0" fontId="27" fillId="0" borderId="3" xfId="0" applyFont="1" applyBorder="1"/>
    <xf numFmtId="0" fontId="0" fillId="0" borderId="4" xfId="0" applyBorder="1"/>
    <xf numFmtId="0" fontId="0" fillId="0" borderId="5" xfId="0" applyBorder="1"/>
    <xf numFmtId="0" fontId="27" fillId="0" borderId="6" xfId="0" applyFont="1" applyBorder="1"/>
    <xf numFmtId="0" fontId="0" fillId="0" borderId="7" xfId="0" applyBorder="1"/>
    <xf numFmtId="0" fontId="0" fillId="0" borderId="6" xfId="0" applyBorder="1"/>
    <xf numFmtId="0" fontId="0" fillId="0" borderId="7" xfId="0" pivotButton="1" applyBorder="1"/>
    <xf numFmtId="0" fontId="0" fillId="0" borderId="8" xfId="0" applyBorder="1"/>
    <xf numFmtId="0" fontId="31" fillId="12" borderId="2" xfId="0" applyFont="1" applyFill="1" applyBorder="1" applyAlignment="1">
      <alignment horizontal="justify" vertical="center" wrapText="1"/>
    </xf>
    <xf numFmtId="0" fontId="7" fillId="0" borderId="0" xfId="0" applyFont="1"/>
    <xf numFmtId="0" fontId="0" fillId="0" borderId="8" xfId="0" pivotButton="1" applyBorder="1"/>
    <xf numFmtId="0" fontId="34" fillId="0" borderId="0" xfId="0" applyFont="1"/>
    <xf numFmtId="0" fontId="34" fillId="0" borderId="4" xfId="0" applyFont="1" applyBorder="1"/>
    <xf numFmtId="0" fontId="35" fillId="0" borderId="4" xfId="0" applyFont="1" applyBorder="1"/>
    <xf numFmtId="0" fontId="36" fillId="0" borderId="0" xfId="0" applyFont="1"/>
    <xf numFmtId="0" fontId="0" fillId="0" borderId="12" xfId="0" applyBorder="1"/>
    <xf numFmtId="0" fontId="0" fillId="0" borderId="13" xfId="0" applyBorder="1"/>
    <xf numFmtId="0" fontId="0" fillId="0" borderId="14" xfId="0" applyBorder="1"/>
    <xf numFmtId="0" fontId="37" fillId="0" borderId="0" xfId="0" applyFont="1"/>
    <xf numFmtId="0" fontId="38" fillId="0" borderId="0" xfId="0" applyFont="1" applyAlignment="1">
      <alignment horizontal="left"/>
    </xf>
    <xf numFmtId="0" fontId="38" fillId="0" borderId="0" xfId="0" applyFont="1" applyAlignment="1">
      <alignment horizontal="center"/>
    </xf>
    <xf numFmtId="0" fontId="37" fillId="0" borderId="0" xfId="0" applyFont="1" applyAlignment="1">
      <alignment horizontal="center" vertical="center"/>
    </xf>
    <xf numFmtId="9" fontId="37" fillId="0" borderId="0" xfId="5" applyFont="1" applyFill="1" applyBorder="1" applyAlignment="1">
      <alignment horizontal="center" vertical="center"/>
    </xf>
    <xf numFmtId="0" fontId="40" fillId="0" borderId="0" xfId="0" applyFont="1"/>
    <xf numFmtId="0" fontId="39" fillId="0" borderId="0" xfId="0" applyFont="1" applyAlignment="1">
      <alignment wrapText="1"/>
    </xf>
    <xf numFmtId="0" fontId="7" fillId="0" borderId="0" xfId="0" applyFont="1" applyAlignment="1">
      <alignment horizontal="center" vertical="center" wrapText="1"/>
    </xf>
    <xf numFmtId="0" fontId="0" fillId="0" borderId="0" xfId="0" applyAlignment="1">
      <alignment horizontal="center" wrapText="1"/>
    </xf>
    <xf numFmtId="0" fontId="9" fillId="3" borderId="0" xfId="1" applyFont="1" applyFill="1" applyAlignment="1">
      <alignment horizontal="center" vertical="center" wrapText="1"/>
    </xf>
    <xf numFmtId="0" fontId="36" fillId="0" borderId="0" xfId="0" applyFont="1" applyAlignment="1">
      <alignment horizontal="right" vertical="center"/>
    </xf>
    <xf numFmtId="9" fontId="30" fillId="0" borderId="0" xfId="5" applyFont="1" applyFill="1"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9" fontId="44" fillId="0" borderId="0" xfId="5" applyFont="1" applyFill="1" applyBorder="1" applyAlignment="1">
      <alignment horizontal="center" vertical="center"/>
    </xf>
    <xf numFmtId="0" fontId="45" fillId="0" borderId="0" xfId="0" applyFont="1"/>
    <xf numFmtId="0" fontId="45" fillId="0" borderId="0" xfId="0" applyFont="1" applyAlignment="1">
      <alignment horizontal="center" vertical="center"/>
    </xf>
    <xf numFmtId="9" fontId="46" fillId="0" borderId="0" xfId="5" applyFont="1" applyFill="1" applyBorder="1" applyAlignment="1">
      <alignment horizontal="center" vertical="center"/>
    </xf>
    <xf numFmtId="0" fontId="47" fillId="0" borderId="9" xfId="0" applyFont="1" applyBorder="1" applyAlignment="1">
      <alignment horizontal="center" vertical="center" wrapText="1"/>
    </xf>
    <xf numFmtId="0" fontId="0" fillId="0" borderId="0" xfId="0" applyAlignment="1">
      <alignment vertical="center"/>
    </xf>
    <xf numFmtId="0" fontId="0" fillId="0" borderId="6" xfId="0" applyBorder="1" applyAlignment="1">
      <alignment vertical="center"/>
    </xf>
    <xf numFmtId="0" fontId="34" fillId="0" borderId="0" xfId="0" applyFont="1" applyAlignment="1">
      <alignment vertical="center"/>
    </xf>
    <xf numFmtId="0" fontId="36" fillId="0" borderId="0" xfId="0" applyFont="1" applyAlignment="1">
      <alignment vertical="center"/>
    </xf>
    <xf numFmtId="0" fontId="0" fillId="0" borderId="7" xfId="0" applyBorder="1" applyAlignment="1">
      <alignment vertical="center"/>
    </xf>
    <xf numFmtId="0" fontId="43" fillId="0" borderId="0" xfId="0" applyFont="1" applyAlignment="1">
      <alignment horizontal="left" vertical="center" wrapText="1"/>
    </xf>
    <xf numFmtId="0" fontId="29" fillId="0" borderId="0" xfId="0" applyFont="1" applyAlignment="1">
      <alignment vertical="center"/>
    </xf>
    <xf numFmtId="9" fontId="30" fillId="0" borderId="0" xfId="5" applyFont="1" applyFill="1" applyBorder="1" applyAlignment="1">
      <alignment vertical="center"/>
    </xf>
    <xf numFmtId="0" fontId="43" fillId="0" borderId="0" xfId="0" applyFont="1" applyAlignment="1">
      <alignment vertical="center" wrapText="1"/>
    </xf>
    <xf numFmtId="0" fontId="48" fillId="0" borderId="0" xfId="0" applyFont="1"/>
    <xf numFmtId="9" fontId="48" fillId="0" borderId="0" xfId="5" applyFont="1"/>
    <xf numFmtId="0" fontId="48" fillId="0" borderId="0" xfId="0" applyFont="1" applyAlignment="1">
      <alignment horizontal="center"/>
    </xf>
    <xf numFmtId="0" fontId="50" fillId="2" borderId="0" xfId="0" applyFont="1" applyFill="1" applyAlignment="1">
      <alignment horizontal="center" vertical="center" wrapText="1"/>
    </xf>
    <xf numFmtId="0" fontId="49" fillId="0" borderId="0" xfId="0" applyFont="1" applyAlignment="1">
      <alignment horizontal="left" vertical="center"/>
    </xf>
    <xf numFmtId="0" fontId="49" fillId="0" borderId="0" xfId="0" applyFont="1" applyAlignment="1">
      <alignment horizontal="center" vertical="center" wrapText="1"/>
    </xf>
    <xf numFmtId="0" fontId="52" fillId="0" borderId="0" xfId="0" applyFont="1"/>
    <xf numFmtId="22" fontId="10" fillId="3" borderId="16" xfId="0" applyNumberFormat="1" applyFont="1" applyFill="1" applyBorder="1" applyAlignment="1">
      <alignment horizontal="center" vertical="center" wrapText="1"/>
    </xf>
    <xf numFmtId="0" fontId="10" fillId="3" borderId="17" xfId="0" applyFont="1" applyFill="1" applyBorder="1" applyAlignment="1">
      <alignment horizontal="center" vertical="center" wrapText="1"/>
    </xf>
    <xf numFmtId="0" fontId="53" fillId="0" borderId="0" xfId="0" applyFont="1" applyAlignment="1">
      <alignment horizontal="center" vertical="center"/>
    </xf>
    <xf numFmtId="0" fontId="7" fillId="0" borderId="0" xfId="0" applyFont="1" applyAlignment="1">
      <alignment horizontal="center" vertical="center"/>
    </xf>
    <xf numFmtId="9" fontId="33" fillId="0" borderId="0" xfId="5" applyFont="1" applyBorder="1" applyAlignment="1">
      <alignment horizontal="center" vertical="center" wrapText="1"/>
    </xf>
    <xf numFmtId="0" fontId="0" fillId="0" borderId="11" xfId="0" applyBorder="1" applyAlignment="1">
      <alignment horizontal="center" vertical="center"/>
    </xf>
    <xf numFmtId="0" fontId="47" fillId="0" borderId="0" xfId="0" applyFont="1" applyAlignment="1">
      <alignment wrapText="1"/>
    </xf>
    <xf numFmtId="0" fontId="51" fillId="0" borderId="0" xfId="0" applyFont="1" applyAlignment="1">
      <alignment wrapText="1"/>
    </xf>
    <xf numFmtId="0" fontId="47" fillId="0" borderId="0" xfId="0" applyFont="1"/>
    <xf numFmtId="0" fontId="55" fillId="0" borderId="0" xfId="0" applyFont="1"/>
    <xf numFmtId="0" fontId="47" fillId="0" borderId="0" xfId="0" applyFont="1" applyAlignment="1">
      <alignment horizontal="center" wrapText="1"/>
    </xf>
    <xf numFmtId="0" fontId="28" fillId="0" borderId="0" xfId="0" applyFont="1" applyAlignment="1">
      <alignment horizontal="center" vertical="center" wrapText="1"/>
    </xf>
    <xf numFmtId="0" fontId="49" fillId="0" borderId="0" xfId="0" applyFont="1" applyAlignment="1">
      <alignment vertical="top"/>
    </xf>
    <xf numFmtId="0" fontId="49" fillId="0" borderId="0" xfId="0" applyFont="1" applyAlignment="1">
      <alignment vertical="top" wrapText="1"/>
    </xf>
    <xf numFmtId="1" fontId="47" fillId="0" borderId="9" xfId="0" applyNumberFormat="1" applyFont="1" applyBorder="1" applyAlignment="1">
      <alignment horizontal="center" vertical="center" wrapText="1"/>
    </xf>
    <xf numFmtId="0" fontId="56" fillId="0" borderId="0" xfId="0" applyFont="1"/>
    <xf numFmtId="0" fontId="56" fillId="0" borderId="0" xfId="0" applyFont="1" applyAlignment="1">
      <alignment horizontal="left" vertical="center"/>
    </xf>
    <xf numFmtId="0" fontId="56" fillId="0" borderId="0" xfId="0" applyFont="1" applyAlignment="1">
      <alignment horizontal="left" indent="1"/>
    </xf>
    <xf numFmtId="0" fontId="57" fillId="0" borderId="10" xfId="0" applyFont="1" applyBorder="1" applyAlignment="1">
      <alignment horizontal="center" vertical="center" wrapText="1"/>
    </xf>
    <xf numFmtId="0" fontId="56" fillId="0" borderId="0" xfId="0" applyFont="1" applyAlignment="1">
      <alignment horizontal="left" vertical="center" wrapText="1"/>
    </xf>
    <xf numFmtId="0" fontId="56" fillId="0" borderId="0" xfId="0" pivotButton="1" applyFont="1" applyAlignment="1">
      <alignment wrapText="1"/>
    </xf>
    <xf numFmtId="0" fontId="57" fillId="0" borderId="0" xfId="0" applyFont="1" applyAlignment="1">
      <alignment horizontal="center" vertical="center" wrapText="1"/>
    </xf>
    <xf numFmtId="0" fontId="56" fillId="0" borderId="10" xfId="0" applyFont="1" applyBorder="1" applyAlignment="1">
      <alignment horizontal="center" wrapText="1"/>
    </xf>
    <xf numFmtId="0" fontId="58" fillId="0" borderId="0" xfId="0" pivotButton="1" applyFont="1" applyAlignment="1">
      <alignment horizontal="center" wrapText="1"/>
    </xf>
    <xf numFmtId="0" fontId="58" fillId="0" borderId="0" xfId="0" applyFont="1" applyAlignment="1">
      <alignment horizontal="left" wrapText="1"/>
    </xf>
    <xf numFmtId="0" fontId="49" fillId="0" borderId="0" xfId="0" applyFont="1" applyAlignment="1">
      <alignment horizontal="center" vertical="center"/>
    </xf>
    <xf numFmtId="0" fontId="54" fillId="0" borderId="0" xfId="0" applyFont="1" applyAlignment="1">
      <alignment horizontal="center" vertical="center"/>
    </xf>
    <xf numFmtId="0" fontId="55" fillId="0" borderId="0" xfId="0" applyFont="1" applyAlignment="1">
      <alignment horizontal="center" vertical="center" wrapText="1"/>
    </xf>
    <xf numFmtId="0" fontId="49" fillId="14" borderId="0" xfId="0" applyFont="1" applyFill="1"/>
    <xf numFmtId="0" fontId="59" fillId="0" borderId="0" xfId="0" applyFont="1"/>
    <xf numFmtId="0" fontId="47" fillId="0" borderId="9" xfId="0" applyFont="1" applyBorder="1" applyAlignment="1">
      <alignment horizontal="left" vertical="center" indent="1"/>
    </xf>
    <xf numFmtId="1" fontId="28" fillId="0" borderId="15"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8" xfId="0" applyFont="1" applyBorder="1" applyAlignment="1">
      <alignment horizontal="center" vertical="center" wrapText="1"/>
    </xf>
    <xf numFmtId="0" fontId="56" fillId="0" borderId="0" xfId="0" applyFont="1" applyAlignment="1">
      <alignment horizontal="center" wrapText="1"/>
    </xf>
    <xf numFmtId="0" fontId="58" fillId="0" borderId="0" xfId="0" applyFont="1" applyAlignment="1">
      <alignment horizontal="center"/>
    </xf>
    <xf numFmtId="0" fontId="58" fillId="0" borderId="10" xfId="0" applyFont="1" applyBorder="1" applyAlignment="1">
      <alignment horizontal="center"/>
    </xf>
    <xf numFmtId="0" fontId="56" fillId="0" borderId="0" xfId="0" applyFont="1" applyAlignment="1">
      <alignment horizontal="center" vertical="center"/>
    </xf>
    <xf numFmtId="0" fontId="56" fillId="0" borderId="10" xfId="0" applyFont="1" applyBorder="1" applyAlignment="1">
      <alignment horizontal="center" vertical="center"/>
    </xf>
    <xf numFmtId="0" fontId="28" fillId="6" borderId="1" xfId="0" applyFont="1" applyFill="1" applyBorder="1" applyAlignment="1">
      <alignment horizontal="center" vertical="center" wrapText="1"/>
    </xf>
    <xf numFmtId="0" fontId="47" fillId="0" borderId="9" xfId="0" applyFont="1" applyBorder="1" applyAlignment="1">
      <alignment horizontal="left" vertical="center" wrapText="1" indent="1"/>
    </xf>
    <xf numFmtId="0" fontId="61" fillId="0" borderId="9" xfId="0" applyFont="1" applyBorder="1" applyAlignment="1">
      <alignment horizontal="left" vertical="center" wrapText="1" indent="1"/>
    </xf>
    <xf numFmtId="0" fontId="47" fillId="0" borderId="9" xfId="0" applyFont="1" applyBorder="1" applyAlignment="1">
      <alignment horizontal="center" vertical="center" wrapText="1" indent="1"/>
    </xf>
    <xf numFmtId="1" fontId="47" fillId="0" borderId="19" xfId="0" applyNumberFormat="1" applyFont="1" applyBorder="1" applyAlignment="1">
      <alignment horizontal="center" vertical="center" wrapText="1"/>
    </xf>
    <xf numFmtId="0" fontId="47" fillId="0" borderId="19" xfId="0" applyFont="1" applyBorder="1" applyAlignment="1">
      <alignment horizontal="center" vertical="center" wrapText="1"/>
    </xf>
    <xf numFmtId="0" fontId="47" fillId="0" borderId="9" xfId="0" applyFont="1" applyBorder="1" applyAlignment="1" applyProtection="1">
      <alignment horizontal="left" vertical="center" wrapText="1" indent="1"/>
      <protection locked="0"/>
    </xf>
    <xf numFmtId="0" fontId="0" fillId="0" borderId="0" xfId="0" applyAlignment="1">
      <alignment horizontal="left" vertical="center" indent="1"/>
    </xf>
    <xf numFmtId="0" fontId="9" fillId="3" borderId="0" xfId="1" applyFont="1" applyFill="1" applyAlignment="1">
      <alignment horizontal="left" vertical="center" indent="1"/>
    </xf>
    <xf numFmtId="0" fontId="47" fillId="0" borderId="19" xfId="0" applyFont="1" applyBorder="1" applyAlignment="1">
      <alignment horizontal="left" vertical="center" wrapText="1" indent="1"/>
    </xf>
    <xf numFmtId="0" fontId="47" fillId="0" borderId="0" xfId="0" applyFont="1" applyAlignment="1">
      <alignment horizontal="left" vertical="center" indent="1"/>
    </xf>
    <xf numFmtId="0" fontId="47" fillId="0" borderId="19" xfId="0" applyFont="1" applyBorder="1" applyAlignment="1" applyProtection="1">
      <alignment horizontal="left" vertical="center" wrapText="1" indent="1"/>
      <protection locked="0"/>
    </xf>
    <xf numFmtId="0" fontId="47" fillId="0" borderId="9" xfId="0" applyFont="1" applyBorder="1" applyAlignment="1" applyProtection="1">
      <alignment horizontal="center" vertical="center" wrapText="1" indent="1"/>
      <protection locked="0"/>
    </xf>
    <xf numFmtId="0" fontId="51" fillId="0" borderId="9" xfId="0" applyFont="1" applyBorder="1" applyAlignment="1" applyProtection="1">
      <alignment horizontal="left" vertical="center" wrapText="1" indent="1"/>
      <protection locked="0"/>
    </xf>
    <xf numFmtId="0" fontId="51" fillId="0" borderId="9" xfId="0" applyFont="1" applyBorder="1" applyAlignment="1">
      <alignment horizontal="left" vertical="center" wrapText="1" indent="1"/>
    </xf>
    <xf numFmtId="0" fontId="62" fillId="0" borderId="0" xfId="0" applyFont="1" applyAlignment="1">
      <alignment horizontal="left" indent="1"/>
    </xf>
    <xf numFmtId="0" fontId="63" fillId="0" borderId="0" xfId="0" pivotButton="1" applyFont="1"/>
    <xf numFmtId="0" fontId="63" fillId="0" borderId="0" xfId="0" applyFont="1" applyAlignment="1">
      <alignment horizontal="center"/>
    </xf>
    <xf numFmtId="0" fontId="62" fillId="0" borderId="0" xfId="0" applyFont="1" applyAlignment="1">
      <alignment horizontal="left" wrapText="1"/>
    </xf>
    <xf numFmtId="0" fontId="62" fillId="0" borderId="0" xfId="0" applyFont="1"/>
    <xf numFmtId="0" fontId="34" fillId="13" borderId="0" xfId="0" applyFont="1" applyFill="1"/>
    <xf numFmtId="0" fontId="38" fillId="13" borderId="0" xfId="0" applyFont="1" applyFill="1" applyAlignment="1">
      <alignment horizontal="center"/>
    </xf>
    <xf numFmtId="0" fontId="0" fillId="13" borderId="0" xfId="0" applyFill="1"/>
    <xf numFmtId="0" fontId="36" fillId="13" borderId="0" xfId="0" applyFont="1" applyFill="1"/>
    <xf numFmtId="0" fontId="42" fillId="13" borderId="0" xfId="0" applyFont="1" applyFill="1" applyAlignment="1">
      <alignment vertical="top" wrapText="1"/>
    </xf>
    <xf numFmtId="0" fontId="41" fillId="13" borderId="0" xfId="0" applyFont="1" applyFill="1" applyAlignment="1">
      <alignment horizontal="center" vertical="top"/>
    </xf>
    <xf numFmtId="0" fontId="17" fillId="9" borderId="0" xfId="3" applyFont="1" applyFill="1" applyAlignment="1">
      <alignment horizontal="center" vertical="center" wrapText="1"/>
    </xf>
    <xf numFmtId="3" fontId="23" fillId="11" borderId="0" xfId="3" applyNumberFormat="1" applyFont="1" applyFill="1" applyAlignment="1">
      <alignment horizontal="center" vertical="center" wrapText="1"/>
    </xf>
    <xf numFmtId="0" fontId="23" fillId="5" borderId="0" xfId="3" applyFont="1" applyFill="1" applyAlignment="1">
      <alignment horizontal="center"/>
    </xf>
    <xf numFmtId="0" fontId="23" fillId="3" borderId="0" xfId="3" applyFont="1" applyFill="1" applyAlignment="1">
      <alignment horizontal="center"/>
    </xf>
    <xf numFmtId="10" fontId="23" fillId="5" borderId="0" xfId="4" applyNumberFormat="1" applyFont="1" applyFill="1" applyBorder="1" applyAlignment="1">
      <alignment horizontal="center"/>
    </xf>
    <xf numFmtId="10" fontId="23" fillId="3" borderId="0" xfId="4" applyNumberFormat="1" applyFont="1" applyFill="1" applyBorder="1" applyAlignment="1">
      <alignment horizontal="center"/>
    </xf>
    <xf numFmtId="0" fontId="17" fillId="3" borderId="0" xfId="3" applyFont="1" applyFill="1" applyAlignment="1">
      <alignment horizontal="center" vertical="center" wrapText="1"/>
    </xf>
    <xf numFmtId="0" fontId="13" fillId="4" borderId="0" xfId="3" applyFont="1" applyFill="1" applyAlignment="1">
      <alignment horizontal="center" vertical="center"/>
    </xf>
    <xf numFmtId="0" fontId="16" fillId="11" borderId="0" xfId="3" applyFont="1" applyFill="1" applyAlignment="1">
      <alignment horizontal="center" vertical="center" wrapText="1"/>
    </xf>
    <xf numFmtId="0" fontId="17" fillId="5" borderId="0" xfId="3" applyFont="1" applyFill="1" applyAlignment="1">
      <alignment horizontal="center" vertical="center"/>
    </xf>
    <xf numFmtId="0" fontId="17" fillId="3" borderId="0" xfId="3" applyFont="1" applyFill="1" applyAlignment="1">
      <alignment horizontal="center" vertical="center"/>
    </xf>
    <xf numFmtId="0" fontId="20" fillId="7" borderId="0" xfId="3" applyFont="1" applyFill="1" applyAlignment="1">
      <alignment horizontal="center"/>
    </xf>
    <xf numFmtId="0" fontId="21" fillId="7" borderId="0" xfId="3" applyFont="1" applyFill="1" applyAlignment="1">
      <alignment horizontal="center" vertical="center"/>
    </xf>
    <xf numFmtId="0" fontId="21" fillId="7" borderId="0" xfId="3" applyFont="1" applyFill="1" applyAlignment="1">
      <alignment horizontal="center" vertical="top" wrapText="1"/>
    </xf>
    <xf numFmtId="0" fontId="52" fillId="0" borderId="0" xfId="0" applyFont="1" applyAlignment="1">
      <alignment horizontal="left" wrapText="1"/>
    </xf>
    <xf numFmtId="0" fontId="50" fillId="2" borderId="0" xfId="0" applyFont="1" applyFill="1" applyAlignment="1">
      <alignment horizontal="center"/>
    </xf>
  </cellXfs>
  <cellStyles count="10">
    <cellStyle name="Normal" xfId="0" builtinId="0" customBuiltin="1"/>
    <cellStyle name="Normal 2" xfId="2" xr:uid="{74CD281A-D495-4F03-BF1D-ADBFE0400D9C}"/>
    <cellStyle name="Normal 3" xfId="3" xr:uid="{1AC118CE-C78E-4CC9-A7EE-6CBD45A86C4E}"/>
    <cellStyle name="Normal 4" xfId="6" xr:uid="{5E161309-0A92-4BF8-91EC-5F3B3F18754D}"/>
    <cellStyle name="Normal 5" xfId="7" xr:uid="{8D94B713-AAFD-49F5-9F1B-253A977658F2}"/>
    <cellStyle name="Normal 6" xfId="8" xr:uid="{EECCFC05-0041-498E-B068-73DFEC63E646}"/>
    <cellStyle name="Normal 7" xfId="9" xr:uid="{BEDC7B16-ED5D-41F3-A860-686587E2FF23}"/>
    <cellStyle name="Porcentagem" xfId="5" builtinId="5"/>
    <cellStyle name="Porcentagem 2" xfId="4" xr:uid="{3987A9F5-EE0A-4930-A607-4C3D82938FA3}"/>
    <cellStyle name="Título 1" xfId="1" builtinId="16" customBuiltin="1"/>
  </cellStyles>
  <dxfs count="300">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center" vertical="center" textRotation="0" wrapText="0" indent="0" justifyLastLine="0" shrinkToFit="0" readingOrder="0"/>
    </dxf>
    <dxf>
      <border outline="0">
        <bottom style="thin">
          <color indexed="64"/>
        </bottom>
      </border>
    </dxf>
    <dxf>
      <font>
        <strike val="0"/>
        <outline val="0"/>
        <shadow val="0"/>
        <u val="none"/>
        <vertAlign val="baseline"/>
        <sz val="11"/>
        <name val="Calibri"/>
        <family val="2"/>
        <scheme val="none"/>
      </font>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center" vertical="center" textRotation="0" wrapText="1" indent="0" justifyLastLine="0" shrinkToFit="0" readingOrder="0"/>
    </dxf>
    <dxf>
      <alignment wrapText="0"/>
    </dxf>
    <dxf>
      <alignment wrapText="0"/>
    </dxf>
    <dxf>
      <alignment wrapText="1"/>
    </dxf>
    <dxf>
      <alignment wrapText="1"/>
    </dxf>
    <dxf>
      <alignment wrapText="1"/>
    </dxf>
    <dxf>
      <alignment wrapText="1"/>
    </dxf>
    <dxf>
      <font>
        <sz val="9"/>
      </font>
    </dxf>
    <dxf>
      <font>
        <sz val="9"/>
      </font>
    </dxf>
    <dxf>
      <font>
        <name val="Calibri Light"/>
      </font>
    </dxf>
    <dxf>
      <border>
        <left style="thin">
          <color rgb="FF002060"/>
        </left>
      </border>
    </dxf>
    <dxf>
      <alignment wrapText="1"/>
    </dxf>
    <dxf>
      <alignment horizontal="left"/>
    </dxf>
    <dxf>
      <alignment horizontal="left"/>
    </dxf>
    <dxf>
      <alignment horizontal="left"/>
    </dxf>
    <dxf>
      <alignment horizontal="center"/>
    </dxf>
    <dxf>
      <alignment horizontal="center"/>
    </dxf>
    <dxf>
      <alignment horizontal="center"/>
    </dxf>
    <dxf>
      <alignment vertical="center" indent="0"/>
    </dxf>
    <dxf>
      <alignment vertical="center" indent="0"/>
    </dxf>
    <dxf>
      <alignment vertical="center" indent="0"/>
    </dxf>
    <dxf>
      <alignment vertical="center" indent="0"/>
    </dxf>
    <dxf>
      <alignment vertical="center" indent="0"/>
    </dxf>
    <dxf>
      <alignment vertical="center" indent="0"/>
    </dxf>
    <dxf>
      <alignment wrapText="1"/>
    </dxf>
    <dxf>
      <alignment wrapText="1"/>
    </dxf>
    <dxf>
      <alignment horizontal="center"/>
    </dxf>
    <dxf>
      <font>
        <color theme="0"/>
      </font>
    </dxf>
    <dxf>
      <font>
        <color theme="0"/>
      </font>
    </dxf>
    <dxf>
      <font>
        <color theme="1" tint="0.249977111117893"/>
      </font>
    </dxf>
    <dxf>
      <font>
        <color theme="1" tint="0.249977111117893"/>
      </font>
    </dxf>
    <dxf>
      <font>
        <color theme="1" tint="0.249977111117893"/>
      </font>
    </dxf>
    <dxf>
      <font>
        <color theme="1" tint="0.249977111117893"/>
      </font>
    </dxf>
    <dxf>
      <font>
        <name val="Calibri Light"/>
      </font>
    </dxf>
    <dxf>
      <font>
        <name val="Calibri Light"/>
      </font>
    </dxf>
    <dxf>
      <font>
        <name val="Calibri Light"/>
      </font>
    </dxf>
    <dxf>
      <font>
        <name val="Calibri Light"/>
      </font>
    </dxf>
    <dxf>
      <font>
        <name val="Calibri Light"/>
      </font>
    </dxf>
    <dxf>
      <font>
        <name val="Calibri Light"/>
      </font>
    </dxf>
    <dxf>
      <alignment wrapText="1"/>
    </dxf>
    <dxf>
      <alignment wrapText="1"/>
    </dxf>
    <dxf>
      <alignment wrapText="1"/>
    </dxf>
    <dxf>
      <alignment wrapText="1"/>
    </dxf>
    <dxf>
      <font>
        <sz val="10"/>
      </font>
    </dxf>
    <dxf>
      <font>
        <sz val="10"/>
      </font>
    </dxf>
    <dxf>
      <alignment horizontal="center"/>
    </dxf>
    <dxf>
      <font>
        <name val="Calibri Light"/>
      </font>
    </dxf>
    <dxf>
      <font>
        <name val="Calibri Light"/>
      </font>
    </dxf>
    <dxf>
      <font>
        <name val="Calibri Light"/>
      </font>
    </dxf>
    <dxf>
      <font>
        <name val="Calibri Light"/>
      </font>
    </dxf>
    <dxf>
      <font>
        <name val="Calibri Light"/>
      </font>
    </dxf>
    <dxf>
      <font>
        <name val="Calibri Light"/>
      </font>
    </dxf>
    <dxf>
      <font>
        <name val="Calibri Light"/>
      </font>
    </dxf>
    <dxf>
      <font>
        <name val="Calibri Light"/>
      </font>
    </dxf>
    <dxf>
      <font>
        <sz val="11"/>
      </font>
    </dxf>
    <dxf>
      <font>
        <sz val="11"/>
      </font>
    </dxf>
    <dxf>
      <font>
        <sz val="11"/>
      </font>
    </dxf>
    <dxf>
      <font>
        <sz val="11"/>
      </font>
    </dxf>
    <dxf>
      <alignment horizontal="left"/>
    </dxf>
    <dxf>
      <alignment wrapText="1"/>
    </dxf>
    <dxf>
      <border>
        <left/>
      </border>
    </dxf>
    <dxf>
      <border>
        <left style="thin">
          <color rgb="FF002060"/>
        </left>
      </border>
    </dxf>
    <dxf>
      <border>
        <left style="thin">
          <color rgb="FF002060"/>
        </left>
      </border>
    </dxf>
    <dxf>
      <alignment horizontal="center"/>
    </dxf>
    <dxf>
      <alignment horizontal="center"/>
    </dxf>
    <dxf>
      <alignment wrapText="1"/>
    </dxf>
    <dxf>
      <alignment wrapText="1"/>
    </dxf>
    <dxf>
      <alignment horizontal="cent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theme="0" tint="-4.9989318521683403E-2"/>
        <name val="Tw Cen MT Condensed"/>
        <family val="2"/>
        <scheme val="none"/>
      </font>
      <fill>
        <patternFill patternType="solid">
          <fgColor indexed="64"/>
          <bgColor theme="9" tint="-0.49998474074526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theme="4" tint="-0.24994659260841701"/>
        <name val="Calibri"/>
        <family val="2"/>
        <scheme val="none"/>
      </font>
      <alignment horizontal="left" vertical="center" textRotation="0" wrapText="1" indent="1" justifyLastLine="0" shrinkToFit="0" readingOrder="0"/>
      <border diagonalUp="0" diagonalDown="0">
        <left style="medium">
          <color theme="0"/>
        </left>
        <right style="medium">
          <color theme="0"/>
        </right>
        <top style="medium">
          <color theme="0"/>
        </top>
        <bottom style="medium">
          <color theme="0"/>
        </bottom>
      </border>
    </dxf>
    <dxf>
      <font>
        <strike val="0"/>
        <outline val="0"/>
        <shadow val="0"/>
        <u val="none"/>
        <vertAlign val="baseline"/>
        <sz val="9"/>
        <color theme="4" tint="-0.24994659260841701"/>
        <name val="Calibri"/>
        <family val="2"/>
        <scheme val="none"/>
      </font>
      <alignment horizontal="left" vertical="center" textRotation="0" wrapText="1" indent="1" justifyLastLine="0" shrinkToFit="0" readingOrder="0"/>
      <border diagonalUp="0" diagonalDown="0">
        <left style="medium">
          <color theme="0"/>
        </left>
        <right style="medium">
          <color theme="0"/>
        </right>
        <top style="medium">
          <color theme="0"/>
        </top>
        <bottom style="medium">
          <color theme="0"/>
        </bottom>
      </border>
    </dxf>
    <dxf>
      <font>
        <b val="0"/>
        <i val="0"/>
        <strike val="0"/>
        <condense val="0"/>
        <extend val="0"/>
        <outline val="0"/>
        <shadow val="0"/>
        <u val="none"/>
        <vertAlign val="baseline"/>
        <sz val="9"/>
        <color theme="4" tint="-0.24994659260841701"/>
        <name val="Calibri"/>
        <family val="2"/>
        <scheme val="none"/>
      </font>
      <alignment horizontal="center" vertical="center" textRotation="0" wrapText="1" indent="0" justifyLastLine="0" shrinkToFit="0" readingOrder="0"/>
      <border diagonalUp="0" diagonalDown="0" outline="0">
        <left style="medium">
          <color theme="0"/>
        </left>
        <right style="medium">
          <color theme="0"/>
        </right>
        <top style="medium">
          <color theme="0"/>
        </top>
        <bottom style="medium">
          <color theme="0"/>
        </bottom>
      </border>
    </dxf>
    <dxf>
      <font>
        <b val="0"/>
        <i val="0"/>
        <strike val="0"/>
        <condense val="0"/>
        <extend val="0"/>
        <outline val="0"/>
        <shadow val="0"/>
        <u val="none"/>
        <vertAlign val="baseline"/>
        <sz val="9"/>
        <color theme="4" tint="-0.24994659260841701"/>
        <name val="Calibri"/>
        <family val="2"/>
        <scheme val="none"/>
      </font>
      <alignment horizontal="center" vertical="center" textRotation="0" wrapText="1" indent="0" justifyLastLine="0" shrinkToFit="0" readingOrder="0"/>
      <border diagonalUp="0" diagonalDown="0" outline="0">
        <left style="medium">
          <color theme="0"/>
        </left>
        <right style="medium">
          <color theme="0"/>
        </right>
        <top style="medium">
          <color theme="0"/>
        </top>
        <bottom style="medium">
          <color theme="0"/>
        </bottom>
      </border>
    </dxf>
    <dxf>
      <font>
        <b val="0"/>
        <i val="0"/>
        <strike val="0"/>
        <condense val="0"/>
        <extend val="0"/>
        <outline val="0"/>
        <shadow val="0"/>
        <u val="none"/>
        <vertAlign val="baseline"/>
        <sz val="9"/>
        <color theme="4" tint="-0.24994659260841701"/>
        <name val="Calibri"/>
        <family val="2"/>
        <scheme val="none"/>
      </font>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9"/>
        <color theme="4" tint="-0.24994659260841701"/>
        <name val="Calibri"/>
        <family val="2"/>
        <scheme val="none"/>
      </font>
      <numFmt numFmtId="1" formatCode="0"/>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border>
    </dxf>
    <dxf>
      <font>
        <strike val="0"/>
        <outline val="0"/>
        <shadow val="0"/>
        <u val="none"/>
        <vertAlign val="baseline"/>
        <sz val="9"/>
        <color theme="4" tint="-0.24994659260841701"/>
        <name val="Calibri"/>
        <family val="2"/>
        <scheme val="none"/>
      </font>
    </dxf>
    <dxf>
      <font>
        <b/>
        <strike val="0"/>
        <outline val="0"/>
        <shadow val="0"/>
        <u val="none"/>
        <vertAlign val="baseline"/>
        <sz val="14"/>
        <color theme="0"/>
        <name val="Tw Cen MT Condensed"/>
        <family val="2"/>
        <scheme val="none"/>
      </font>
    </dxf>
    <dxf>
      <fill>
        <patternFill>
          <bgColor theme="0" tint="-0.14996795556505021"/>
        </patternFill>
      </fill>
    </dxf>
    <dxf>
      <font>
        <b val="0"/>
        <i val="0"/>
        <color theme="0"/>
      </font>
      <fill>
        <patternFill patternType="solid">
          <fgColor theme="4"/>
          <bgColor theme="4" tint="-0.499984740745262"/>
        </patternFill>
      </fill>
      <border>
        <left style="thin">
          <color theme="4" tint="-0.499984740745262"/>
        </left>
        <right style="thin">
          <color theme="4" tint="-0.499984740745262"/>
        </right>
        <top style="thin">
          <color theme="4" tint="-0.499984740745262"/>
        </top>
        <vertical style="medium">
          <color theme="0"/>
        </vertical>
      </border>
    </dxf>
    <dxf>
      <font>
        <b val="0"/>
        <i val="0"/>
        <color auto="1"/>
      </font>
      <fill>
        <patternFill patternType="none">
          <bgColor auto="1"/>
        </patternFill>
      </fill>
      <border>
        <left style="thin">
          <color theme="0"/>
        </left>
        <right/>
        <bottom style="thin">
          <color theme="4" tint="-0.499984740745262"/>
        </bottom>
        <vertical style="thin">
          <color theme="0"/>
        </vertical>
        <horizontal/>
      </border>
    </dxf>
    <dxf>
      <fill>
        <patternFill patternType="none">
          <fgColor indexed="64"/>
          <bgColor auto="1"/>
        </patternFill>
      </fill>
    </dxf>
    <dxf>
      <fill>
        <patternFill patternType="solid">
          <fgColor theme="0"/>
        </patternFill>
      </fill>
    </dxf>
    <dxf>
      <font>
        <sz val="16"/>
        <color theme="0"/>
        <name val="Tw Cen MT Condensed Extra Bold"/>
        <scheme val="major"/>
      </font>
      <fill>
        <patternFill>
          <bgColor theme="4" tint="-0.499984740745262"/>
        </patternFill>
      </fill>
      <border>
        <bottom style="thin">
          <color theme="4"/>
        </bottom>
        <vertical/>
        <horizontal/>
      </border>
    </dxf>
    <dxf>
      <font>
        <sz val="9"/>
        <color theme="1"/>
        <name val="Calibri"/>
        <family val="2"/>
        <scheme val="none"/>
      </font>
      <fill>
        <patternFill>
          <bgColor theme="4" tint="0.79998168889431442"/>
        </patternFill>
      </fill>
      <border diagonalUp="0" diagonalDown="0">
        <left/>
        <right/>
        <top/>
        <bottom/>
        <vertical/>
        <horizontal/>
      </border>
    </dxf>
    <dxf>
      <fill>
        <patternFill>
          <bgColor theme="0" tint="-0.14996795556505021"/>
        </patternFill>
      </fill>
    </dxf>
    <dxf>
      <font>
        <color theme="0"/>
      </font>
      <fill>
        <patternFill>
          <bgColor theme="4" tint="-0.499984740745262"/>
        </patternFill>
      </fill>
    </dxf>
    <dxf>
      <border>
        <bottom style="thin">
          <color theme="4" tint="-0.499984740745262"/>
        </bottom>
      </border>
    </dxf>
    <dxf>
      <fill>
        <patternFill>
          <bgColor theme="0"/>
        </patternFill>
      </fill>
    </dxf>
    <dxf>
      <font>
        <b/>
        <i val="0"/>
        <sz val="14"/>
        <color theme="0"/>
        <name val="Tw Cen MT Condensed Extra Bold"/>
        <family val="2"/>
        <scheme val="major"/>
      </font>
      <fill>
        <patternFill>
          <bgColor theme="9" tint="-0.499984740745262"/>
        </patternFill>
      </fill>
    </dxf>
    <dxf>
      <fill>
        <patternFill>
          <bgColor theme="9" tint="-0.499984740745262"/>
        </patternFill>
      </fill>
    </dxf>
  </dxfs>
  <tableStyles count="9" defaultTableStyle="Tabela de lista de itens de férias" defaultPivotStyle="PivotStyleLight16">
    <tableStyle name="Estilo de Segmentação de Dados 1" pivot="0" table="0" count="1" xr9:uid="{DFB94057-7B74-40E4-80F8-DA991BAC14A0}">
      <tableStyleElement type="headerRow" dxfId="299"/>
    </tableStyle>
    <tableStyle name="Estilo de Segmentação de Dados 2" pivot="0" table="0" count="2" xr9:uid="{4896DF03-0083-46A6-B0BD-63D7052CD9F8}">
      <tableStyleElement type="headerRow" dxfId="298"/>
    </tableStyle>
    <tableStyle name="Estilo de Segmentação de Dados 3" pivot="0" table="0" count="1" xr9:uid="{B3AE0F46-5B7D-4CCB-A96D-02E2DC8CA511}">
      <tableStyleElement type="wholeTable" dxfId="297"/>
    </tableStyle>
    <tableStyle name="Estilo de tabela 1" pivot="0" count="3" xr9:uid="{7D817CB0-A0FA-4EC3-AEB2-551FB549FE10}">
      <tableStyleElement type="wholeTable" dxfId="296"/>
      <tableStyleElement type="headerRow" dxfId="295"/>
      <tableStyleElement type="firstRowStripe" dxfId="294"/>
    </tableStyle>
    <tableStyle name="Estilo de Tabela 2" pivot="0" count="0" xr9:uid="{46FF720A-E5F6-46B7-B277-7D0481172CBF}"/>
    <tableStyle name="Estilo de Tabela 3" pivot="0" count="0" xr9:uid="{01DAC498-BFF2-4EC7-9A66-3D22DC473A4D}"/>
    <tableStyle name="Lista de itens de férias" pivot="0" table="0" count="10" xr9:uid="{00000000-0011-0000-FFFF-FFFF00000000}">
      <tableStyleElement type="wholeTable" dxfId="293"/>
      <tableStyleElement type="headerRow" dxfId="292"/>
    </tableStyle>
    <tableStyle name="Nova Proposta" pivot="0" count="2" xr9:uid="{DC1F5E58-DC39-441C-9564-301FEFB3A275}">
      <tableStyleElement type="firstRowStripe" dxfId="291"/>
      <tableStyleElement type="secondRowStripe" dxfId="290"/>
    </tableStyle>
    <tableStyle name="Tabela de lista de itens de férias" pivot="0" count="3" xr9:uid="{00000000-0011-0000-FFFF-FFFF01000000}">
      <tableStyleElement type="wholeTable" dxfId="289"/>
      <tableStyleElement type="headerRow" dxfId="288"/>
      <tableStyleElement type="firstRowStripe" dxfId="287"/>
    </tableStyle>
  </tableStyles>
  <colors>
    <mruColors>
      <color rgb="FFDAD19A"/>
      <color rgb="FF9E0000"/>
      <color rgb="FFAE4488"/>
      <color rgb="FFC365A1"/>
      <color rgb="FFC7B965"/>
      <color rgb="FFBDAD4B"/>
      <color rgb="FF813365"/>
      <color rgb="FF6D6329"/>
      <color rgb="FF8C7F34"/>
      <color rgb="FFF49914"/>
    </mruColors>
  </colors>
  <extLst>
    <ext xmlns:x14="http://schemas.microsoft.com/office/spreadsheetml/2009/9/main" uri="{46F421CA-312F-682f-3DD2-61675219B42D}">
      <x14:dxfs count="9">
        <dxf>
          <font>
            <sz val="12"/>
            <color theme="1" tint="0.499984740745262"/>
          </font>
          <fill>
            <patternFill patternType="solid">
              <fgColor auto="1"/>
              <bgColor theme="0" tint="-4.9989318521683403E-2"/>
            </patternFill>
          </fill>
          <border diagonalUp="0" diagonalDown="0">
            <left/>
            <right/>
            <top/>
            <bottom/>
            <vertical/>
            <horizontal/>
          </border>
        </dxf>
        <dxf>
          <font>
            <sz val="12"/>
            <color theme="1" tint="0.499984740745262"/>
          </font>
          <fill>
            <patternFill patternType="solid">
              <fgColor auto="1"/>
              <bgColor theme="0" tint="-4.9989318521683403E-2"/>
            </patternFill>
          </fill>
          <border diagonalUp="0" diagonalDown="0">
            <left/>
            <right/>
            <top/>
            <bottom/>
            <vertical/>
            <horizontal/>
          </border>
        </dxf>
        <dxf>
          <font>
            <sz val="12"/>
            <color theme="4" tint="-0.499984740745262"/>
          </font>
          <fill>
            <patternFill patternType="solid">
              <fgColor auto="1"/>
              <bgColor theme="4" tint="0.39994506668294322"/>
            </patternFill>
          </fill>
          <border diagonalUp="0" diagonalDown="0">
            <left/>
            <right/>
            <top/>
            <bottom/>
            <vertical/>
            <horizontal/>
          </border>
        </dxf>
        <dxf>
          <font>
            <sz val="12"/>
            <color theme="0"/>
            <name val="Franklin Gothic Book"/>
            <scheme val="minor"/>
          </font>
          <fill>
            <patternFill patternType="solid">
              <fgColor auto="1"/>
              <bgColor theme="4" tint="0.39994506668294322"/>
            </patternFill>
          </fill>
          <border diagonalUp="0" diagonalDown="0">
            <left/>
            <right/>
            <top/>
            <bottom/>
            <vertical/>
            <horizontal/>
          </border>
        </dxf>
        <dxf>
          <font>
            <sz val="12"/>
            <color theme="1" tint="0.499984740745262"/>
          </font>
          <fill>
            <patternFill patternType="solid">
              <fgColor theme="4" tint="0.59999389629810485"/>
              <bgColor theme="0" tint="-4.9989318521683403E-2"/>
            </patternFill>
          </fill>
          <border diagonalUp="0" diagonalDown="0">
            <left/>
            <right/>
            <top/>
            <bottom/>
            <vertical/>
            <horizontal/>
          </border>
        </dxf>
        <dxf>
          <font>
            <sz val="12"/>
            <color theme="0"/>
          </font>
          <fill>
            <patternFill patternType="solid">
              <fgColor theme="4"/>
              <bgColor theme="4"/>
            </patternFill>
          </fill>
          <border diagonalUp="0" diagonalDown="0">
            <left/>
            <right/>
            <top/>
            <bottom/>
            <vertical/>
            <horizontal/>
          </border>
        </dxf>
        <dxf>
          <font>
            <sz val="12"/>
            <color theme="1" tint="0.499984740745262"/>
          </font>
          <fill>
            <patternFill patternType="solid">
              <fgColor rgb="FFDFDFDF"/>
              <bgColor theme="0" tint="-4.9989318521683403E-2"/>
            </patternFill>
          </fill>
          <border>
            <left style="thin">
              <color rgb="FFDFDFDF"/>
            </left>
            <right style="thin">
              <color rgb="FFDFDFDF"/>
            </right>
            <top style="thin">
              <color rgb="FFDFDFDF"/>
            </top>
            <bottom style="thin">
              <color rgb="FFDFDFDF"/>
            </bottom>
            <vertical/>
            <horizontal/>
          </border>
        </dxf>
        <dxf>
          <font>
            <sz val="12"/>
            <color theme="4" tint="-0.499984740745262"/>
          </font>
          <fill>
            <patternFill patternType="solid">
              <fgColor rgb="FFC0C0C0"/>
              <bgColor theme="0"/>
            </patternFill>
          </fill>
          <border diagonalUp="0" diagonalDown="0">
            <left style="thin">
              <color theme="4"/>
            </left>
            <right style="thin">
              <color theme="4"/>
            </right>
            <top style="thin">
              <color theme="4"/>
            </top>
            <bottom style="thin">
              <color theme="4"/>
            </bottom>
            <vertical/>
            <horizontal/>
          </border>
        </dxf>
        <dxf>
          <font>
            <b val="0"/>
            <i val="0"/>
            <sz val="10"/>
            <color theme="0"/>
            <name val="Franklin Gothic Book"/>
            <family val="2"/>
            <scheme val="minor"/>
          </font>
          <fill>
            <patternFill>
              <bgColor theme="4"/>
            </patternFill>
          </fill>
          <border>
            <left style="thin">
              <color theme="4"/>
            </left>
            <right style="thin">
              <color theme="4"/>
            </right>
            <top style="thin">
              <color theme="4"/>
            </top>
            <bottom style="thin">
              <color theme="4"/>
            </bottom>
          </border>
        </dxf>
      </x14:dxfs>
    </ext>
    <ext xmlns:x14="http://schemas.microsoft.com/office/spreadsheetml/2009/9/main" uri="{EB79DEF2-80B8-43e5-95BD-54CBDDF9020C}">
      <x14:slicerStyles defaultSlicerStyle="Lista de itens de férias">
        <x14:slicerStyle name="Estilo de Segmentação de Dados 1"/>
        <x14:slicerStyle name="Estilo de Segmentação de Dados 2">
          <x14:slicerStyleElements>
            <x14:slicerStyleElement type="selectedItemWithData" dxfId="8"/>
          </x14:slicerStyleElements>
        </x14:slicerStyle>
        <x14:slicerStyle name="Estilo de Segmentação de Dados 3"/>
        <x14:slicerStyle name="Lista de itens de férias">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4.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microsoft.com/office/2007/relationships/slicerCache" Target="slicerCaches/slicerCache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5" Type="http://schemas.openxmlformats.org/officeDocument/2006/relationships/worksheet" Target="worksheets/sheet5.xml"/><Relationship Id="rId15" Type="http://schemas.openxmlformats.org/officeDocument/2006/relationships/theme" Target="theme/theme1.xml"/><Relationship Id="rId10" Type="http://schemas.microsoft.com/office/2007/relationships/slicerCache" Target="slicerCaches/slicerCache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microsoft.com/office/2007/relationships/slicerCache" Target="slicerCaches/slicerCache5.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622380714124685E-2"/>
          <c:y val="2.7639689528546247E-2"/>
          <c:w val="0.93218977604644093"/>
          <c:h val="0.71665283157279602"/>
        </c:manualLayout>
      </c:layout>
      <c:barChart>
        <c:barDir val="col"/>
        <c:grouping val="clustered"/>
        <c:varyColors val="0"/>
        <c:ser>
          <c:idx val="0"/>
          <c:order val="0"/>
          <c:invertIfNegative val="0"/>
          <c:dPt>
            <c:idx val="0"/>
            <c:invertIfNegative val="0"/>
            <c:bubble3D val="0"/>
            <c:spPr>
              <a:solidFill>
                <a:schemeClr val="accent3">
                  <a:lumMod val="50000"/>
                </a:schemeClr>
              </a:solidFill>
            </c:spPr>
            <c:extLst>
              <c:ext xmlns:c16="http://schemas.microsoft.com/office/drawing/2014/chart" uri="{C3380CC4-5D6E-409C-BE32-E72D297353CC}">
                <c16:uniqueId val="{0000001F-7C9C-403A-8B03-A9866B65359E}"/>
              </c:ext>
            </c:extLst>
          </c:dPt>
          <c:dPt>
            <c:idx val="1"/>
            <c:invertIfNegative val="0"/>
            <c:bubble3D val="0"/>
            <c:spPr>
              <a:solidFill>
                <a:schemeClr val="accent3">
                  <a:lumMod val="50000"/>
                </a:schemeClr>
              </a:solidFill>
            </c:spPr>
            <c:extLst>
              <c:ext xmlns:c16="http://schemas.microsoft.com/office/drawing/2014/chart" uri="{C3380CC4-5D6E-409C-BE32-E72D297353CC}">
                <c16:uniqueId val="{0000001E-7C9C-403A-8B03-A9866B65359E}"/>
              </c:ext>
            </c:extLst>
          </c:dPt>
          <c:dPt>
            <c:idx val="2"/>
            <c:invertIfNegative val="0"/>
            <c:bubble3D val="0"/>
            <c:spPr>
              <a:solidFill>
                <a:schemeClr val="accent3">
                  <a:lumMod val="50000"/>
                </a:schemeClr>
              </a:solidFill>
            </c:spPr>
            <c:extLst>
              <c:ext xmlns:c16="http://schemas.microsoft.com/office/drawing/2014/chart" uri="{C3380CC4-5D6E-409C-BE32-E72D297353CC}">
                <c16:uniqueId val="{0000001D-7C9C-403A-8B03-A9866B65359E}"/>
              </c:ext>
            </c:extLst>
          </c:dPt>
          <c:dPt>
            <c:idx val="3"/>
            <c:invertIfNegative val="0"/>
            <c:bubble3D val="0"/>
            <c:spPr>
              <a:solidFill>
                <a:schemeClr val="accent3">
                  <a:lumMod val="50000"/>
                </a:schemeClr>
              </a:solidFill>
            </c:spPr>
            <c:extLst>
              <c:ext xmlns:c16="http://schemas.microsoft.com/office/drawing/2014/chart" uri="{C3380CC4-5D6E-409C-BE32-E72D297353CC}">
                <c16:uniqueId val="{0000001C-7C9C-403A-8B03-A9866B65359E}"/>
              </c:ext>
            </c:extLst>
          </c:dPt>
          <c:dPt>
            <c:idx val="7"/>
            <c:invertIfNegative val="0"/>
            <c:bubble3D val="0"/>
            <c:spPr>
              <a:solidFill>
                <a:schemeClr val="accent6">
                  <a:lumMod val="50000"/>
                </a:schemeClr>
              </a:solidFill>
            </c:spPr>
            <c:extLst>
              <c:ext xmlns:c16="http://schemas.microsoft.com/office/drawing/2014/chart" uri="{C3380CC4-5D6E-409C-BE32-E72D297353CC}">
                <c16:uniqueId val="{00000021-7C9C-403A-8B03-A9866B65359E}"/>
              </c:ext>
            </c:extLst>
          </c:dPt>
          <c:dPt>
            <c:idx val="8"/>
            <c:invertIfNegative val="0"/>
            <c:bubble3D val="0"/>
            <c:spPr>
              <a:solidFill>
                <a:schemeClr val="accent6">
                  <a:lumMod val="50000"/>
                </a:schemeClr>
              </a:solidFill>
            </c:spPr>
            <c:extLst>
              <c:ext xmlns:c16="http://schemas.microsoft.com/office/drawing/2014/chart" uri="{C3380CC4-5D6E-409C-BE32-E72D297353CC}">
                <c16:uniqueId val="{00000020-7C9C-403A-8B03-A9866B65359E}"/>
              </c:ext>
            </c:extLst>
          </c:dPt>
          <c:dPt>
            <c:idx val="9"/>
            <c:invertIfNegative val="0"/>
            <c:bubble3D val="0"/>
            <c:spPr>
              <a:solidFill>
                <a:schemeClr val="accent6">
                  <a:lumMod val="50000"/>
                </a:schemeClr>
              </a:solidFill>
            </c:spPr>
            <c:extLst>
              <c:ext xmlns:c16="http://schemas.microsoft.com/office/drawing/2014/chart" uri="{C3380CC4-5D6E-409C-BE32-E72D297353CC}">
                <c16:uniqueId val="{0000000D-FFD5-4968-9D8B-B40838F2B6B9}"/>
              </c:ext>
            </c:extLst>
          </c:dPt>
          <c:dPt>
            <c:idx val="10"/>
            <c:invertIfNegative val="0"/>
            <c:bubble3D val="0"/>
            <c:spPr>
              <a:solidFill>
                <a:schemeClr val="accent6">
                  <a:lumMod val="50000"/>
                </a:schemeClr>
              </a:solidFill>
            </c:spPr>
            <c:extLst>
              <c:ext xmlns:c16="http://schemas.microsoft.com/office/drawing/2014/chart" uri="{C3380CC4-5D6E-409C-BE32-E72D297353CC}">
                <c16:uniqueId val="{0000000F-FFD5-4968-9D8B-B40838F2B6B9}"/>
              </c:ext>
            </c:extLst>
          </c:dPt>
          <c:dPt>
            <c:idx val="11"/>
            <c:invertIfNegative val="0"/>
            <c:bubble3D val="0"/>
            <c:spPr>
              <a:solidFill>
                <a:schemeClr val="accent6">
                  <a:lumMod val="50000"/>
                </a:schemeClr>
              </a:solidFill>
            </c:spPr>
            <c:extLst>
              <c:ext xmlns:c16="http://schemas.microsoft.com/office/drawing/2014/chart" uri="{C3380CC4-5D6E-409C-BE32-E72D297353CC}">
                <c16:uniqueId val="{00000011-FFD5-4968-9D8B-B40838F2B6B9}"/>
              </c:ext>
            </c:extLst>
          </c:dPt>
          <c:dLbls>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'Dados Dash'!$A$13:$A$24</c:f>
              <c:strCache>
                <c:ptCount val="12"/>
                <c:pt idx="0">
                  <c:v>Prof. saúde</c:v>
                </c:pt>
                <c:pt idx="1">
                  <c:v>Outro profissional</c:v>
                </c:pt>
                <c:pt idx="2">
                  <c:v>Pesquisad</c:v>
                </c:pt>
                <c:pt idx="3">
                  <c:v>Cidadão</c:v>
                </c:pt>
                <c:pt idx="4">
                  <c:v>Prof.SNVS Municipal</c:v>
                </c:pt>
                <c:pt idx="5">
                  <c:v>Prof.SNVS Estadual</c:v>
                </c:pt>
                <c:pt idx="6">
                  <c:v>Prof.SNVS Federal</c:v>
                </c:pt>
                <c:pt idx="7">
                  <c:v>Órgão  público</c:v>
                </c:pt>
                <c:pt idx="8">
                  <c:v>Entd.def consumidor</c:v>
                </c:pt>
                <c:pt idx="9">
                  <c:v>Associação profissional</c:v>
                </c:pt>
                <c:pt idx="10">
                  <c:v>Setor regulado</c:v>
                </c:pt>
                <c:pt idx="11">
                  <c:v>Outro</c:v>
                </c:pt>
              </c:strCache>
            </c:strRef>
          </c:cat>
          <c:val>
            <c:numRef>
              <c:f>'Dados Dash'!$B$13:$B$24</c:f>
              <c:numCache>
                <c:formatCode>General</c:formatCode>
                <c:ptCount val="12"/>
                <c:pt idx="0">
                  <c:v>0</c:v>
                </c:pt>
                <c:pt idx="1">
                  <c:v>2</c:v>
                </c:pt>
                <c:pt idx="2">
                  <c:v>1</c:v>
                </c:pt>
                <c:pt idx="3">
                  <c:v>2</c:v>
                </c:pt>
                <c:pt idx="4">
                  <c:v>0</c:v>
                </c:pt>
                <c:pt idx="5">
                  <c:v>0</c:v>
                </c:pt>
                <c:pt idx="6">
                  <c:v>0</c:v>
                </c:pt>
                <c:pt idx="7">
                  <c:v>1</c:v>
                </c:pt>
                <c:pt idx="8">
                  <c:v>3</c:v>
                </c:pt>
                <c:pt idx="9">
                  <c:v>0</c:v>
                </c:pt>
                <c:pt idx="10">
                  <c:v>39</c:v>
                </c:pt>
                <c:pt idx="11">
                  <c:v>6</c:v>
                </c:pt>
              </c:numCache>
            </c:numRef>
          </c:val>
          <c:extLst>
            <c:ext xmlns:c16="http://schemas.microsoft.com/office/drawing/2014/chart" uri="{C3380CC4-5D6E-409C-BE32-E72D297353CC}">
              <c16:uniqueId val="{0000001B-7C9C-403A-8B03-A9866B65359E}"/>
            </c:ext>
          </c:extLst>
        </c:ser>
        <c:dLbls>
          <c:showLegendKey val="0"/>
          <c:showVal val="1"/>
          <c:showCatName val="0"/>
          <c:showSerName val="0"/>
          <c:showPercent val="0"/>
          <c:showBubbleSize val="0"/>
        </c:dLbls>
        <c:gapWidth val="75"/>
        <c:axId val="488938656"/>
        <c:axId val="488939048"/>
      </c:barChart>
      <c:catAx>
        <c:axId val="488938656"/>
        <c:scaling>
          <c:orientation val="minMax"/>
        </c:scaling>
        <c:delete val="0"/>
        <c:axPos val="b"/>
        <c:numFmt formatCode="General" sourceLinked="0"/>
        <c:majorTickMark val="none"/>
        <c:minorTickMark val="none"/>
        <c:tickLblPos val="nextTo"/>
        <c:txPr>
          <a:bodyPr rot="-5400000" vert="horz"/>
          <a:lstStyle/>
          <a:p>
            <a:pPr>
              <a:defRPr/>
            </a:pPr>
            <a:endParaRPr lang="pt-BR"/>
          </a:p>
        </c:txPr>
        <c:crossAx val="488939048"/>
        <c:crosses val="autoZero"/>
        <c:auto val="1"/>
        <c:lblAlgn val="ctr"/>
        <c:lblOffset val="100"/>
        <c:noMultiLvlLbl val="0"/>
      </c:catAx>
      <c:valAx>
        <c:axId val="488939048"/>
        <c:scaling>
          <c:orientation val="minMax"/>
        </c:scaling>
        <c:delete val="1"/>
        <c:axPos val="l"/>
        <c:numFmt formatCode="General" sourceLinked="1"/>
        <c:majorTickMark val="none"/>
        <c:minorTickMark val="none"/>
        <c:tickLblPos val="none"/>
        <c:crossAx val="488938656"/>
        <c:crosses val="autoZero"/>
        <c:crossBetween val="between"/>
      </c:valAx>
      <c:spPr>
        <a:noFill/>
        <a:ln w="25400">
          <a:noFill/>
        </a:ln>
      </c:spPr>
    </c:plotArea>
    <c:plotVisOnly val="1"/>
    <c:dispBlanksAs val="gap"/>
    <c:showDLblsOverMax val="0"/>
  </c:chart>
  <c:spPr>
    <a:noFill/>
    <a:ln>
      <a:noFill/>
    </a:ln>
  </c:spPr>
  <c:printSettings>
    <c:headerFooter/>
    <c:pageMargins b="0.78740157499999996" l="0.511811024" r="0.511811024" t="0.78740157499999996" header="0.31496062000000025" footer="0.3149606200000002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'Dados Dash'!$A$33</c:f>
              <c:strCache>
                <c:ptCount val="1"/>
                <c:pt idx="0">
                  <c:v>Sim</c:v>
                </c:pt>
              </c:strCache>
            </c:strRef>
          </c:tx>
          <c:spPr>
            <a:solidFill>
              <a:schemeClr val="accent3">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Dash'!$B$32:$D$32</c:f>
              <c:strCache>
                <c:ptCount val="3"/>
                <c:pt idx="0">
                  <c:v>Total</c:v>
                </c:pt>
                <c:pt idx="1">
                  <c:v>Pessoa Física</c:v>
                </c:pt>
                <c:pt idx="2">
                  <c:v>Pessoa Jurídica</c:v>
                </c:pt>
              </c:strCache>
            </c:strRef>
          </c:cat>
          <c:val>
            <c:numRef>
              <c:f>'Dados Dash'!$B$33:$D$33</c:f>
              <c:numCache>
                <c:formatCode>General</c:formatCode>
                <c:ptCount val="3"/>
                <c:pt idx="0">
                  <c:v>14</c:v>
                </c:pt>
                <c:pt idx="1">
                  <c:v>3</c:v>
                </c:pt>
                <c:pt idx="2">
                  <c:v>11</c:v>
                </c:pt>
              </c:numCache>
            </c:numRef>
          </c:val>
          <c:extLst>
            <c:ext xmlns:c16="http://schemas.microsoft.com/office/drawing/2014/chart" uri="{C3380CC4-5D6E-409C-BE32-E72D297353CC}">
              <c16:uniqueId val="{00000000-7C54-48B3-AB56-AC7A9560FA4E}"/>
            </c:ext>
          </c:extLst>
        </c:ser>
        <c:ser>
          <c:idx val="1"/>
          <c:order val="1"/>
          <c:tx>
            <c:strRef>
              <c:f>'Dados Dash'!$A$34</c:f>
              <c:strCache>
                <c:ptCount val="1"/>
                <c:pt idx="0">
                  <c:v>Tenho outra opinião</c:v>
                </c:pt>
              </c:strCache>
            </c:strRef>
          </c:tx>
          <c:spPr>
            <a:solidFill>
              <a:srgbClr val="9E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Dash'!$B$32:$D$32</c:f>
              <c:strCache>
                <c:ptCount val="3"/>
                <c:pt idx="0">
                  <c:v>Total</c:v>
                </c:pt>
                <c:pt idx="1">
                  <c:v>Pessoa Física</c:v>
                </c:pt>
                <c:pt idx="2">
                  <c:v>Pessoa Jurídica</c:v>
                </c:pt>
              </c:strCache>
            </c:strRef>
          </c:cat>
          <c:val>
            <c:numRef>
              <c:f>'Dados Dash'!$B$34:$D$34</c:f>
              <c:numCache>
                <c:formatCode>General</c:formatCode>
                <c:ptCount val="3"/>
                <c:pt idx="0">
                  <c:v>11</c:v>
                </c:pt>
                <c:pt idx="1">
                  <c:v>0</c:v>
                </c:pt>
                <c:pt idx="2">
                  <c:v>11</c:v>
                </c:pt>
              </c:numCache>
            </c:numRef>
          </c:val>
          <c:extLst>
            <c:ext xmlns:c16="http://schemas.microsoft.com/office/drawing/2014/chart" uri="{C3380CC4-5D6E-409C-BE32-E72D297353CC}">
              <c16:uniqueId val="{00000001-7C54-48B3-AB56-AC7A9560FA4E}"/>
            </c:ext>
          </c:extLst>
        </c:ser>
        <c:ser>
          <c:idx val="2"/>
          <c:order val="2"/>
          <c:tx>
            <c:strRef>
              <c:f>'Dados Dash'!$A$35</c:f>
              <c:strCache>
                <c:ptCount val="1"/>
                <c:pt idx="0">
                  <c:v>Não responderam</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Dash'!$B$32:$D$32</c:f>
              <c:strCache>
                <c:ptCount val="3"/>
                <c:pt idx="0">
                  <c:v>Total</c:v>
                </c:pt>
                <c:pt idx="1">
                  <c:v>Pessoa Física</c:v>
                </c:pt>
                <c:pt idx="2">
                  <c:v>Pessoa Jurídica</c:v>
                </c:pt>
              </c:strCache>
            </c:strRef>
          </c:cat>
          <c:val>
            <c:numRef>
              <c:f>'Dados Dash'!$B$35:$D$35</c:f>
              <c:numCache>
                <c:formatCode>General</c:formatCode>
                <c:ptCount val="3"/>
                <c:pt idx="0">
                  <c:v>29</c:v>
                </c:pt>
                <c:pt idx="1">
                  <c:v>2</c:v>
                </c:pt>
                <c:pt idx="2">
                  <c:v>27</c:v>
                </c:pt>
              </c:numCache>
            </c:numRef>
          </c:val>
          <c:extLst>
            <c:ext xmlns:c16="http://schemas.microsoft.com/office/drawing/2014/chart" uri="{C3380CC4-5D6E-409C-BE32-E72D297353CC}">
              <c16:uniqueId val="{00000002-7C54-48B3-AB56-AC7A9560FA4E}"/>
            </c:ext>
          </c:extLst>
        </c:ser>
        <c:dLbls>
          <c:showLegendKey val="0"/>
          <c:showVal val="0"/>
          <c:showCatName val="0"/>
          <c:showSerName val="0"/>
          <c:showPercent val="0"/>
          <c:showBubbleSize val="0"/>
        </c:dLbls>
        <c:gapWidth val="219"/>
        <c:overlap val="-27"/>
        <c:axId val="1086995936"/>
        <c:axId val="1086993640"/>
      </c:barChart>
      <c:catAx>
        <c:axId val="1086995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086993640"/>
        <c:crosses val="autoZero"/>
        <c:auto val="1"/>
        <c:lblAlgn val="ctr"/>
        <c:lblOffset val="100"/>
        <c:noMultiLvlLbl val="0"/>
      </c:catAx>
      <c:valAx>
        <c:axId val="1086993640"/>
        <c:scaling>
          <c:orientation val="minMax"/>
        </c:scaling>
        <c:delete val="1"/>
        <c:axPos val="l"/>
        <c:numFmt formatCode="General" sourceLinked="1"/>
        <c:majorTickMark val="none"/>
        <c:minorTickMark val="none"/>
        <c:tickLblPos val="nextTo"/>
        <c:crossAx val="1086995936"/>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660007922317104"/>
          <c:y val="8.2949325955083572E-2"/>
          <c:w val="0.67987884966578349"/>
          <c:h val="0.69120488328000362"/>
        </c:manualLayout>
      </c:layout>
      <c:barChart>
        <c:barDir val="bar"/>
        <c:grouping val="percentStacked"/>
        <c:varyColors val="0"/>
        <c:ser>
          <c:idx val="0"/>
          <c:order val="0"/>
          <c:tx>
            <c:strRef>
              <c:f>'Dados Dash'!$B$39</c:f>
              <c:strCache>
                <c:ptCount val="1"/>
                <c:pt idx="0">
                  <c:v>Sim</c:v>
                </c:pt>
              </c:strCache>
            </c:strRef>
          </c:tx>
          <c:spPr>
            <a:solidFill>
              <a:schemeClr val="accent3">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Dash'!$A$40:$A$51</c:f>
              <c:strCache>
                <c:ptCount val="12"/>
                <c:pt idx="0">
                  <c:v>Outro</c:v>
                </c:pt>
                <c:pt idx="1">
                  <c:v>Setor regulado</c:v>
                </c:pt>
                <c:pt idx="2">
                  <c:v>Associação profissionais</c:v>
                </c:pt>
                <c:pt idx="3">
                  <c:v>Entid.def. consumidor</c:v>
                </c:pt>
                <c:pt idx="4">
                  <c:v>Órgão  público</c:v>
                </c:pt>
                <c:pt idx="5">
                  <c:v>Cidadão</c:v>
                </c:pt>
                <c:pt idx="6">
                  <c:v>Pesquisador</c:v>
                </c:pt>
                <c:pt idx="7">
                  <c:v>Outro profissional</c:v>
                </c:pt>
                <c:pt idx="8">
                  <c:v>Prof. saúde</c:v>
                </c:pt>
                <c:pt idx="9">
                  <c:v>Prof.SNVS.Mun.</c:v>
                </c:pt>
                <c:pt idx="10">
                  <c:v>Prof.SNVS.Est.</c:v>
                </c:pt>
                <c:pt idx="11">
                  <c:v>Prof.SNVS.Fed.</c:v>
                </c:pt>
              </c:strCache>
            </c:strRef>
          </c:cat>
          <c:val>
            <c:numRef>
              <c:f>'Dados Dash'!$B$40:$B$51</c:f>
              <c:numCache>
                <c:formatCode>General</c:formatCode>
                <c:ptCount val="12"/>
                <c:pt idx="0">
                  <c:v>3</c:v>
                </c:pt>
                <c:pt idx="1">
                  <c:v>7</c:v>
                </c:pt>
                <c:pt idx="2">
                  <c:v>0</c:v>
                </c:pt>
                <c:pt idx="3">
                  <c:v>0</c:v>
                </c:pt>
                <c:pt idx="4">
                  <c:v>1</c:v>
                </c:pt>
                <c:pt idx="5">
                  <c:v>1</c:v>
                </c:pt>
                <c:pt idx="6">
                  <c:v>1</c:v>
                </c:pt>
                <c:pt idx="7">
                  <c:v>1</c:v>
                </c:pt>
                <c:pt idx="8">
                  <c:v>0</c:v>
                </c:pt>
                <c:pt idx="9">
                  <c:v>0</c:v>
                </c:pt>
                <c:pt idx="10">
                  <c:v>0</c:v>
                </c:pt>
                <c:pt idx="11">
                  <c:v>0</c:v>
                </c:pt>
              </c:numCache>
            </c:numRef>
          </c:val>
          <c:extLst>
            <c:ext xmlns:c16="http://schemas.microsoft.com/office/drawing/2014/chart" uri="{C3380CC4-5D6E-409C-BE32-E72D297353CC}">
              <c16:uniqueId val="{00000000-FAF1-4F95-89D6-7F2CF4A1E0C3}"/>
            </c:ext>
          </c:extLst>
        </c:ser>
        <c:ser>
          <c:idx val="1"/>
          <c:order val="1"/>
          <c:tx>
            <c:strRef>
              <c:f>'Dados Dash'!$C$39</c:f>
              <c:strCache>
                <c:ptCount val="1"/>
                <c:pt idx="0">
                  <c:v>Tenho outra opinião</c:v>
                </c:pt>
              </c:strCache>
            </c:strRef>
          </c:tx>
          <c:spPr>
            <a:solidFill>
              <a:srgbClr val="9E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Dash'!$A$40:$A$51</c:f>
              <c:strCache>
                <c:ptCount val="12"/>
                <c:pt idx="0">
                  <c:v>Outro</c:v>
                </c:pt>
                <c:pt idx="1">
                  <c:v>Setor regulado</c:v>
                </c:pt>
                <c:pt idx="2">
                  <c:v>Associação profissionais</c:v>
                </c:pt>
                <c:pt idx="3">
                  <c:v>Entid.def. consumidor</c:v>
                </c:pt>
                <c:pt idx="4">
                  <c:v>Órgão  público</c:v>
                </c:pt>
                <c:pt idx="5">
                  <c:v>Cidadão</c:v>
                </c:pt>
                <c:pt idx="6">
                  <c:v>Pesquisador</c:v>
                </c:pt>
                <c:pt idx="7">
                  <c:v>Outro profissional</c:v>
                </c:pt>
                <c:pt idx="8">
                  <c:v>Prof. saúde</c:v>
                </c:pt>
                <c:pt idx="9">
                  <c:v>Prof.SNVS.Mun.</c:v>
                </c:pt>
                <c:pt idx="10">
                  <c:v>Prof.SNVS.Est.</c:v>
                </c:pt>
                <c:pt idx="11">
                  <c:v>Prof.SNVS.Fed.</c:v>
                </c:pt>
              </c:strCache>
            </c:strRef>
          </c:cat>
          <c:val>
            <c:numRef>
              <c:f>'Dados Dash'!$C$40:$C$51</c:f>
              <c:numCache>
                <c:formatCode>General</c:formatCode>
                <c:ptCount val="12"/>
                <c:pt idx="0">
                  <c:v>1</c:v>
                </c:pt>
                <c:pt idx="1">
                  <c:v>7</c:v>
                </c:pt>
                <c:pt idx="2">
                  <c:v>0</c:v>
                </c:pt>
                <c:pt idx="3">
                  <c:v>3</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FAF1-4F95-89D6-7F2CF4A1E0C3}"/>
            </c:ext>
          </c:extLst>
        </c:ser>
        <c:ser>
          <c:idx val="2"/>
          <c:order val="2"/>
          <c:tx>
            <c:strRef>
              <c:f>'Dados Dash'!$D$39</c:f>
              <c:strCache>
                <c:ptCount val="1"/>
                <c:pt idx="0">
                  <c:v>Não responderam</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Dash'!$A$40:$A$51</c:f>
              <c:strCache>
                <c:ptCount val="12"/>
                <c:pt idx="0">
                  <c:v>Outro</c:v>
                </c:pt>
                <c:pt idx="1">
                  <c:v>Setor regulado</c:v>
                </c:pt>
                <c:pt idx="2">
                  <c:v>Associação profissionais</c:v>
                </c:pt>
                <c:pt idx="3">
                  <c:v>Entid.def. consumidor</c:v>
                </c:pt>
                <c:pt idx="4">
                  <c:v>Órgão  público</c:v>
                </c:pt>
                <c:pt idx="5">
                  <c:v>Cidadão</c:v>
                </c:pt>
                <c:pt idx="6">
                  <c:v>Pesquisador</c:v>
                </c:pt>
                <c:pt idx="7">
                  <c:v>Outro profissional</c:v>
                </c:pt>
                <c:pt idx="8">
                  <c:v>Prof. saúde</c:v>
                </c:pt>
                <c:pt idx="9">
                  <c:v>Prof.SNVS.Mun.</c:v>
                </c:pt>
                <c:pt idx="10">
                  <c:v>Prof.SNVS.Est.</c:v>
                </c:pt>
                <c:pt idx="11">
                  <c:v>Prof.SNVS.Fed.</c:v>
                </c:pt>
              </c:strCache>
            </c:strRef>
          </c:cat>
          <c:val>
            <c:numRef>
              <c:f>'Dados Dash'!$D$40:$D$51</c:f>
              <c:numCache>
                <c:formatCode>General</c:formatCode>
                <c:ptCount val="12"/>
                <c:pt idx="0">
                  <c:v>2</c:v>
                </c:pt>
                <c:pt idx="1">
                  <c:v>25</c:v>
                </c:pt>
                <c:pt idx="2">
                  <c:v>0</c:v>
                </c:pt>
                <c:pt idx="3">
                  <c:v>0</c:v>
                </c:pt>
                <c:pt idx="4">
                  <c:v>0</c:v>
                </c:pt>
                <c:pt idx="5">
                  <c:v>1</c:v>
                </c:pt>
                <c:pt idx="6">
                  <c:v>0</c:v>
                </c:pt>
                <c:pt idx="7">
                  <c:v>1</c:v>
                </c:pt>
                <c:pt idx="8">
                  <c:v>0</c:v>
                </c:pt>
                <c:pt idx="9">
                  <c:v>0</c:v>
                </c:pt>
                <c:pt idx="10">
                  <c:v>0</c:v>
                </c:pt>
                <c:pt idx="11">
                  <c:v>0</c:v>
                </c:pt>
              </c:numCache>
            </c:numRef>
          </c:val>
          <c:extLst>
            <c:ext xmlns:c16="http://schemas.microsoft.com/office/drawing/2014/chart" uri="{C3380CC4-5D6E-409C-BE32-E72D297353CC}">
              <c16:uniqueId val="{00000001-B224-49E5-9C87-031CF804501D}"/>
            </c:ext>
          </c:extLst>
        </c:ser>
        <c:dLbls>
          <c:showLegendKey val="0"/>
          <c:showVal val="0"/>
          <c:showCatName val="0"/>
          <c:showSerName val="0"/>
          <c:showPercent val="0"/>
          <c:showBubbleSize val="0"/>
        </c:dLbls>
        <c:gapWidth val="182"/>
        <c:overlap val="100"/>
        <c:axId val="1086977240"/>
        <c:axId val="1086980848"/>
      </c:barChart>
      <c:catAx>
        <c:axId val="10869772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086980848"/>
        <c:crosses val="autoZero"/>
        <c:auto val="1"/>
        <c:lblAlgn val="ctr"/>
        <c:lblOffset val="100"/>
        <c:noMultiLvlLbl val="0"/>
      </c:catAx>
      <c:valAx>
        <c:axId val="1086980848"/>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086977240"/>
        <c:crosses val="autoZero"/>
        <c:crossBetween val="between"/>
      </c:valAx>
      <c:spPr>
        <a:noFill/>
        <a:ln>
          <a:noFill/>
        </a:ln>
        <a:effectLst/>
      </c:spPr>
    </c:plotArea>
    <c:legend>
      <c:legendPos val="b"/>
      <c:layout>
        <c:manualLayout>
          <c:xMode val="edge"/>
          <c:yMode val="edge"/>
          <c:x val="0.3730986192751729"/>
          <c:y val="0.89245574791864679"/>
          <c:w val="0.43813642546393206"/>
          <c:h val="6.8044573055122876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'Dados Dash'!$A$56</c:f>
              <c:strCache>
                <c:ptCount val="1"/>
                <c:pt idx="0">
                  <c:v>Positivos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Dash'!$B$55:$D$55</c:f>
              <c:strCache>
                <c:ptCount val="3"/>
                <c:pt idx="0">
                  <c:v>Total</c:v>
                </c:pt>
                <c:pt idx="1">
                  <c:v>Pessoa Física</c:v>
                </c:pt>
                <c:pt idx="2">
                  <c:v>Pessoa Jurídica</c:v>
                </c:pt>
              </c:strCache>
            </c:strRef>
          </c:cat>
          <c:val>
            <c:numRef>
              <c:f>'Dados Dash'!$B$56:$D$56</c:f>
              <c:numCache>
                <c:formatCode>General</c:formatCode>
                <c:ptCount val="3"/>
                <c:pt idx="0">
                  <c:v>13</c:v>
                </c:pt>
                <c:pt idx="1">
                  <c:v>3</c:v>
                </c:pt>
                <c:pt idx="2">
                  <c:v>10</c:v>
                </c:pt>
              </c:numCache>
            </c:numRef>
          </c:val>
          <c:extLst>
            <c:ext xmlns:c16="http://schemas.microsoft.com/office/drawing/2014/chart" uri="{C3380CC4-5D6E-409C-BE32-E72D297353CC}">
              <c16:uniqueId val="{00000000-1066-465A-A4B6-A9EC890C64CB}"/>
            </c:ext>
          </c:extLst>
        </c:ser>
        <c:ser>
          <c:idx val="1"/>
          <c:order val="1"/>
          <c:tx>
            <c:strRef>
              <c:f>'Dados Dash'!$A$57</c:f>
              <c:strCache>
                <c:ptCount val="1"/>
                <c:pt idx="0">
                  <c:v>Negativos</c:v>
                </c:pt>
              </c:strCache>
            </c:strRef>
          </c:tx>
          <c:spPr>
            <a:solidFill>
              <a:srgbClr val="8133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Dash'!$B$55:$D$55</c:f>
              <c:strCache>
                <c:ptCount val="3"/>
                <c:pt idx="0">
                  <c:v>Total</c:v>
                </c:pt>
                <c:pt idx="1">
                  <c:v>Pessoa Física</c:v>
                </c:pt>
                <c:pt idx="2">
                  <c:v>Pessoa Jurídica</c:v>
                </c:pt>
              </c:strCache>
            </c:strRef>
          </c:cat>
          <c:val>
            <c:numRef>
              <c:f>'Dados Dash'!$B$57:$D$57</c:f>
              <c:numCache>
                <c:formatCode>General</c:formatCode>
                <c:ptCount val="3"/>
                <c:pt idx="0">
                  <c:v>6</c:v>
                </c:pt>
                <c:pt idx="1">
                  <c:v>0</c:v>
                </c:pt>
                <c:pt idx="2">
                  <c:v>6</c:v>
                </c:pt>
              </c:numCache>
            </c:numRef>
          </c:val>
          <c:extLst>
            <c:ext xmlns:c16="http://schemas.microsoft.com/office/drawing/2014/chart" uri="{C3380CC4-5D6E-409C-BE32-E72D297353CC}">
              <c16:uniqueId val="{00000001-1066-465A-A4B6-A9EC890C64CB}"/>
            </c:ext>
          </c:extLst>
        </c:ser>
        <c:ser>
          <c:idx val="2"/>
          <c:order val="2"/>
          <c:tx>
            <c:strRef>
              <c:f>'Dados Dash'!$A$58</c:f>
              <c:strCache>
                <c:ptCount val="1"/>
                <c:pt idx="0">
                  <c:v>Positivos e Negativos</c:v>
                </c:pt>
              </c:strCache>
            </c:strRef>
          </c:tx>
          <c:spPr>
            <a:solidFill>
              <a:schemeClr val="accent3">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Dash'!$B$55:$D$55</c:f>
              <c:strCache>
                <c:ptCount val="3"/>
                <c:pt idx="0">
                  <c:v>Total</c:v>
                </c:pt>
                <c:pt idx="1">
                  <c:v>Pessoa Física</c:v>
                </c:pt>
                <c:pt idx="2">
                  <c:v>Pessoa Jurídica</c:v>
                </c:pt>
              </c:strCache>
            </c:strRef>
          </c:cat>
          <c:val>
            <c:numRef>
              <c:f>'Dados Dash'!$B$58:$D$58</c:f>
              <c:numCache>
                <c:formatCode>General</c:formatCode>
                <c:ptCount val="3"/>
                <c:pt idx="0">
                  <c:v>35</c:v>
                </c:pt>
                <c:pt idx="1">
                  <c:v>2</c:v>
                </c:pt>
                <c:pt idx="2">
                  <c:v>33</c:v>
                </c:pt>
              </c:numCache>
            </c:numRef>
          </c:val>
          <c:extLst>
            <c:ext xmlns:c16="http://schemas.microsoft.com/office/drawing/2014/chart" uri="{C3380CC4-5D6E-409C-BE32-E72D297353CC}">
              <c16:uniqueId val="{00000002-1066-465A-A4B6-A9EC890C64CB}"/>
            </c:ext>
          </c:extLst>
        </c:ser>
        <c:dLbls>
          <c:showLegendKey val="0"/>
          <c:showVal val="0"/>
          <c:showCatName val="0"/>
          <c:showSerName val="0"/>
          <c:showPercent val="0"/>
          <c:showBubbleSize val="0"/>
        </c:dLbls>
        <c:gapWidth val="219"/>
        <c:overlap val="-27"/>
        <c:axId val="1079797032"/>
        <c:axId val="1079800968"/>
      </c:barChart>
      <c:catAx>
        <c:axId val="1079797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079800968"/>
        <c:crosses val="autoZero"/>
        <c:auto val="1"/>
        <c:lblAlgn val="ctr"/>
        <c:lblOffset val="100"/>
        <c:noMultiLvlLbl val="0"/>
      </c:catAx>
      <c:valAx>
        <c:axId val="1079800968"/>
        <c:scaling>
          <c:orientation val="minMax"/>
        </c:scaling>
        <c:delete val="1"/>
        <c:axPos val="l"/>
        <c:numFmt formatCode="General" sourceLinked="1"/>
        <c:majorTickMark val="none"/>
        <c:minorTickMark val="none"/>
        <c:tickLblPos val="nextTo"/>
        <c:crossAx val="1079797032"/>
        <c:crosses val="autoZero"/>
        <c:crossBetween val="between"/>
      </c:valAx>
      <c:spPr>
        <a:noFill/>
        <a:ln w="25400">
          <a:noFill/>
        </a:ln>
        <a:effectLst/>
      </c:spPr>
    </c:plotArea>
    <c:legend>
      <c:legendPos val="b"/>
      <c:layout>
        <c:manualLayout>
          <c:xMode val="edge"/>
          <c:yMode val="edge"/>
          <c:x val="7.7091266217543378E-2"/>
          <c:y val="0.88397261531119797"/>
          <c:w val="0.87258050621134065"/>
          <c:h val="8.0310555586146123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388734720681918"/>
          <c:y val="4.3737588246141497E-2"/>
          <c:w val="0.67518581446815829"/>
          <c:h val="0.68915849443762445"/>
        </c:manualLayout>
      </c:layout>
      <c:barChart>
        <c:barDir val="bar"/>
        <c:grouping val="percentStacked"/>
        <c:varyColors val="0"/>
        <c:ser>
          <c:idx val="0"/>
          <c:order val="0"/>
          <c:tx>
            <c:strRef>
              <c:f>'Dados Dash'!$B$64</c:f>
              <c:strCache>
                <c:ptCount val="1"/>
                <c:pt idx="0">
                  <c:v>Positivos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Dash'!$A$65:$A$76</c:f>
              <c:strCache>
                <c:ptCount val="12"/>
                <c:pt idx="0">
                  <c:v>Outro</c:v>
                </c:pt>
                <c:pt idx="1">
                  <c:v>Setor regulado</c:v>
                </c:pt>
                <c:pt idx="2">
                  <c:v>Associação profissionais</c:v>
                </c:pt>
                <c:pt idx="3">
                  <c:v>Entid.def. consumidor</c:v>
                </c:pt>
                <c:pt idx="4">
                  <c:v>Órgão  público</c:v>
                </c:pt>
                <c:pt idx="5">
                  <c:v>Cidadão</c:v>
                </c:pt>
                <c:pt idx="6">
                  <c:v>Pesquisador</c:v>
                </c:pt>
                <c:pt idx="7">
                  <c:v>Outro profis</c:v>
                </c:pt>
                <c:pt idx="8">
                  <c:v>Prof. saúde</c:v>
                </c:pt>
                <c:pt idx="9">
                  <c:v>Prof.SNVS.Mun.</c:v>
                </c:pt>
                <c:pt idx="10">
                  <c:v>Prof.SNVS.Est.</c:v>
                </c:pt>
                <c:pt idx="11">
                  <c:v>Prof.SNVS.Fed.</c:v>
                </c:pt>
              </c:strCache>
            </c:strRef>
          </c:cat>
          <c:val>
            <c:numRef>
              <c:f>'Dados Dash'!$B$65:$B$76</c:f>
              <c:numCache>
                <c:formatCode>General</c:formatCode>
                <c:ptCount val="12"/>
                <c:pt idx="0">
                  <c:v>3</c:v>
                </c:pt>
                <c:pt idx="1">
                  <c:v>5</c:v>
                </c:pt>
                <c:pt idx="2">
                  <c:v>0</c:v>
                </c:pt>
                <c:pt idx="3">
                  <c:v>1</c:v>
                </c:pt>
                <c:pt idx="4">
                  <c:v>1</c:v>
                </c:pt>
                <c:pt idx="5">
                  <c:v>2</c:v>
                </c:pt>
                <c:pt idx="6">
                  <c:v>0</c:v>
                </c:pt>
                <c:pt idx="7">
                  <c:v>1</c:v>
                </c:pt>
                <c:pt idx="8">
                  <c:v>0</c:v>
                </c:pt>
                <c:pt idx="9">
                  <c:v>0</c:v>
                </c:pt>
                <c:pt idx="10">
                  <c:v>0</c:v>
                </c:pt>
                <c:pt idx="11">
                  <c:v>0</c:v>
                </c:pt>
              </c:numCache>
            </c:numRef>
          </c:val>
          <c:extLst>
            <c:ext xmlns:c16="http://schemas.microsoft.com/office/drawing/2014/chart" uri="{C3380CC4-5D6E-409C-BE32-E72D297353CC}">
              <c16:uniqueId val="{00000000-FCE1-42F8-92BF-AD43CA755727}"/>
            </c:ext>
          </c:extLst>
        </c:ser>
        <c:ser>
          <c:idx val="1"/>
          <c:order val="1"/>
          <c:tx>
            <c:strRef>
              <c:f>'Dados Dash'!$C$64</c:f>
              <c:strCache>
                <c:ptCount val="1"/>
                <c:pt idx="0">
                  <c:v>Negativos</c:v>
                </c:pt>
              </c:strCache>
            </c:strRef>
          </c:tx>
          <c:spPr>
            <a:solidFill>
              <a:srgbClr val="8133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Dash'!$A$65:$A$76</c:f>
              <c:strCache>
                <c:ptCount val="12"/>
                <c:pt idx="0">
                  <c:v>Outro</c:v>
                </c:pt>
                <c:pt idx="1">
                  <c:v>Setor regulado</c:v>
                </c:pt>
                <c:pt idx="2">
                  <c:v>Associação profissionais</c:v>
                </c:pt>
                <c:pt idx="3">
                  <c:v>Entid.def. consumidor</c:v>
                </c:pt>
                <c:pt idx="4">
                  <c:v>Órgão  público</c:v>
                </c:pt>
                <c:pt idx="5">
                  <c:v>Cidadão</c:v>
                </c:pt>
                <c:pt idx="6">
                  <c:v>Pesquisador</c:v>
                </c:pt>
                <c:pt idx="7">
                  <c:v>Outro profis</c:v>
                </c:pt>
                <c:pt idx="8">
                  <c:v>Prof. saúde</c:v>
                </c:pt>
                <c:pt idx="9">
                  <c:v>Prof.SNVS.Mun.</c:v>
                </c:pt>
                <c:pt idx="10">
                  <c:v>Prof.SNVS.Est.</c:v>
                </c:pt>
                <c:pt idx="11">
                  <c:v>Prof.SNVS.Fed.</c:v>
                </c:pt>
              </c:strCache>
            </c:strRef>
          </c:cat>
          <c:val>
            <c:numRef>
              <c:f>'Dados Dash'!$C$65:$C$76</c:f>
              <c:numCache>
                <c:formatCode>General</c:formatCode>
                <c:ptCount val="12"/>
                <c:pt idx="0">
                  <c:v>0</c:v>
                </c:pt>
                <c:pt idx="1">
                  <c:v>6</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FCE1-42F8-92BF-AD43CA755727}"/>
            </c:ext>
          </c:extLst>
        </c:ser>
        <c:ser>
          <c:idx val="2"/>
          <c:order val="2"/>
          <c:tx>
            <c:strRef>
              <c:f>'Dados Dash'!$D$64</c:f>
              <c:strCache>
                <c:ptCount val="1"/>
                <c:pt idx="0">
                  <c:v>Positivos e Negativos</c:v>
                </c:pt>
              </c:strCache>
            </c:strRef>
          </c:tx>
          <c:spPr>
            <a:solidFill>
              <a:schemeClr val="accent3">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Dash'!$A$65:$A$76</c:f>
              <c:strCache>
                <c:ptCount val="12"/>
                <c:pt idx="0">
                  <c:v>Outro</c:v>
                </c:pt>
                <c:pt idx="1">
                  <c:v>Setor regulado</c:v>
                </c:pt>
                <c:pt idx="2">
                  <c:v>Associação profissionais</c:v>
                </c:pt>
                <c:pt idx="3">
                  <c:v>Entid.def. consumidor</c:v>
                </c:pt>
                <c:pt idx="4">
                  <c:v>Órgão  público</c:v>
                </c:pt>
                <c:pt idx="5">
                  <c:v>Cidadão</c:v>
                </c:pt>
                <c:pt idx="6">
                  <c:v>Pesquisador</c:v>
                </c:pt>
                <c:pt idx="7">
                  <c:v>Outro profis</c:v>
                </c:pt>
                <c:pt idx="8">
                  <c:v>Prof. saúde</c:v>
                </c:pt>
                <c:pt idx="9">
                  <c:v>Prof.SNVS.Mun.</c:v>
                </c:pt>
                <c:pt idx="10">
                  <c:v>Prof.SNVS.Est.</c:v>
                </c:pt>
                <c:pt idx="11">
                  <c:v>Prof.SNVS.Fed.</c:v>
                </c:pt>
              </c:strCache>
            </c:strRef>
          </c:cat>
          <c:val>
            <c:numRef>
              <c:f>'Dados Dash'!$D$65:$D$76</c:f>
              <c:numCache>
                <c:formatCode>General</c:formatCode>
                <c:ptCount val="12"/>
                <c:pt idx="0">
                  <c:v>3</c:v>
                </c:pt>
                <c:pt idx="1">
                  <c:v>28</c:v>
                </c:pt>
                <c:pt idx="2">
                  <c:v>0</c:v>
                </c:pt>
                <c:pt idx="3">
                  <c:v>2</c:v>
                </c:pt>
                <c:pt idx="4">
                  <c:v>0</c:v>
                </c:pt>
                <c:pt idx="5">
                  <c:v>0</c:v>
                </c:pt>
                <c:pt idx="6">
                  <c:v>1</c:v>
                </c:pt>
                <c:pt idx="7">
                  <c:v>1</c:v>
                </c:pt>
                <c:pt idx="8">
                  <c:v>0</c:v>
                </c:pt>
                <c:pt idx="9">
                  <c:v>0</c:v>
                </c:pt>
                <c:pt idx="10">
                  <c:v>0</c:v>
                </c:pt>
                <c:pt idx="11">
                  <c:v>0</c:v>
                </c:pt>
              </c:numCache>
            </c:numRef>
          </c:val>
          <c:extLst>
            <c:ext xmlns:c16="http://schemas.microsoft.com/office/drawing/2014/chart" uri="{C3380CC4-5D6E-409C-BE32-E72D297353CC}">
              <c16:uniqueId val="{00000002-FCE1-42F8-92BF-AD43CA755727}"/>
            </c:ext>
          </c:extLst>
        </c:ser>
        <c:dLbls>
          <c:showLegendKey val="0"/>
          <c:showVal val="0"/>
          <c:showCatName val="0"/>
          <c:showSerName val="0"/>
          <c:showPercent val="0"/>
          <c:showBubbleSize val="0"/>
        </c:dLbls>
        <c:gapWidth val="150"/>
        <c:overlap val="100"/>
        <c:axId val="1146288056"/>
        <c:axId val="1146291008"/>
      </c:barChart>
      <c:catAx>
        <c:axId val="11462880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146291008"/>
        <c:crosses val="autoZero"/>
        <c:auto val="1"/>
        <c:lblAlgn val="ctr"/>
        <c:lblOffset val="100"/>
        <c:noMultiLvlLbl val="0"/>
      </c:catAx>
      <c:valAx>
        <c:axId val="1146291008"/>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146288056"/>
        <c:crosses val="autoZero"/>
        <c:crossBetween val="between"/>
      </c:valAx>
      <c:spPr>
        <a:noFill/>
        <a:ln>
          <a:noFill/>
        </a:ln>
        <a:effectLst/>
      </c:spPr>
    </c:plotArea>
    <c:legend>
      <c:legendPos val="b"/>
      <c:layout>
        <c:manualLayout>
          <c:xMode val="edge"/>
          <c:yMode val="edge"/>
          <c:x val="0.31804809276757368"/>
          <c:y val="0.85993389581687696"/>
          <c:w val="0.56051694703747135"/>
          <c:h val="6.8495505234891507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[ContribuiçoesConsultaPublica_2025.xlsx] Gráficos e Tabelas!Tabela dinâmica16</c:name>
    <c:fmtId val="1"/>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C7B96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81336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C7B96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81336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3">
              <a:lumMod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81336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BDAD4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49028266030172918"/>
          <c:y val="0.13277844057371616"/>
          <c:w val="0.48076996132062438"/>
          <c:h val="0.58447900545909082"/>
        </c:manualLayout>
      </c:layout>
      <c:barChart>
        <c:barDir val="bar"/>
        <c:grouping val="clustered"/>
        <c:varyColors val="0"/>
        <c:ser>
          <c:idx val="0"/>
          <c:order val="0"/>
          <c:tx>
            <c:strRef>
              <c:f>' Gráficos e Tabelas'!$E$38:$E$39</c:f>
              <c:strCache>
                <c:ptCount val="1"/>
                <c:pt idx="0">
                  <c:v>Não responderam</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 Gráficos e Tabelas'!$D$40:$D$49</c:f>
              <c:multiLvlStrCache>
                <c:ptCount val="7"/>
                <c:lvl>
                  <c:pt idx="0">
                    <c:v>Cidadão ou consumidor</c:v>
                  </c:pt>
                  <c:pt idx="1">
                    <c:v>Outros</c:v>
                  </c:pt>
                  <c:pt idx="2">
                    <c:v>Pesquisador ou membro da comunidade científica</c:v>
                  </c:pt>
                  <c:pt idx="3">
                    <c:v>Setor regulado: empresa ou entidade representativa</c:v>
                  </c:pt>
                  <c:pt idx="4">
                    <c:v>Órgão ou entidade do poder público</c:v>
                  </c:pt>
                  <c:pt idx="5">
                    <c:v>Outro</c:v>
                  </c:pt>
                  <c:pt idx="6">
                    <c:v>Entidade de defesa do consumidor ou associação de pacientes</c:v>
                  </c:pt>
                </c:lvl>
                <c:lvl>
                  <c:pt idx="0">
                    <c:v>Pessoa Física</c:v>
                  </c:pt>
                  <c:pt idx="3">
                    <c:v>Pessoa Jurídica</c:v>
                  </c:pt>
                </c:lvl>
              </c:multiLvlStrCache>
            </c:multiLvlStrRef>
          </c:cat>
          <c:val>
            <c:numRef>
              <c:f>' Gráficos e Tabelas'!$E$40:$E$49</c:f>
              <c:numCache>
                <c:formatCode>General</c:formatCode>
                <c:ptCount val="7"/>
                <c:pt idx="0">
                  <c:v>1</c:v>
                </c:pt>
                <c:pt idx="1">
                  <c:v>1</c:v>
                </c:pt>
                <c:pt idx="3">
                  <c:v>25</c:v>
                </c:pt>
                <c:pt idx="5">
                  <c:v>2</c:v>
                </c:pt>
              </c:numCache>
            </c:numRef>
          </c:val>
          <c:extLst>
            <c:ext xmlns:c16="http://schemas.microsoft.com/office/drawing/2014/chart" uri="{C3380CC4-5D6E-409C-BE32-E72D297353CC}">
              <c16:uniqueId val="{00000000-2D23-4A07-B95A-000904B67EBE}"/>
            </c:ext>
          </c:extLst>
        </c:ser>
        <c:ser>
          <c:idx val="1"/>
          <c:order val="1"/>
          <c:tx>
            <c:strRef>
              <c:f>' Gráficos e Tabelas'!$F$38:$F$39</c:f>
              <c:strCache>
                <c:ptCount val="1"/>
                <c:pt idx="0">
                  <c:v>Tenho outra opinião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 Gráficos e Tabelas'!$D$40:$D$49</c:f>
              <c:multiLvlStrCache>
                <c:ptCount val="7"/>
                <c:lvl>
                  <c:pt idx="0">
                    <c:v>Cidadão ou consumidor</c:v>
                  </c:pt>
                  <c:pt idx="1">
                    <c:v>Outros</c:v>
                  </c:pt>
                  <c:pt idx="2">
                    <c:v>Pesquisador ou membro da comunidade científica</c:v>
                  </c:pt>
                  <c:pt idx="3">
                    <c:v>Setor regulado: empresa ou entidade representativa</c:v>
                  </c:pt>
                  <c:pt idx="4">
                    <c:v>Órgão ou entidade do poder público</c:v>
                  </c:pt>
                  <c:pt idx="5">
                    <c:v>Outro</c:v>
                  </c:pt>
                  <c:pt idx="6">
                    <c:v>Entidade de defesa do consumidor ou associação de pacientes</c:v>
                  </c:pt>
                </c:lvl>
                <c:lvl>
                  <c:pt idx="0">
                    <c:v>Pessoa Física</c:v>
                  </c:pt>
                  <c:pt idx="3">
                    <c:v>Pessoa Jurídica</c:v>
                  </c:pt>
                </c:lvl>
              </c:multiLvlStrCache>
            </c:multiLvlStrRef>
          </c:cat>
          <c:val>
            <c:numRef>
              <c:f>' Gráficos e Tabelas'!$F$40:$F$49</c:f>
              <c:numCache>
                <c:formatCode>General</c:formatCode>
                <c:ptCount val="7"/>
                <c:pt idx="3">
                  <c:v>7</c:v>
                </c:pt>
                <c:pt idx="5">
                  <c:v>1</c:v>
                </c:pt>
                <c:pt idx="6">
                  <c:v>3</c:v>
                </c:pt>
              </c:numCache>
            </c:numRef>
          </c:val>
          <c:extLst>
            <c:ext xmlns:c16="http://schemas.microsoft.com/office/drawing/2014/chart" uri="{C3380CC4-5D6E-409C-BE32-E72D297353CC}">
              <c16:uniqueId val="{00000000-1D91-400B-B7D9-77DA23459B02}"/>
            </c:ext>
          </c:extLst>
        </c:ser>
        <c:ser>
          <c:idx val="2"/>
          <c:order val="2"/>
          <c:tx>
            <c:strRef>
              <c:f>' Gráficos e Tabelas'!$G$38:$G$39</c:f>
              <c:strCache>
                <c:ptCount val="1"/>
                <c:pt idx="0">
                  <c:v>Sim</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 Gráficos e Tabelas'!$D$40:$D$49</c:f>
              <c:multiLvlStrCache>
                <c:ptCount val="7"/>
                <c:lvl>
                  <c:pt idx="0">
                    <c:v>Cidadão ou consumidor</c:v>
                  </c:pt>
                  <c:pt idx="1">
                    <c:v>Outros</c:v>
                  </c:pt>
                  <c:pt idx="2">
                    <c:v>Pesquisador ou membro da comunidade científica</c:v>
                  </c:pt>
                  <c:pt idx="3">
                    <c:v>Setor regulado: empresa ou entidade representativa</c:v>
                  </c:pt>
                  <c:pt idx="4">
                    <c:v>Órgão ou entidade do poder público</c:v>
                  </c:pt>
                  <c:pt idx="5">
                    <c:v>Outro</c:v>
                  </c:pt>
                  <c:pt idx="6">
                    <c:v>Entidade de defesa do consumidor ou associação de pacientes</c:v>
                  </c:pt>
                </c:lvl>
                <c:lvl>
                  <c:pt idx="0">
                    <c:v>Pessoa Física</c:v>
                  </c:pt>
                  <c:pt idx="3">
                    <c:v>Pessoa Jurídica</c:v>
                  </c:pt>
                </c:lvl>
              </c:multiLvlStrCache>
            </c:multiLvlStrRef>
          </c:cat>
          <c:val>
            <c:numRef>
              <c:f>' Gráficos e Tabelas'!$G$40:$G$49</c:f>
              <c:numCache>
                <c:formatCode>General</c:formatCode>
                <c:ptCount val="7"/>
                <c:pt idx="0">
                  <c:v>1</c:v>
                </c:pt>
                <c:pt idx="1">
                  <c:v>1</c:v>
                </c:pt>
                <c:pt idx="2">
                  <c:v>1</c:v>
                </c:pt>
                <c:pt idx="3">
                  <c:v>7</c:v>
                </c:pt>
                <c:pt idx="4">
                  <c:v>1</c:v>
                </c:pt>
                <c:pt idx="5">
                  <c:v>3</c:v>
                </c:pt>
              </c:numCache>
            </c:numRef>
          </c:val>
          <c:extLst>
            <c:ext xmlns:c16="http://schemas.microsoft.com/office/drawing/2014/chart" uri="{C3380CC4-5D6E-409C-BE32-E72D297353CC}">
              <c16:uniqueId val="{00000001-1D91-400B-B7D9-77DA23459B02}"/>
            </c:ext>
          </c:extLst>
        </c:ser>
        <c:dLbls>
          <c:showLegendKey val="0"/>
          <c:showVal val="0"/>
          <c:showCatName val="0"/>
          <c:showSerName val="0"/>
          <c:showPercent val="0"/>
          <c:showBubbleSize val="0"/>
        </c:dLbls>
        <c:gapWidth val="182"/>
        <c:axId val="1405451888"/>
        <c:axId val="559623856"/>
      </c:barChart>
      <c:catAx>
        <c:axId val="14054518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559623856"/>
        <c:crosses val="autoZero"/>
        <c:auto val="1"/>
        <c:lblAlgn val="ctr"/>
        <c:lblOffset val="100"/>
        <c:noMultiLvlLbl val="0"/>
      </c:catAx>
      <c:valAx>
        <c:axId val="55962385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1405451888"/>
        <c:crosses val="autoZero"/>
        <c:crossBetween val="between"/>
      </c:valAx>
      <c:spPr>
        <a:noFill/>
        <a:ln>
          <a:noFill/>
        </a:ln>
        <a:effectLst/>
      </c:spPr>
    </c:plotArea>
    <c:legend>
      <c:legendPos val="r"/>
      <c:layout>
        <c:manualLayout>
          <c:xMode val="edge"/>
          <c:yMode val="edge"/>
          <c:x val="1.6891369591459298E-2"/>
          <c:y val="0.84686144793455898"/>
          <c:w val="0.2346628467312252"/>
          <c:h val="0.15313845748810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511811024" r="0.511811024" t="0.78740157499999996" header="0.31496062000000002" footer="0.31496062000000002"/>
    <c:pageSetup/>
  </c:printSettings>
  <c:userShapes r:id="rId3"/>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[ContribuiçoesConsultaPublica_2025.xlsx] Gráficos e Tabelas!Tabela dinâmica15</c:name>
    <c:fmtId val="1"/>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813365"/>
          </a:solidFill>
          <a:ln>
            <a:noFill/>
          </a:ln>
          <a:effectLst/>
        </c:spPr>
      </c:pivotFmt>
      <c:pivotFmt>
        <c:idx val="2"/>
        <c:spPr>
          <a:solidFill>
            <a:srgbClr val="813365"/>
          </a:solidFill>
          <a:ln>
            <a:noFill/>
          </a:ln>
          <a:effectLst/>
        </c:spPr>
      </c:pivotFmt>
      <c:pivotFmt>
        <c:idx val="3"/>
        <c:spPr>
          <a:solidFill>
            <a:srgbClr val="813365"/>
          </a:solidFill>
          <a:ln>
            <a:noFill/>
          </a:ln>
          <a:effectLst/>
        </c:spPr>
      </c:pivotFmt>
      <c:pivotFmt>
        <c:idx val="4"/>
        <c:spPr>
          <a:solidFill>
            <a:srgbClr val="813365"/>
          </a:solidFill>
          <a:ln>
            <a:noFill/>
          </a:ln>
          <a:effectLst/>
        </c:spPr>
      </c:pivotFmt>
      <c:pivotFmt>
        <c:idx val="5"/>
        <c:spPr>
          <a:solidFill>
            <a:srgbClr val="813365"/>
          </a:solidFill>
          <a:ln>
            <a:noFill/>
          </a:ln>
          <a:effectLst/>
        </c:spPr>
      </c:pivotFmt>
      <c:pivotFmt>
        <c:idx val="6"/>
        <c:spPr>
          <a:solidFill>
            <a:srgbClr val="813365"/>
          </a:solidFill>
          <a:ln>
            <a:noFill/>
          </a:ln>
          <a:effectLst/>
        </c:spPr>
      </c:pivotFmt>
      <c:pivotFmt>
        <c:idx val="7"/>
        <c:spPr>
          <a:solidFill>
            <a:srgbClr val="813365"/>
          </a:solidFill>
          <a:ln>
            <a:noFill/>
          </a:ln>
          <a:effectLst/>
        </c:spPr>
      </c:pivotFmt>
      <c:pivotFmt>
        <c:idx val="8"/>
        <c:spPr>
          <a:solidFill>
            <a:srgbClr val="813365"/>
          </a:solidFill>
          <a:ln>
            <a:noFill/>
          </a:ln>
          <a:effectLst/>
        </c:spPr>
      </c:pivotFmt>
      <c:pivotFmt>
        <c:idx val="9"/>
        <c:spPr>
          <a:solidFill>
            <a:srgbClr val="813365"/>
          </a:solidFill>
          <a:ln>
            <a:noFill/>
          </a:ln>
          <a:effectLst/>
        </c:spPr>
      </c:pivotFmt>
      <c:pivotFmt>
        <c:idx val="10"/>
        <c:spPr>
          <a:solidFill>
            <a:srgbClr val="813365"/>
          </a:solidFill>
          <a:ln>
            <a:noFill/>
          </a:ln>
          <a:effectLst/>
        </c:spPr>
      </c:pivotFmt>
    </c:pivotFmts>
    <c:plotArea>
      <c:layout>
        <c:manualLayout>
          <c:layoutTarget val="inner"/>
          <c:xMode val="edge"/>
          <c:yMode val="edge"/>
          <c:x val="8.0436547995603111E-2"/>
          <c:y val="0.15718237143433994"/>
          <c:w val="0.8843217006410784"/>
          <c:h val="0.28927814687226594"/>
        </c:manualLayout>
      </c:layout>
      <c:barChart>
        <c:barDir val="col"/>
        <c:grouping val="clustered"/>
        <c:varyColors val="0"/>
        <c:ser>
          <c:idx val="0"/>
          <c:order val="0"/>
          <c:tx>
            <c:strRef>
              <c:f>' Gráficos e Tabelas'!$E$14</c:f>
              <c:strCache>
                <c:ptCount val="1"/>
                <c:pt idx="0">
                  <c:v>Total</c:v>
                </c:pt>
              </c:strCache>
            </c:strRef>
          </c:tx>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1-EB6E-4A24-8681-D044F2E645C6}"/>
              </c:ext>
            </c:extLst>
          </c:dPt>
          <c:dPt>
            <c:idx val="1"/>
            <c:invertIfNegative val="0"/>
            <c:bubble3D val="0"/>
            <c:extLst>
              <c:ext xmlns:c16="http://schemas.microsoft.com/office/drawing/2014/chart" uri="{C3380CC4-5D6E-409C-BE32-E72D297353CC}">
                <c16:uniqueId val="{00000002-EB6E-4A24-8681-D044F2E645C6}"/>
              </c:ext>
            </c:extLst>
          </c:dPt>
          <c:dPt>
            <c:idx val="2"/>
            <c:invertIfNegative val="0"/>
            <c:bubble3D val="0"/>
            <c:extLst>
              <c:ext xmlns:c16="http://schemas.microsoft.com/office/drawing/2014/chart" uri="{C3380CC4-5D6E-409C-BE32-E72D297353CC}">
                <c16:uniqueId val="{00000003-EB6E-4A24-8681-D044F2E645C6}"/>
              </c:ext>
            </c:extLst>
          </c:dPt>
          <c:dPt>
            <c:idx val="3"/>
            <c:invertIfNegative val="0"/>
            <c:bubble3D val="0"/>
            <c:extLst>
              <c:ext xmlns:c16="http://schemas.microsoft.com/office/drawing/2014/chart" uri="{C3380CC4-5D6E-409C-BE32-E72D297353CC}">
                <c16:uniqueId val="{00000006-0FD2-4146-92E1-247C1B022CF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 Gráficos e Tabelas'!$D$15:$D$24</c:f>
              <c:multiLvlStrCache>
                <c:ptCount val="7"/>
                <c:lvl>
                  <c:pt idx="0">
                    <c:v>Cidadão ou consumidor</c:v>
                  </c:pt>
                  <c:pt idx="1">
                    <c:v>Outros</c:v>
                  </c:pt>
                  <c:pt idx="2">
                    <c:v>Pesquisador ou membro da comunidade científica</c:v>
                  </c:pt>
                  <c:pt idx="3">
                    <c:v>Setor regulado: empresa ou entidade representativa</c:v>
                  </c:pt>
                  <c:pt idx="4">
                    <c:v>Órgão ou entidade do poder público</c:v>
                  </c:pt>
                  <c:pt idx="5">
                    <c:v>Outro</c:v>
                  </c:pt>
                  <c:pt idx="6">
                    <c:v>Entidade de defesa do consumidor ou associação de pacientes</c:v>
                  </c:pt>
                </c:lvl>
                <c:lvl>
                  <c:pt idx="0">
                    <c:v>Pessoa Física</c:v>
                  </c:pt>
                  <c:pt idx="3">
                    <c:v>Pessoa Jurídica</c:v>
                  </c:pt>
                </c:lvl>
              </c:multiLvlStrCache>
            </c:multiLvlStrRef>
          </c:cat>
          <c:val>
            <c:numRef>
              <c:f>' Gráficos e Tabelas'!$E$15:$E$24</c:f>
              <c:numCache>
                <c:formatCode>General</c:formatCode>
                <c:ptCount val="7"/>
                <c:pt idx="0">
                  <c:v>2</c:v>
                </c:pt>
                <c:pt idx="1">
                  <c:v>2</c:v>
                </c:pt>
                <c:pt idx="2">
                  <c:v>1</c:v>
                </c:pt>
                <c:pt idx="3">
                  <c:v>39</c:v>
                </c:pt>
                <c:pt idx="4">
                  <c:v>1</c:v>
                </c:pt>
                <c:pt idx="5">
                  <c:v>6</c:v>
                </c:pt>
                <c:pt idx="6">
                  <c:v>3</c:v>
                </c:pt>
              </c:numCache>
            </c:numRef>
          </c:val>
          <c:extLst>
            <c:ext xmlns:c16="http://schemas.microsoft.com/office/drawing/2014/chart" uri="{C3380CC4-5D6E-409C-BE32-E72D297353CC}">
              <c16:uniqueId val="{00000000-EB6E-4A24-8681-D044F2E645C6}"/>
            </c:ext>
          </c:extLst>
        </c:ser>
        <c:dLbls>
          <c:showLegendKey val="0"/>
          <c:showVal val="0"/>
          <c:showCatName val="0"/>
          <c:showSerName val="0"/>
          <c:showPercent val="0"/>
          <c:showBubbleSize val="0"/>
        </c:dLbls>
        <c:gapWidth val="219"/>
        <c:overlap val="-27"/>
        <c:axId val="1328630287"/>
        <c:axId val="1479703167"/>
      </c:barChart>
      <c:catAx>
        <c:axId val="1328630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1479703167"/>
        <c:crosses val="autoZero"/>
        <c:auto val="1"/>
        <c:lblAlgn val="ctr"/>
        <c:lblOffset val="100"/>
        <c:noMultiLvlLbl val="0"/>
      </c:catAx>
      <c:valAx>
        <c:axId val="14797031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132863028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511811024" r="0.511811024" t="0.78740157499999996" header="0.31496062000000002" footer="0.31496062000000002"/>
    <c:pageSetup/>
  </c:printSettings>
  <c:userShapes r:id="rId3"/>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[ContribuiçoesConsultaPublica_2025.xlsx] Gráficos e Tabelas!Tabela dinâmica1</c:name>
    <c:fmtId val="0"/>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49629505936554008"/>
          <c:y val="0.1276051811575129"/>
          <c:w val="0.45444751343254869"/>
          <c:h val="0.66677646669524482"/>
        </c:manualLayout>
      </c:layout>
      <c:barChart>
        <c:barDir val="bar"/>
        <c:grouping val="percentStacked"/>
        <c:varyColors val="0"/>
        <c:ser>
          <c:idx val="0"/>
          <c:order val="0"/>
          <c:tx>
            <c:strRef>
              <c:f>' Gráficos e Tabelas'!$E$62:$E$63</c:f>
              <c:strCache>
                <c:ptCount val="1"/>
                <c:pt idx="0">
                  <c:v>Negativos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 Gráficos e Tabelas'!$D$64:$D$73</c:f>
              <c:multiLvlStrCache>
                <c:ptCount val="7"/>
                <c:lvl>
                  <c:pt idx="0">
                    <c:v>Cidadão ou consumidor</c:v>
                  </c:pt>
                  <c:pt idx="1">
                    <c:v>Outros</c:v>
                  </c:pt>
                  <c:pt idx="2">
                    <c:v>Pesquisador ou membro da comunidade científica</c:v>
                  </c:pt>
                  <c:pt idx="3">
                    <c:v>Setor regulado: empresa ou entidade representativa</c:v>
                  </c:pt>
                  <c:pt idx="4">
                    <c:v>Órgão ou entidade do poder público</c:v>
                  </c:pt>
                  <c:pt idx="5">
                    <c:v>Outro</c:v>
                  </c:pt>
                  <c:pt idx="6">
                    <c:v>Entidade de defesa do consumidor ou associação de pacientes</c:v>
                  </c:pt>
                </c:lvl>
                <c:lvl>
                  <c:pt idx="0">
                    <c:v>Pessoa Física</c:v>
                  </c:pt>
                  <c:pt idx="3">
                    <c:v>Pessoa Jurídica</c:v>
                  </c:pt>
                </c:lvl>
              </c:multiLvlStrCache>
            </c:multiLvlStrRef>
          </c:cat>
          <c:val>
            <c:numRef>
              <c:f>' Gráficos e Tabelas'!$E$64:$E$73</c:f>
              <c:numCache>
                <c:formatCode>General</c:formatCode>
                <c:ptCount val="7"/>
                <c:pt idx="3">
                  <c:v>6</c:v>
                </c:pt>
              </c:numCache>
            </c:numRef>
          </c:val>
          <c:extLst>
            <c:ext xmlns:c16="http://schemas.microsoft.com/office/drawing/2014/chart" uri="{C3380CC4-5D6E-409C-BE32-E72D297353CC}">
              <c16:uniqueId val="{00000000-07D6-49D9-8DC7-AA11F416992A}"/>
            </c:ext>
          </c:extLst>
        </c:ser>
        <c:ser>
          <c:idx val="1"/>
          <c:order val="1"/>
          <c:tx>
            <c:strRef>
              <c:f>' Gráficos e Tabelas'!$F$62:$F$63</c:f>
              <c:strCache>
                <c:ptCount val="1"/>
                <c:pt idx="0">
                  <c:v>Positivos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 Gráficos e Tabelas'!$D$64:$D$73</c:f>
              <c:multiLvlStrCache>
                <c:ptCount val="7"/>
                <c:lvl>
                  <c:pt idx="0">
                    <c:v>Cidadão ou consumidor</c:v>
                  </c:pt>
                  <c:pt idx="1">
                    <c:v>Outros</c:v>
                  </c:pt>
                  <c:pt idx="2">
                    <c:v>Pesquisador ou membro da comunidade científica</c:v>
                  </c:pt>
                  <c:pt idx="3">
                    <c:v>Setor regulado: empresa ou entidade representativa</c:v>
                  </c:pt>
                  <c:pt idx="4">
                    <c:v>Órgão ou entidade do poder público</c:v>
                  </c:pt>
                  <c:pt idx="5">
                    <c:v>Outro</c:v>
                  </c:pt>
                  <c:pt idx="6">
                    <c:v>Entidade de defesa do consumidor ou associação de pacientes</c:v>
                  </c:pt>
                </c:lvl>
                <c:lvl>
                  <c:pt idx="0">
                    <c:v>Pessoa Física</c:v>
                  </c:pt>
                  <c:pt idx="3">
                    <c:v>Pessoa Jurídica</c:v>
                  </c:pt>
                </c:lvl>
              </c:multiLvlStrCache>
            </c:multiLvlStrRef>
          </c:cat>
          <c:val>
            <c:numRef>
              <c:f>' Gráficos e Tabelas'!$F$64:$F$73</c:f>
              <c:numCache>
                <c:formatCode>General</c:formatCode>
                <c:ptCount val="7"/>
                <c:pt idx="0">
                  <c:v>2</c:v>
                </c:pt>
                <c:pt idx="1">
                  <c:v>1</c:v>
                </c:pt>
                <c:pt idx="3">
                  <c:v>5</c:v>
                </c:pt>
                <c:pt idx="4">
                  <c:v>1</c:v>
                </c:pt>
                <c:pt idx="5">
                  <c:v>3</c:v>
                </c:pt>
                <c:pt idx="6">
                  <c:v>1</c:v>
                </c:pt>
              </c:numCache>
            </c:numRef>
          </c:val>
          <c:extLst>
            <c:ext xmlns:c16="http://schemas.microsoft.com/office/drawing/2014/chart" uri="{C3380CC4-5D6E-409C-BE32-E72D297353CC}">
              <c16:uniqueId val="{00000000-8A19-4EE8-B8B1-7DCB0B362BE7}"/>
            </c:ext>
          </c:extLst>
        </c:ser>
        <c:ser>
          <c:idx val="2"/>
          <c:order val="2"/>
          <c:tx>
            <c:strRef>
              <c:f>' Gráficos e Tabelas'!$G$62:$G$63</c:f>
              <c:strCache>
                <c:ptCount val="1"/>
                <c:pt idx="0">
                  <c:v>Positivos e negativos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 Gráficos e Tabelas'!$D$64:$D$73</c:f>
              <c:multiLvlStrCache>
                <c:ptCount val="7"/>
                <c:lvl>
                  <c:pt idx="0">
                    <c:v>Cidadão ou consumidor</c:v>
                  </c:pt>
                  <c:pt idx="1">
                    <c:v>Outros</c:v>
                  </c:pt>
                  <c:pt idx="2">
                    <c:v>Pesquisador ou membro da comunidade científica</c:v>
                  </c:pt>
                  <c:pt idx="3">
                    <c:v>Setor regulado: empresa ou entidade representativa</c:v>
                  </c:pt>
                  <c:pt idx="4">
                    <c:v>Órgão ou entidade do poder público</c:v>
                  </c:pt>
                  <c:pt idx="5">
                    <c:v>Outro</c:v>
                  </c:pt>
                  <c:pt idx="6">
                    <c:v>Entidade de defesa do consumidor ou associação de pacientes</c:v>
                  </c:pt>
                </c:lvl>
                <c:lvl>
                  <c:pt idx="0">
                    <c:v>Pessoa Física</c:v>
                  </c:pt>
                  <c:pt idx="3">
                    <c:v>Pessoa Jurídica</c:v>
                  </c:pt>
                </c:lvl>
              </c:multiLvlStrCache>
            </c:multiLvlStrRef>
          </c:cat>
          <c:val>
            <c:numRef>
              <c:f>' Gráficos e Tabelas'!$G$64:$G$73</c:f>
              <c:numCache>
                <c:formatCode>General</c:formatCode>
                <c:ptCount val="7"/>
                <c:pt idx="1">
                  <c:v>1</c:v>
                </c:pt>
                <c:pt idx="2">
                  <c:v>1</c:v>
                </c:pt>
                <c:pt idx="3">
                  <c:v>28</c:v>
                </c:pt>
                <c:pt idx="5">
                  <c:v>3</c:v>
                </c:pt>
                <c:pt idx="6">
                  <c:v>2</c:v>
                </c:pt>
              </c:numCache>
            </c:numRef>
          </c:val>
          <c:extLst>
            <c:ext xmlns:c16="http://schemas.microsoft.com/office/drawing/2014/chart" uri="{C3380CC4-5D6E-409C-BE32-E72D297353CC}">
              <c16:uniqueId val="{00000001-8A19-4EE8-B8B1-7DCB0B362BE7}"/>
            </c:ext>
          </c:extLst>
        </c:ser>
        <c:dLbls>
          <c:showLegendKey val="0"/>
          <c:showVal val="0"/>
          <c:showCatName val="0"/>
          <c:showSerName val="0"/>
          <c:showPercent val="0"/>
          <c:showBubbleSize val="0"/>
        </c:dLbls>
        <c:gapWidth val="150"/>
        <c:overlap val="100"/>
        <c:axId val="1519191759"/>
        <c:axId val="1518994495"/>
      </c:barChart>
      <c:catAx>
        <c:axId val="15191917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1518994495"/>
        <c:crosses val="autoZero"/>
        <c:auto val="1"/>
        <c:lblAlgn val="ctr"/>
        <c:lblOffset val="100"/>
        <c:noMultiLvlLbl val="0"/>
      </c:catAx>
      <c:valAx>
        <c:axId val="1518994495"/>
        <c:scaling>
          <c:orientation val="minMax"/>
        </c:scaling>
        <c:delete val="1"/>
        <c:axPos val="b"/>
        <c:numFmt formatCode="0%" sourceLinked="1"/>
        <c:majorTickMark val="none"/>
        <c:minorTickMark val="none"/>
        <c:tickLblPos val="nextTo"/>
        <c:crossAx val="1519191759"/>
        <c:crosses val="autoZero"/>
        <c:crossBetween val="between"/>
      </c:valAx>
      <c:spPr>
        <a:noFill/>
        <a:ln>
          <a:noFill/>
        </a:ln>
        <a:effectLst/>
      </c:spPr>
    </c:plotArea>
    <c:legend>
      <c:legendPos val="r"/>
      <c:layout>
        <c:manualLayout>
          <c:xMode val="edge"/>
          <c:yMode val="edge"/>
          <c:x val="9.4562032274652444E-2"/>
          <c:y val="0.86004083401324949"/>
          <c:w val="0.24384903179349102"/>
          <c:h val="0.139959427288844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511811024" r="0.511811024" t="0.78740157499999996" header="0.31496062000000002" footer="0.31496062000000002"/>
    <c:pageSetup/>
  </c:printSettings>
  <c:userShapes r:id="rId3"/>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609169467851608"/>
          <c:y val="8.7113348232001508E-2"/>
          <c:w val="0.38750471980476126"/>
          <c:h val="0.86777153518940109"/>
        </c:manualLayout>
      </c:layout>
      <c:radarChart>
        <c:radarStyle val="marker"/>
        <c:varyColors val="0"/>
        <c:ser>
          <c:idx val="0"/>
          <c:order val="0"/>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Dados_TD!$H$2:$H$88</c:f>
              <c:strCache>
                <c:ptCount val="87"/>
                <c:pt idx="0">
                  <c:v>Ementa </c:v>
                </c:pt>
                <c:pt idx="1">
                  <c:v>Art. 1º </c:v>
                </c:pt>
                <c:pt idx="2">
                  <c:v>Art. 2º - Inciso I </c:v>
                </c:pt>
                <c:pt idx="3">
                  <c:v>Art. 2º - Inciso II </c:v>
                </c:pt>
                <c:pt idx="4">
                  <c:v>Art. 2º - Inciso III </c:v>
                </c:pt>
                <c:pt idx="5">
                  <c:v>Art. 2º - Inciso IV </c:v>
                </c:pt>
                <c:pt idx="6">
                  <c:v>Art. 2º - Inciso V </c:v>
                </c:pt>
                <c:pt idx="7">
                  <c:v>Art. 2º - Inciso VI </c:v>
                </c:pt>
                <c:pt idx="8">
                  <c:v>Art. 2º - Inciso VII </c:v>
                </c:pt>
                <c:pt idx="9">
                  <c:v>Art. 2º - Inciso VIII </c:v>
                </c:pt>
                <c:pt idx="10">
                  <c:v>Art. 2º - Inciso IX </c:v>
                </c:pt>
                <c:pt idx="11">
                  <c:v>Art. 2º - Inciso X </c:v>
                </c:pt>
                <c:pt idx="12">
                  <c:v>Art. 2º - Inciso XI </c:v>
                </c:pt>
                <c:pt idx="13">
                  <c:v>Art. 2º - Inciso XII </c:v>
                </c:pt>
                <c:pt idx="14">
                  <c:v>Art. 2º - Inciso XIII </c:v>
                </c:pt>
                <c:pt idx="15">
                  <c:v>Art. 2º - Inciso XIV </c:v>
                </c:pt>
                <c:pt idx="16">
                  <c:v>Art. 2º - Inciso XV </c:v>
                </c:pt>
                <c:pt idx="17">
                  <c:v>Art. 2º - Inciso XVI </c:v>
                </c:pt>
                <c:pt idx="18">
                  <c:v>Art. 2º - Inciso XVII </c:v>
                </c:pt>
                <c:pt idx="19">
                  <c:v>Art. 2º - Inciso XVIII </c:v>
                </c:pt>
                <c:pt idx="20">
                  <c:v>Art. 2º - Inciso XIX </c:v>
                </c:pt>
                <c:pt idx="21">
                  <c:v>Art. 2º - Inciso XX </c:v>
                </c:pt>
                <c:pt idx="22">
                  <c:v>Art. 2º - Inciso XXI </c:v>
                </c:pt>
                <c:pt idx="23">
                  <c:v>Art. 2º - Inciso XXII </c:v>
                </c:pt>
                <c:pt idx="24">
                  <c:v>Art. 2º - Inciso XXIII </c:v>
                </c:pt>
                <c:pt idx="25">
                  <c:v>Art. 2º - Inciso XXIV </c:v>
                </c:pt>
                <c:pt idx="26">
                  <c:v>Art. 2º - Inciso XXV </c:v>
                </c:pt>
                <c:pt idx="27">
                  <c:v>Art. 2º - Inciso XXVI </c:v>
                </c:pt>
                <c:pt idx="28">
                  <c:v>Art. 2º - Inciso XXVII </c:v>
                </c:pt>
                <c:pt idx="29">
                  <c:v>Art. 2º - Inciso XXVIII </c:v>
                </c:pt>
                <c:pt idx="30">
                  <c:v>Art. 2º - Inciso XXIX </c:v>
                </c:pt>
                <c:pt idx="31">
                  <c:v>Art. 2º - Inciso XXX </c:v>
                </c:pt>
                <c:pt idx="32">
                  <c:v>Art. 2º - Inciso XXXI </c:v>
                </c:pt>
                <c:pt idx="33">
                  <c:v>Art. 2º - Inciso XXXII </c:v>
                </c:pt>
                <c:pt idx="34">
                  <c:v>Art. 3º </c:v>
                </c:pt>
                <c:pt idx="35">
                  <c:v>Art. 4º - Inciso I </c:v>
                </c:pt>
                <c:pt idx="36">
                  <c:v>Art. 4º  - Inciso II </c:v>
                </c:pt>
                <c:pt idx="37">
                  <c:v>Art. 4º- Inciso III </c:v>
                </c:pt>
                <c:pt idx="38">
                  <c:v>Art. 4º - Inciso IV </c:v>
                </c:pt>
                <c:pt idx="39">
                  <c:v>Art. 4º  - Inciso V </c:v>
                </c:pt>
                <c:pt idx="40">
                  <c:v>Art. 4º  - Inciso VI </c:v>
                </c:pt>
                <c:pt idx="41">
                  <c:v>Art. 4º - §§ 1º ao 5º </c:v>
                </c:pt>
                <c:pt idx="42">
                  <c:v>Art. 5º </c:v>
                </c:pt>
                <c:pt idx="43">
                  <c:v>Art. 6º </c:v>
                </c:pt>
                <c:pt idx="44">
                  <c:v>Art. 7º - Incisos + §§ 1º e 2º </c:v>
                </c:pt>
                <c:pt idx="45">
                  <c:v>Art. 7º - §§ 3º e 4º </c:v>
                </c:pt>
                <c:pt idx="46">
                  <c:v>Art. 7º - §§ 5º ao 10 </c:v>
                </c:pt>
                <c:pt idx="47">
                  <c:v>Art. 8º </c:v>
                </c:pt>
                <c:pt idx="48">
                  <c:v>Art. 9º </c:v>
                </c:pt>
                <c:pt idx="49">
                  <c:v>Art. 10 </c:v>
                </c:pt>
                <c:pt idx="50">
                  <c:v>Art. 11 </c:v>
                </c:pt>
                <c:pt idx="51">
                  <c:v>Art. 12 </c:v>
                </c:pt>
                <c:pt idx="52">
                  <c:v>Art. 13 </c:v>
                </c:pt>
                <c:pt idx="53">
                  <c:v>Art. 14 </c:v>
                </c:pt>
                <c:pt idx="54">
                  <c:v>Art. 15 </c:v>
                </c:pt>
                <c:pt idx="55">
                  <c:v>Art. 16 </c:v>
                </c:pt>
                <c:pt idx="56">
                  <c:v>Art. 17 </c:v>
                </c:pt>
                <c:pt idx="57">
                  <c:v>Art. 18 </c:v>
                </c:pt>
                <c:pt idx="58">
                  <c:v>Art. 19 </c:v>
                </c:pt>
                <c:pt idx="59">
                  <c:v>Art. 20 </c:v>
                </c:pt>
                <c:pt idx="60">
                  <c:v>Art. 21 </c:v>
                </c:pt>
                <c:pt idx="61">
                  <c:v>Art. 22 </c:v>
                </c:pt>
                <c:pt idx="62">
                  <c:v>Art. 23 </c:v>
                </c:pt>
                <c:pt idx="63">
                  <c:v>Art. 24 </c:v>
                </c:pt>
                <c:pt idx="64">
                  <c:v>Art. 25 </c:v>
                </c:pt>
                <c:pt idx="65">
                  <c:v>Art. 26 </c:v>
                </c:pt>
                <c:pt idx="66">
                  <c:v>Art. 27 </c:v>
                </c:pt>
                <c:pt idx="67">
                  <c:v>Art. 28 </c:v>
                </c:pt>
                <c:pt idx="68">
                  <c:v>Art. 29 </c:v>
                </c:pt>
                <c:pt idx="69">
                  <c:v>Art. 30 </c:v>
                </c:pt>
                <c:pt idx="70">
                  <c:v>Art. 31 </c:v>
                </c:pt>
                <c:pt idx="71">
                  <c:v>Art. 32 </c:v>
                </c:pt>
                <c:pt idx="72">
                  <c:v>Art. 33 </c:v>
                </c:pt>
                <c:pt idx="73">
                  <c:v>Art. 34 </c:v>
                </c:pt>
                <c:pt idx="74">
                  <c:v>Art. 35 </c:v>
                </c:pt>
                <c:pt idx="75">
                  <c:v>Art. 36 </c:v>
                </c:pt>
                <c:pt idx="76">
                  <c:v>Art. 37 </c:v>
                </c:pt>
                <c:pt idx="77">
                  <c:v>Art. 38 </c:v>
                </c:pt>
                <c:pt idx="78">
                  <c:v>Art. 39 </c:v>
                </c:pt>
                <c:pt idx="79">
                  <c:v>Art. 40 </c:v>
                </c:pt>
                <c:pt idx="80">
                  <c:v>Art. 41 </c:v>
                </c:pt>
                <c:pt idx="81">
                  <c:v>Art. 42 </c:v>
                </c:pt>
                <c:pt idx="82">
                  <c:v>Art. 43 </c:v>
                </c:pt>
                <c:pt idx="83">
                  <c:v>Art. 44 </c:v>
                </c:pt>
                <c:pt idx="84">
                  <c:v>Art. 45 </c:v>
                </c:pt>
                <c:pt idx="85">
                  <c:v>Art. 46 </c:v>
                </c:pt>
                <c:pt idx="86">
                  <c:v>Art. 47 </c:v>
                </c:pt>
              </c:strCache>
            </c:strRef>
          </c:cat>
          <c:val>
            <c:numRef>
              <c:f>Dados_TD!$I$2:$I$88</c:f>
              <c:numCache>
                <c:formatCode>General</c:formatCode>
                <c:ptCount val="87"/>
                <c:pt idx="0">
                  <c:v>17</c:v>
                </c:pt>
                <c:pt idx="1">
                  <c:v>14</c:v>
                </c:pt>
                <c:pt idx="2">
                  <c:v>19</c:v>
                </c:pt>
                <c:pt idx="3">
                  <c:v>26</c:v>
                </c:pt>
                <c:pt idx="4">
                  <c:v>23</c:v>
                </c:pt>
                <c:pt idx="5">
                  <c:v>24</c:v>
                </c:pt>
                <c:pt idx="6">
                  <c:v>10</c:v>
                </c:pt>
                <c:pt idx="7">
                  <c:v>9</c:v>
                </c:pt>
                <c:pt idx="8">
                  <c:v>10</c:v>
                </c:pt>
                <c:pt idx="9">
                  <c:v>26</c:v>
                </c:pt>
                <c:pt idx="10">
                  <c:v>21</c:v>
                </c:pt>
                <c:pt idx="11">
                  <c:v>19</c:v>
                </c:pt>
                <c:pt idx="12">
                  <c:v>27</c:v>
                </c:pt>
                <c:pt idx="13">
                  <c:v>8</c:v>
                </c:pt>
                <c:pt idx="14">
                  <c:v>21</c:v>
                </c:pt>
                <c:pt idx="15">
                  <c:v>9</c:v>
                </c:pt>
                <c:pt idx="16">
                  <c:v>5</c:v>
                </c:pt>
                <c:pt idx="17">
                  <c:v>11</c:v>
                </c:pt>
                <c:pt idx="18">
                  <c:v>22</c:v>
                </c:pt>
                <c:pt idx="19">
                  <c:v>10</c:v>
                </c:pt>
                <c:pt idx="20">
                  <c:v>15</c:v>
                </c:pt>
                <c:pt idx="21">
                  <c:v>12</c:v>
                </c:pt>
                <c:pt idx="22">
                  <c:v>8</c:v>
                </c:pt>
                <c:pt idx="23">
                  <c:v>23</c:v>
                </c:pt>
                <c:pt idx="24">
                  <c:v>6</c:v>
                </c:pt>
                <c:pt idx="25">
                  <c:v>4</c:v>
                </c:pt>
                <c:pt idx="26">
                  <c:v>15</c:v>
                </c:pt>
                <c:pt idx="27">
                  <c:v>14</c:v>
                </c:pt>
                <c:pt idx="28">
                  <c:v>14</c:v>
                </c:pt>
                <c:pt idx="29">
                  <c:v>15</c:v>
                </c:pt>
                <c:pt idx="30">
                  <c:v>16</c:v>
                </c:pt>
                <c:pt idx="31">
                  <c:v>13</c:v>
                </c:pt>
                <c:pt idx="32">
                  <c:v>8</c:v>
                </c:pt>
                <c:pt idx="33">
                  <c:v>17</c:v>
                </c:pt>
                <c:pt idx="34">
                  <c:v>32</c:v>
                </c:pt>
                <c:pt idx="35">
                  <c:v>27</c:v>
                </c:pt>
                <c:pt idx="36">
                  <c:v>7</c:v>
                </c:pt>
                <c:pt idx="37">
                  <c:v>23</c:v>
                </c:pt>
                <c:pt idx="38">
                  <c:v>9</c:v>
                </c:pt>
                <c:pt idx="39">
                  <c:v>13</c:v>
                </c:pt>
                <c:pt idx="40">
                  <c:v>4</c:v>
                </c:pt>
                <c:pt idx="41">
                  <c:v>24</c:v>
                </c:pt>
                <c:pt idx="42">
                  <c:v>17</c:v>
                </c:pt>
                <c:pt idx="43">
                  <c:v>29</c:v>
                </c:pt>
                <c:pt idx="44">
                  <c:v>32</c:v>
                </c:pt>
                <c:pt idx="45">
                  <c:v>18</c:v>
                </c:pt>
                <c:pt idx="46">
                  <c:v>9</c:v>
                </c:pt>
                <c:pt idx="47">
                  <c:v>17</c:v>
                </c:pt>
                <c:pt idx="48">
                  <c:v>25</c:v>
                </c:pt>
                <c:pt idx="49">
                  <c:v>37</c:v>
                </c:pt>
                <c:pt idx="50">
                  <c:v>18</c:v>
                </c:pt>
                <c:pt idx="51">
                  <c:v>23</c:v>
                </c:pt>
                <c:pt idx="52">
                  <c:v>24</c:v>
                </c:pt>
                <c:pt idx="53">
                  <c:v>23</c:v>
                </c:pt>
                <c:pt idx="54">
                  <c:v>31</c:v>
                </c:pt>
                <c:pt idx="55">
                  <c:v>27</c:v>
                </c:pt>
                <c:pt idx="56">
                  <c:v>29</c:v>
                </c:pt>
                <c:pt idx="57">
                  <c:v>30</c:v>
                </c:pt>
                <c:pt idx="58">
                  <c:v>22</c:v>
                </c:pt>
                <c:pt idx="59">
                  <c:v>23</c:v>
                </c:pt>
                <c:pt idx="60">
                  <c:v>22</c:v>
                </c:pt>
                <c:pt idx="61">
                  <c:v>18</c:v>
                </c:pt>
                <c:pt idx="62">
                  <c:v>31</c:v>
                </c:pt>
                <c:pt idx="63">
                  <c:v>15</c:v>
                </c:pt>
                <c:pt idx="64">
                  <c:v>19</c:v>
                </c:pt>
                <c:pt idx="65">
                  <c:v>13</c:v>
                </c:pt>
                <c:pt idx="66">
                  <c:v>24</c:v>
                </c:pt>
                <c:pt idx="67">
                  <c:v>11</c:v>
                </c:pt>
                <c:pt idx="68">
                  <c:v>23</c:v>
                </c:pt>
                <c:pt idx="69">
                  <c:v>16</c:v>
                </c:pt>
                <c:pt idx="70">
                  <c:v>4</c:v>
                </c:pt>
                <c:pt idx="71">
                  <c:v>7</c:v>
                </c:pt>
                <c:pt idx="72">
                  <c:v>11</c:v>
                </c:pt>
                <c:pt idx="73">
                  <c:v>18</c:v>
                </c:pt>
                <c:pt idx="74">
                  <c:v>10</c:v>
                </c:pt>
                <c:pt idx="75">
                  <c:v>15</c:v>
                </c:pt>
                <c:pt idx="76">
                  <c:v>4</c:v>
                </c:pt>
                <c:pt idx="77">
                  <c:v>4</c:v>
                </c:pt>
                <c:pt idx="78">
                  <c:v>5</c:v>
                </c:pt>
                <c:pt idx="79">
                  <c:v>21</c:v>
                </c:pt>
                <c:pt idx="80">
                  <c:v>9</c:v>
                </c:pt>
                <c:pt idx="81">
                  <c:v>5</c:v>
                </c:pt>
                <c:pt idx="82">
                  <c:v>15</c:v>
                </c:pt>
                <c:pt idx="83">
                  <c:v>10</c:v>
                </c:pt>
                <c:pt idx="84">
                  <c:v>12</c:v>
                </c:pt>
                <c:pt idx="85">
                  <c:v>7</c:v>
                </c:pt>
                <c:pt idx="86">
                  <c:v>7</c:v>
                </c:pt>
              </c:numCache>
            </c:numRef>
          </c:val>
          <c:extLst>
            <c:ext xmlns:c16="http://schemas.microsoft.com/office/drawing/2014/chart" uri="{C3380CC4-5D6E-409C-BE32-E72D297353CC}">
              <c16:uniqueId val="{00000000-7D67-437B-B4C6-3B795BAC1869}"/>
            </c:ext>
          </c:extLst>
        </c:ser>
        <c:dLbls>
          <c:showLegendKey val="0"/>
          <c:showVal val="0"/>
          <c:showCatName val="0"/>
          <c:showSerName val="0"/>
          <c:showPercent val="0"/>
          <c:showBubbleSize val="0"/>
        </c:dLbls>
        <c:axId val="1728031904"/>
        <c:axId val="1873744080"/>
      </c:radarChart>
      <c:catAx>
        <c:axId val="17280319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1873744080"/>
        <c:crosses val="autoZero"/>
        <c:auto val="1"/>
        <c:lblAlgn val="ctr"/>
        <c:lblOffset val="100"/>
        <c:noMultiLvlLbl val="0"/>
      </c:catAx>
      <c:valAx>
        <c:axId val="1873744080"/>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crossAx val="1728031904"/>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511811024" r="0.511811024" t="0.78740157499999996" header="0.31496062000000002" footer="0.31496062000000002"/>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2.xml"/><Relationship Id="rId3" Type="http://schemas.openxmlformats.org/officeDocument/2006/relationships/chart" Target="../charts/chart1.xml"/><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chart" Target="../charts/chart5.xml"/><Relationship Id="rId5" Type="http://schemas.microsoft.com/office/2007/relationships/hdphoto" Target="../media/hdphoto1.wdp"/><Relationship Id="rId10" Type="http://schemas.openxmlformats.org/officeDocument/2006/relationships/chart" Target="../charts/chart4.xml"/><Relationship Id="rId4" Type="http://schemas.openxmlformats.org/officeDocument/2006/relationships/image" Target="../media/image3.png"/><Relationship Id="rId9"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_rels/drawing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22</xdr:col>
      <xdr:colOff>72571</xdr:colOff>
      <xdr:row>11</xdr:row>
      <xdr:rowOff>163290</xdr:rowOff>
    </xdr:from>
    <xdr:to>
      <xdr:col>22</xdr:col>
      <xdr:colOff>449034</xdr:colOff>
      <xdr:row>13</xdr:row>
      <xdr:rowOff>163290</xdr:rowOff>
    </xdr:to>
    <xdr:sp macro="" textlink="">
      <xdr:nvSpPr>
        <xdr:cNvPr id="2" name="Elipse 1">
          <a:extLst>
            <a:ext uri="{FF2B5EF4-FFF2-40B4-BE49-F238E27FC236}">
              <a16:creationId xmlns:a16="http://schemas.microsoft.com/office/drawing/2014/main" id="{00000000-0008-0000-0400-000002000000}"/>
            </a:ext>
          </a:extLst>
        </xdr:cNvPr>
        <xdr:cNvSpPr/>
      </xdr:nvSpPr>
      <xdr:spPr>
        <a:xfrm rot="5400000">
          <a:off x="13663839" y="3689808"/>
          <a:ext cx="598714" cy="376463"/>
        </a:xfrm>
        <a:prstGeom prst="ellipse">
          <a:avLst/>
        </a:prstGeom>
        <a:solidFill>
          <a:schemeClr val="bg2">
            <a:lumMod val="75000"/>
          </a:schemeClr>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17</xdr:col>
      <xdr:colOff>52917</xdr:colOff>
      <xdr:row>4</xdr:row>
      <xdr:rowOff>148167</xdr:rowOff>
    </xdr:from>
    <xdr:to>
      <xdr:col>23</xdr:col>
      <xdr:colOff>444500</xdr:colOff>
      <xdr:row>11</xdr:row>
      <xdr:rowOff>137583</xdr:rowOff>
    </xdr:to>
    <xdr:sp macro="" textlink="">
      <xdr:nvSpPr>
        <xdr:cNvPr id="3" name="CaixaDeTexto 1">
          <a:extLst>
            <a:ext uri="{FF2B5EF4-FFF2-40B4-BE49-F238E27FC236}">
              <a16:creationId xmlns:a16="http://schemas.microsoft.com/office/drawing/2014/main" id="{00000000-0008-0000-0400-000003000000}"/>
            </a:ext>
          </a:extLst>
        </xdr:cNvPr>
        <xdr:cNvSpPr txBox="1"/>
      </xdr:nvSpPr>
      <xdr:spPr>
        <a:xfrm>
          <a:off x="9334077" y="628227"/>
          <a:ext cx="4094903" cy="2123016"/>
        </a:xfrm>
        <a:prstGeom prst="rect">
          <a:avLst/>
        </a:prstGeom>
        <a:solidFill>
          <a:schemeClr val="tx2">
            <a:lumMod val="20000"/>
            <a:lumOff val="80000"/>
          </a:schemeClr>
        </a:solidFill>
        <a:ln>
          <a:solidFill>
            <a:schemeClr val="bg1">
              <a:lumMod val="65000"/>
            </a:schemeClr>
          </a:solidFill>
          <a:prstDash val="sysDot"/>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pt-BR" sz="1100"/>
        </a:p>
      </xdr:txBody>
    </xdr:sp>
    <xdr:clientData/>
  </xdr:twoCellAnchor>
  <xdr:twoCellAnchor>
    <xdr:from>
      <xdr:col>11</xdr:col>
      <xdr:colOff>497417</xdr:colOff>
      <xdr:row>4</xdr:row>
      <xdr:rowOff>158750</xdr:rowOff>
    </xdr:from>
    <xdr:to>
      <xdr:col>18</xdr:col>
      <xdr:colOff>571500</xdr:colOff>
      <xdr:row>11</xdr:row>
      <xdr:rowOff>137583</xdr:rowOff>
    </xdr:to>
    <xdr:sp macro="" textlink="">
      <xdr:nvSpPr>
        <xdr:cNvPr id="4" name="CaixaDeTexto 3">
          <a:extLst>
            <a:ext uri="{FF2B5EF4-FFF2-40B4-BE49-F238E27FC236}">
              <a16:creationId xmlns:a16="http://schemas.microsoft.com/office/drawing/2014/main" id="{00000000-0008-0000-0400-000004000000}"/>
            </a:ext>
          </a:extLst>
        </xdr:cNvPr>
        <xdr:cNvSpPr txBox="1"/>
      </xdr:nvSpPr>
      <xdr:spPr>
        <a:xfrm>
          <a:off x="7641167" y="1478643"/>
          <a:ext cx="4251476" cy="2074333"/>
        </a:xfrm>
        <a:prstGeom prst="rect">
          <a:avLst/>
        </a:prstGeom>
        <a:solidFill>
          <a:schemeClr val="accent3">
            <a:lumMod val="40000"/>
            <a:lumOff val="6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xdr:twoCellAnchor>
  <xdr:twoCellAnchor>
    <xdr:from>
      <xdr:col>11</xdr:col>
      <xdr:colOff>283632</xdr:colOff>
      <xdr:row>24</xdr:row>
      <xdr:rowOff>285749</xdr:rowOff>
    </xdr:from>
    <xdr:to>
      <xdr:col>14</xdr:col>
      <xdr:colOff>262465</xdr:colOff>
      <xdr:row>32</xdr:row>
      <xdr:rowOff>95250</xdr:rowOff>
    </xdr:to>
    <xdr:sp macro="" textlink="">
      <xdr:nvSpPr>
        <xdr:cNvPr id="5" name="CaixaDeTexto 4">
          <a:extLst>
            <a:ext uri="{FF2B5EF4-FFF2-40B4-BE49-F238E27FC236}">
              <a16:creationId xmlns:a16="http://schemas.microsoft.com/office/drawing/2014/main" id="{00000000-0008-0000-0400-000005000000}"/>
            </a:ext>
          </a:extLst>
        </xdr:cNvPr>
        <xdr:cNvSpPr txBox="1"/>
      </xdr:nvSpPr>
      <xdr:spPr>
        <a:xfrm>
          <a:off x="5861472" y="6861809"/>
          <a:ext cx="1853353" cy="2247901"/>
        </a:xfrm>
        <a:prstGeom prst="rect">
          <a:avLst/>
        </a:prstGeom>
        <a:solidFill>
          <a:schemeClr val="accent4">
            <a:lumMod val="20000"/>
            <a:lumOff val="8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xdr:twoCellAnchor>
  <xdr:twoCellAnchor>
    <xdr:from>
      <xdr:col>8</xdr:col>
      <xdr:colOff>311149</xdr:colOff>
      <xdr:row>24</xdr:row>
      <xdr:rowOff>281516</xdr:rowOff>
    </xdr:from>
    <xdr:to>
      <xdr:col>11</xdr:col>
      <xdr:colOff>289982</xdr:colOff>
      <xdr:row>32</xdr:row>
      <xdr:rowOff>91017</xdr:rowOff>
    </xdr:to>
    <xdr:sp macro="" textlink="">
      <xdr:nvSpPr>
        <xdr:cNvPr id="6" name="CaixaDeTexto 5">
          <a:extLst>
            <a:ext uri="{FF2B5EF4-FFF2-40B4-BE49-F238E27FC236}">
              <a16:creationId xmlns:a16="http://schemas.microsoft.com/office/drawing/2014/main" id="{00000000-0008-0000-0400-000006000000}"/>
            </a:ext>
          </a:extLst>
        </xdr:cNvPr>
        <xdr:cNvSpPr txBox="1"/>
      </xdr:nvSpPr>
      <xdr:spPr>
        <a:xfrm>
          <a:off x="4014469" y="6857576"/>
          <a:ext cx="1853353" cy="2247901"/>
        </a:xfrm>
        <a:prstGeom prst="rect">
          <a:avLst/>
        </a:prstGeom>
        <a:solidFill>
          <a:schemeClr val="accent3">
            <a:lumMod val="40000"/>
            <a:lumOff val="6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xdr:twoCellAnchor>
  <xdr:twoCellAnchor>
    <xdr:from>
      <xdr:col>5</xdr:col>
      <xdr:colOff>328083</xdr:colOff>
      <xdr:row>24</xdr:row>
      <xdr:rowOff>287865</xdr:rowOff>
    </xdr:from>
    <xdr:to>
      <xdr:col>8</xdr:col>
      <xdr:colOff>306916</xdr:colOff>
      <xdr:row>32</xdr:row>
      <xdr:rowOff>97366</xdr:rowOff>
    </xdr:to>
    <xdr:sp macro="" textlink="">
      <xdr:nvSpPr>
        <xdr:cNvPr id="7" name="CaixaDeTexto 6">
          <a:extLst>
            <a:ext uri="{FF2B5EF4-FFF2-40B4-BE49-F238E27FC236}">
              <a16:creationId xmlns:a16="http://schemas.microsoft.com/office/drawing/2014/main" id="{00000000-0008-0000-0400-000007000000}"/>
            </a:ext>
          </a:extLst>
        </xdr:cNvPr>
        <xdr:cNvSpPr txBox="1"/>
      </xdr:nvSpPr>
      <xdr:spPr>
        <a:xfrm>
          <a:off x="2179743" y="6863925"/>
          <a:ext cx="1830493" cy="2247901"/>
        </a:xfrm>
        <a:prstGeom prst="rect">
          <a:avLst/>
        </a:prstGeom>
        <a:solidFill>
          <a:schemeClr val="tx2">
            <a:lumMod val="20000"/>
            <a:lumOff val="8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xdr:twoCellAnchor>
  <xdr:twoCellAnchor>
    <xdr:from>
      <xdr:col>11</xdr:col>
      <xdr:colOff>283634</xdr:colOff>
      <xdr:row>14</xdr:row>
      <xdr:rowOff>220434</xdr:rowOff>
    </xdr:from>
    <xdr:to>
      <xdr:col>14</xdr:col>
      <xdr:colOff>262467</xdr:colOff>
      <xdr:row>22</xdr:row>
      <xdr:rowOff>29935</xdr:rowOff>
    </xdr:to>
    <xdr:sp macro="" textlink="">
      <xdr:nvSpPr>
        <xdr:cNvPr id="8" name="CaixaDeTexto 7">
          <a:extLst>
            <a:ext uri="{FF2B5EF4-FFF2-40B4-BE49-F238E27FC236}">
              <a16:creationId xmlns:a16="http://schemas.microsoft.com/office/drawing/2014/main" id="{00000000-0008-0000-0400-000008000000}"/>
            </a:ext>
          </a:extLst>
        </xdr:cNvPr>
        <xdr:cNvSpPr txBox="1"/>
      </xdr:nvSpPr>
      <xdr:spPr>
        <a:xfrm>
          <a:off x="5857120" y="4716234"/>
          <a:ext cx="1851176" cy="2247901"/>
        </a:xfrm>
        <a:prstGeom prst="rect">
          <a:avLst/>
        </a:prstGeom>
        <a:solidFill>
          <a:schemeClr val="accent4">
            <a:lumMod val="20000"/>
            <a:lumOff val="8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xdr:twoCellAnchor>
  <xdr:twoCellAnchor>
    <xdr:from>
      <xdr:col>8</xdr:col>
      <xdr:colOff>311151</xdr:colOff>
      <xdr:row>14</xdr:row>
      <xdr:rowOff>215898</xdr:rowOff>
    </xdr:from>
    <xdr:to>
      <xdr:col>11</xdr:col>
      <xdr:colOff>289984</xdr:colOff>
      <xdr:row>22</xdr:row>
      <xdr:rowOff>25399</xdr:rowOff>
    </xdr:to>
    <xdr:sp macro="" textlink="">
      <xdr:nvSpPr>
        <xdr:cNvPr id="9" name="CaixaDeTexto 8">
          <a:extLst>
            <a:ext uri="{FF2B5EF4-FFF2-40B4-BE49-F238E27FC236}">
              <a16:creationId xmlns:a16="http://schemas.microsoft.com/office/drawing/2014/main" id="{00000000-0008-0000-0400-000009000000}"/>
            </a:ext>
          </a:extLst>
        </xdr:cNvPr>
        <xdr:cNvSpPr txBox="1"/>
      </xdr:nvSpPr>
      <xdr:spPr>
        <a:xfrm>
          <a:off x="4014471" y="3743958"/>
          <a:ext cx="1853353" cy="2247901"/>
        </a:xfrm>
        <a:prstGeom prst="rect">
          <a:avLst/>
        </a:prstGeom>
        <a:solidFill>
          <a:schemeClr val="accent3">
            <a:lumMod val="40000"/>
            <a:lumOff val="6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xdr:twoCellAnchor>
  <xdr:twoCellAnchor>
    <xdr:from>
      <xdr:col>5</xdr:col>
      <xdr:colOff>328085</xdr:colOff>
      <xdr:row>14</xdr:row>
      <xdr:rowOff>211664</xdr:rowOff>
    </xdr:from>
    <xdr:to>
      <xdr:col>8</xdr:col>
      <xdr:colOff>306918</xdr:colOff>
      <xdr:row>22</xdr:row>
      <xdr:rowOff>21165</xdr:rowOff>
    </xdr:to>
    <xdr:sp macro="" textlink="">
      <xdr:nvSpPr>
        <xdr:cNvPr id="10" name="CaixaDeTexto 9">
          <a:extLst>
            <a:ext uri="{FF2B5EF4-FFF2-40B4-BE49-F238E27FC236}">
              <a16:creationId xmlns:a16="http://schemas.microsoft.com/office/drawing/2014/main" id="{00000000-0008-0000-0400-00000A000000}"/>
            </a:ext>
          </a:extLst>
        </xdr:cNvPr>
        <xdr:cNvSpPr txBox="1"/>
      </xdr:nvSpPr>
      <xdr:spPr>
        <a:xfrm>
          <a:off x="2179745" y="3739724"/>
          <a:ext cx="1830493" cy="2247901"/>
        </a:xfrm>
        <a:prstGeom prst="rect">
          <a:avLst/>
        </a:prstGeom>
        <a:solidFill>
          <a:schemeClr val="tx2">
            <a:lumMod val="20000"/>
            <a:lumOff val="8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xdr:twoCellAnchor>
  <xdr:twoCellAnchor editAs="oneCell">
    <xdr:from>
      <xdr:col>6</xdr:col>
      <xdr:colOff>85726</xdr:colOff>
      <xdr:row>4</xdr:row>
      <xdr:rowOff>203052</xdr:rowOff>
    </xdr:from>
    <xdr:to>
      <xdr:col>7</xdr:col>
      <xdr:colOff>88446</xdr:colOff>
      <xdr:row>6</xdr:row>
      <xdr:rowOff>201083</xdr:rowOff>
    </xdr:to>
    <xdr:pic>
      <xdr:nvPicPr>
        <xdr:cNvPr id="11" name="Imagem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2569846" y="683112"/>
          <a:ext cx="612320" cy="607631"/>
        </a:xfrm>
        <a:prstGeom prst="rect">
          <a:avLst/>
        </a:prstGeom>
      </xdr:spPr>
    </xdr:pic>
    <xdr:clientData/>
  </xdr:twoCellAnchor>
  <xdr:twoCellAnchor editAs="oneCell">
    <xdr:from>
      <xdr:col>9</xdr:col>
      <xdr:colOff>0</xdr:colOff>
      <xdr:row>4</xdr:row>
      <xdr:rowOff>148167</xdr:rowOff>
    </xdr:from>
    <xdr:to>
      <xdr:col>10</xdr:col>
      <xdr:colOff>99665</xdr:colOff>
      <xdr:row>6</xdr:row>
      <xdr:rowOff>127001</xdr:rowOff>
    </xdr:to>
    <xdr:pic>
      <xdr:nvPicPr>
        <xdr:cNvPr id="12" name="Imagem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a:off x="4312920" y="628227"/>
          <a:ext cx="732125" cy="588434"/>
        </a:xfrm>
        <a:prstGeom prst="rect">
          <a:avLst/>
        </a:prstGeom>
      </xdr:spPr>
    </xdr:pic>
    <xdr:clientData/>
  </xdr:twoCellAnchor>
  <xdr:twoCellAnchor>
    <xdr:from>
      <xdr:col>2</xdr:col>
      <xdr:colOff>379942</xdr:colOff>
      <xdr:row>4</xdr:row>
      <xdr:rowOff>232833</xdr:rowOff>
    </xdr:from>
    <xdr:to>
      <xdr:col>4</xdr:col>
      <xdr:colOff>285750</xdr:colOff>
      <xdr:row>6</xdr:row>
      <xdr:rowOff>243416</xdr:rowOff>
    </xdr:to>
    <xdr:grpSp>
      <xdr:nvGrpSpPr>
        <xdr:cNvPr id="13" name="Grupo 13">
          <a:extLst>
            <a:ext uri="{FF2B5EF4-FFF2-40B4-BE49-F238E27FC236}">
              <a16:creationId xmlns:a16="http://schemas.microsoft.com/office/drawing/2014/main" id="{00000000-0008-0000-0400-00000D000000}"/>
            </a:ext>
          </a:extLst>
        </xdr:cNvPr>
        <xdr:cNvGrpSpPr/>
      </xdr:nvGrpSpPr>
      <xdr:grpSpPr>
        <a:xfrm>
          <a:off x="1606576" y="1552394"/>
          <a:ext cx="1690003" cy="605315"/>
          <a:chOff x="3419475" y="3057525"/>
          <a:chExt cx="1019172" cy="552449"/>
        </a:xfrm>
      </xdr:grpSpPr>
      <xdr:pic>
        <xdr:nvPicPr>
          <xdr:cNvPr id="14" name="Imagem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a:off x="3419475" y="3114675"/>
            <a:ext cx="557645" cy="466725"/>
          </a:xfrm>
          <a:prstGeom prst="rect">
            <a:avLst/>
          </a:prstGeom>
        </xdr:spPr>
      </xdr:pic>
      <xdr:pic>
        <xdr:nvPicPr>
          <xdr:cNvPr id="15" name="Imagem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3886198" y="3057525"/>
            <a:ext cx="552449" cy="552449"/>
          </a:xfrm>
          <a:prstGeom prst="rect">
            <a:avLst/>
          </a:prstGeom>
        </xdr:spPr>
      </xdr:pic>
    </xdr:grpSp>
    <xdr:clientData/>
  </xdr:twoCellAnchor>
  <xdr:twoCellAnchor>
    <xdr:from>
      <xdr:col>11</xdr:col>
      <xdr:colOff>39159</xdr:colOff>
      <xdr:row>4</xdr:row>
      <xdr:rowOff>123825</xdr:rowOff>
    </xdr:from>
    <xdr:to>
      <xdr:col>23</xdr:col>
      <xdr:colOff>515407</xdr:colOff>
      <xdr:row>13</xdr:row>
      <xdr:rowOff>287111</xdr:rowOff>
    </xdr:to>
    <xdr:graphicFrame macro="">
      <xdr:nvGraphicFramePr>
        <xdr:cNvPr id="16" name="Gráfico 15">
          <a:extLst>
            <a:ext uri="{FF2B5EF4-FFF2-40B4-BE49-F238E27FC236}">
              <a16:creationId xmlns:a16="http://schemas.microsoft.com/office/drawing/2014/main" id="{00000000-0008-0000-0400-000010000000}"/>
            </a:ext>
            <a:ext uri="{147F2762-F138-4A5C-976F-8EAC2B608ADB}">
              <a16:predDERef xmlns:a16="http://schemas.microsoft.com/office/drawing/2014/main" pre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391583</xdr:colOff>
      <xdr:row>14</xdr:row>
      <xdr:rowOff>0</xdr:rowOff>
    </xdr:from>
    <xdr:to>
      <xdr:col>15</xdr:col>
      <xdr:colOff>232834</xdr:colOff>
      <xdr:row>24</xdr:row>
      <xdr:rowOff>10582</xdr:rowOff>
    </xdr:to>
    <xdr:sp macro="" textlink="">
      <xdr:nvSpPr>
        <xdr:cNvPr id="17" name="CaixaDeTexto 16">
          <a:extLst>
            <a:ext uri="{FF2B5EF4-FFF2-40B4-BE49-F238E27FC236}">
              <a16:creationId xmlns:a16="http://schemas.microsoft.com/office/drawing/2014/main" id="{00000000-0008-0000-0400-000011000000}"/>
            </a:ext>
          </a:extLst>
        </xdr:cNvPr>
        <xdr:cNvSpPr txBox="1"/>
      </xdr:nvSpPr>
      <xdr:spPr>
        <a:xfrm>
          <a:off x="7843943" y="3528060"/>
          <a:ext cx="450851" cy="3058582"/>
        </a:xfrm>
        <a:prstGeom prst="rect">
          <a:avLst/>
        </a:prstGeom>
        <a:solidFill>
          <a:schemeClr val="accent6">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pt-BR" sz="1600" b="1">
              <a:solidFill>
                <a:schemeClr val="bg1">
                  <a:lumMod val="85000"/>
                </a:schemeClr>
              </a:solidFill>
              <a:latin typeface="Segoe UI Light" panose="020B0502040204020203" pitchFamily="34" charset="0"/>
            </a:rPr>
            <a:t>Opinião por segmento</a:t>
          </a:r>
        </a:p>
      </xdr:txBody>
    </xdr:sp>
    <xdr:clientData/>
  </xdr:twoCellAnchor>
  <xdr:twoCellAnchor editAs="oneCell">
    <xdr:from>
      <xdr:col>2</xdr:col>
      <xdr:colOff>571501</xdr:colOff>
      <xdr:row>14</xdr:row>
      <xdr:rowOff>253998</xdr:rowOff>
    </xdr:from>
    <xdr:to>
      <xdr:col>3</xdr:col>
      <xdr:colOff>726015</xdr:colOff>
      <xdr:row>17</xdr:row>
      <xdr:rowOff>105829</xdr:rowOff>
    </xdr:to>
    <xdr:pic>
      <xdr:nvPicPr>
        <xdr:cNvPr id="18" name="Imagem 17">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artisticPhotocopy/>
                  </a14:imgEffect>
                </a14:imgLayer>
              </a14:imgProps>
            </a:ext>
            <a:ext uri="{28A0092B-C50C-407E-A947-70E740481C1C}">
              <a14:useLocalDpi xmlns:a14="http://schemas.microsoft.com/office/drawing/2010/main" val="0"/>
            </a:ext>
          </a:extLst>
        </a:blip>
        <a:stretch>
          <a:fillRect/>
        </a:stretch>
      </xdr:blipFill>
      <xdr:spPr>
        <a:xfrm>
          <a:off x="571501" y="3782058"/>
          <a:ext cx="786974" cy="766231"/>
        </a:xfrm>
        <a:prstGeom prst="rect">
          <a:avLst/>
        </a:prstGeom>
      </xdr:spPr>
    </xdr:pic>
    <xdr:clientData/>
  </xdr:twoCellAnchor>
  <xdr:twoCellAnchor>
    <xdr:from>
      <xdr:col>14</xdr:col>
      <xdr:colOff>391584</xdr:colOff>
      <xdr:row>24</xdr:row>
      <xdr:rowOff>10583</xdr:rowOff>
    </xdr:from>
    <xdr:to>
      <xdr:col>15</xdr:col>
      <xdr:colOff>232835</xdr:colOff>
      <xdr:row>33</xdr:row>
      <xdr:rowOff>370417</xdr:rowOff>
    </xdr:to>
    <xdr:sp macro="" textlink="">
      <xdr:nvSpPr>
        <xdr:cNvPr id="19" name="CaixaDeTexto 18">
          <a:extLst>
            <a:ext uri="{FF2B5EF4-FFF2-40B4-BE49-F238E27FC236}">
              <a16:creationId xmlns:a16="http://schemas.microsoft.com/office/drawing/2014/main" id="{00000000-0008-0000-0400-000013000000}"/>
            </a:ext>
          </a:extLst>
        </xdr:cNvPr>
        <xdr:cNvSpPr txBox="1"/>
      </xdr:nvSpPr>
      <xdr:spPr>
        <a:xfrm>
          <a:off x="7843944" y="6586643"/>
          <a:ext cx="450851" cy="3034454"/>
        </a:xfrm>
        <a:prstGeom prst="rect">
          <a:avLst/>
        </a:prstGeom>
        <a:solidFill>
          <a:schemeClr val="accent5">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pt-BR" sz="1600" b="1">
              <a:solidFill>
                <a:schemeClr val="bg1">
                  <a:lumMod val="85000"/>
                </a:schemeClr>
              </a:solidFill>
              <a:latin typeface="Segoe UI Light" panose="020B0502040204020203" pitchFamily="34" charset="0"/>
            </a:rPr>
            <a:t>Impacto por segmento</a:t>
          </a:r>
        </a:p>
      </xdr:txBody>
    </xdr:sp>
    <xdr:clientData/>
  </xdr:twoCellAnchor>
  <xdr:twoCellAnchor>
    <xdr:from>
      <xdr:col>2</xdr:col>
      <xdr:colOff>328083</xdr:colOff>
      <xdr:row>25</xdr:row>
      <xdr:rowOff>105833</xdr:rowOff>
    </xdr:from>
    <xdr:to>
      <xdr:col>4</xdr:col>
      <xdr:colOff>275166</xdr:colOff>
      <xdr:row>27</xdr:row>
      <xdr:rowOff>201084</xdr:rowOff>
    </xdr:to>
    <xdr:grpSp>
      <xdr:nvGrpSpPr>
        <xdr:cNvPr id="20" name="Grupo 21">
          <a:extLst>
            <a:ext uri="{FF2B5EF4-FFF2-40B4-BE49-F238E27FC236}">
              <a16:creationId xmlns:a16="http://schemas.microsoft.com/office/drawing/2014/main" id="{00000000-0008-0000-0400-000014000000}"/>
            </a:ext>
          </a:extLst>
        </xdr:cNvPr>
        <xdr:cNvGrpSpPr/>
      </xdr:nvGrpSpPr>
      <xdr:grpSpPr>
        <a:xfrm>
          <a:off x="1554717" y="7670077"/>
          <a:ext cx="1731278" cy="689983"/>
          <a:chOff x="391584" y="6445248"/>
          <a:chExt cx="1047750" cy="560922"/>
        </a:xfrm>
      </xdr:grpSpPr>
      <xdr:pic>
        <xdr:nvPicPr>
          <xdr:cNvPr id="21" name="Imagem 20">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6"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391584" y="6455834"/>
            <a:ext cx="550336" cy="550336"/>
          </a:xfrm>
          <a:prstGeom prst="rect">
            <a:avLst/>
          </a:prstGeom>
        </xdr:spPr>
      </xdr:pic>
      <xdr:pic>
        <xdr:nvPicPr>
          <xdr:cNvPr id="22" name="Imagem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7"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878417" y="6445248"/>
            <a:ext cx="560917" cy="560917"/>
          </a:xfrm>
          <a:prstGeom prst="rect">
            <a:avLst/>
          </a:prstGeom>
        </xdr:spPr>
      </xdr:pic>
    </xdr:grpSp>
    <xdr:clientData/>
  </xdr:twoCellAnchor>
  <xdr:twoCellAnchor>
    <xdr:from>
      <xdr:col>5</xdr:col>
      <xdr:colOff>190497</xdr:colOff>
      <xdr:row>15</xdr:row>
      <xdr:rowOff>42030</xdr:rowOff>
    </xdr:from>
    <xdr:to>
      <xdr:col>14</xdr:col>
      <xdr:colOff>412747</xdr:colOff>
      <xdr:row>24</xdr:row>
      <xdr:rowOff>22980</xdr:rowOff>
    </xdr:to>
    <xdr:graphicFrame macro="">
      <xdr:nvGraphicFramePr>
        <xdr:cNvPr id="23" name="Gráfico 22">
          <a:extLst>
            <a:ext uri="{FF2B5EF4-FFF2-40B4-BE49-F238E27FC236}">
              <a16:creationId xmlns:a16="http://schemas.microsoft.com/office/drawing/2014/main" id="{00000000-0008-0000-04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186267</xdr:colOff>
      <xdr:row>13</xdr:row>
      <xdr:rowOff>110067</xdr:rowOff>
    </xdr:from>
    <xdr:to>
      <xdr:col>26</xdr:col>
      <xdr:colOff>520700</xdr:colOff>
      <xdr:row>23</xdr:row>
      <xdr:rowOff>277283</xdr:rowOff>
    </xdr:to>
    <xdr:graphicFrame macro="">
      <xdr:nvGraphicFramePr>
        <xdr:cNvPr id="24" name="Gráfico 23">
          <a:extLst>
            <a:ext uri="{FF2B5EF4-FFF2-40B4-BE49-F238E27FC236}">
              <a16:creationId xmlns:a16="http://schemas.microsoft.com/office/drawing/2014/main" id="{00000000-0008-0000-04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222250</xdr:colOff>
      <xdr:row>25</xdr:row>
      <xdr:rowOff>127000</xdr:rowOff>
    </xdr:from>
    <xdr:to>
      <xdr:col>14</xdr:col>
      <xdr:colOff>412750</xdr:colOff>
      <xdr:row>34</xdr:row>
      <xdr:rowOff>107950</xdr:rowOff>
    </xdr:to>
    <xdr:graphicFrame macro="">
      <xdr:nvGraphicFramePr>
        <xdr:cNvPr id="25" name="Gráfico 24">
          <a:extLst>
            <a:ext uri="{FF2B5EF4-FFF2-40B4-BE49-F238E27FC236}">
              <a16:creationId xmlns:a16="http://schemas.microsoft.com/office/drawing/2014/main" id="{00000000-0008-0000-04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15</xdr:col>
      <xdr:colOff>211667</xdr:colOff>
      <xdr:row>23</xdr:row>
      <xdr:rowOff>298753</xdr:rowOff>
    </xdr:from>
    <xdr:to>
      <xdr:col>26</xdr:col>
      <xdr:colOff>603250</xdr:colOff>
      <xdr:row>34</xdr:row>
      <xdr:rowOff>140002</xdr:rowOff>
    </xdr:to>
    <xdr:graphicFrame macro="">
      <xdr:nvGraphicFramePr>
        <xdr:cNvPr id="26" name="Gráfico 25">
          <a:extLst>
            <a:ext uri="{FF2B5EF4-FFF2-40B4-BE49-F238E27FC236}">
              <a16:creationId xmlns:a16="http://schemas.microsoft.com/office/drawing/2014/main" id="{00000000-0008-0000-04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38100</xdr:colOff>
      <xdr:row>0</xdr:row>
      <xdr:rowOff>161925</xdr:rowOff>
    </xdr:from>
    <xdr:to>
      <xdr:col>27</xdr:col>
      <xdr:colOff>0</xdr:colOff>
      <xdr:row>2</xdr:row>
      <xdr:rowOff>114301</xdr:rowOff>
    </xdr:to>
    <xdr:sp macro="" textlink="">
      <xdr:nvSpPr>
        <xdr:cNvPr id="53" name="CaixaDeTexto 52">
          <a:extLst>
            <a:ext uri="{FF2B5EF4-FFF2-40B4-BE49-F238E27FC236}">
              <a16:creationId xmlns:a16="http://schemas.microsoft.com/office/drawing/2014/main" id="{00000000-0008-0000-0400-000035000000}"/>
            </a:ext>
          </a:extLst>
        </xdr:cNvPr>
        <xdr:cNvSpPr txBox="1"/>
      </xdr:nvSpPr>
      <xdr:spPr>
        <a:xfrm>
          <a:off x="1257300" y="161925"/>
          <a:ext cx="16097250" cy="904876"/>
        </a:xfrm>
        <a:prstGeom prst="rect">
          <a:avLst/>
        </a:prstGeom>
        <a:solidFill>
          <a:schemeClr val="bg1"/>
        </a:solidFill>
        <a:ln w="19050">
          <a:solidFill>
            <a:schemeClr val="accent6">
              <a:lumMod val="50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ctr"/>
        <a:lstStyle/>
        <a:p>
          <a:pPr algn="ctr"/>
          <a:r>
            <a:rPr lang="pt-BR" sz="2400" b="1">
              <a:solidFill>
                <a:schemeClr val="accent6">
                  <a:lumMod val="50000"/>
                </a:schemeClr>
              </a:solidFill>
              <a:latin typeface="+mn-lt"/>
              <a:ea typeface="Segoe UI Emoji" panose="020B0502040204020203" pitchFamily="34" charset="0"/>
              <a:cs typeface="Segoe UI Light" panose="020B0502040204020203" pitchFamily="34" charset="0"/>
            </a:rPr>
            <a:t>PAINEL</a:t>
          </a:r>
          <a:r>
            <a:rPr lang="pt-BR" sz="2400" b="1" baseline="0">
              <a:solidFill>
                <a:schemeClr val="accent6">
                  <a:lumMod val="50000"/>
                </a:schemeClr>
              </a:solidFill>
              <a:latin typeface="+mn-lt"/>
              <a:ea typeface="Segoe UI Emoji" panose="020B0502040204020203" pitchFamily="34" charset="0"/>
              <a:cs typeface="Segoe UI Light" panose="020B0502040204020203" pitchFamily="34" charset="0"/>
            </a:rPr>
            <a:t> SOBRE PERFIS, OPINIÕES E PERCEPÇÕES DE IMPACTOS</a:t>
          </a:r>
          <a:endParaRPr lang="pt-BR" sz="2400" b="1">
            <a:solidFill>
              <a:schemeClr val="accent6">
                <a:lumMod val="50000"/>
              </a:schemeClr>
            </a:solidFill>
            <a:latin typeface="+mn-lt"/>
            <a:ea typeface="Segoe UI Emoji" panose="020B0502040204020203" pitchFamily="34" charset="0"/>
            <a:cs typeface="Segoe UI Light" panose="020B0502040204020203"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16934</xdr:colOff>
      <xdr:row>0</xdr:row>
      <xdr:rowOff>101600</xdr:rowOff>
    </xdr:from>
    <xdr:to>
      <xdr:col>7</xdr:col>
      <xdr:colOff>0</xdr:colOff>
      <xdr:row>1</xdr:row>
      <xdr:rowOff>67734</xdr:rowOff>
    </xdr:to>
    <xdr:sp macro="" textlink="">
      <xdr:nvSpPr>
        <xdr:cNvPr id="2" name="Retângulo 1">
          <a:extLst>
            <a:ext uri="{FF2B5EF4-FFF2-40B4-BE49-F238E27FC236}">
              <a16:creationId xmlns:a16="http://schemas.microsoft.com/office/drawing/2014/main" id="{00000000-0008-0000-0100-000002000000}"/>
            </a:ext>
          </a:extLst>
        </xdr:cNvPr>
        <xdr:cNvSpPr/>
      </xdr:nvSpPr>
      <xdr:spPr>
        <a:xfrm>
          <a:off x="83609" y="101600"/>
          <a:ext cx="14480116" cy="1252009"/>
        </a:xfrm>
        <a:prstGeom prst="rect">
          <a:avLst/>
        </a:prstGeom>
        <a:solidFill>
          <a:schemeClr val="bg1"/>
        </a:solidFill>
        <a:ln/>
        <a:effectLst>
          <a:outerShdw blurRad="63500" sx="102000" sy="102000" algn="ctr"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rtl="0"/>
          <a:endParaRPr lang="en-GB" sz="1100"/>
        </a:p>
      </xdr:txBody>
    </xdr:sp>
    <xdr:clientData/>
  </xdr:twoCellAnchor>
  <xdr:oneCellAnchor>
    <xdr:from>
      <xdr:col>8</xdr:col>
      <xdr:colOff>0</xdr:colOff>
      <xdr:row>2</xdr:row>
      <xdr:rowOff>0</xdr:rowOff>
    </xdr:from>
    <xdr:ext cx="184731" cy="252249"/>
    <xdr:sp macro="" textlink="">
      <xdr:nvSpPr>
        <xdr:cNvPr id="3" name="CaixaDeTexto 2">
          <a:extLst>
            <a:ext uri="{FF2B5EF4-FFF2-40B4-BE49-F238E27FC236}">
              <a16:creationId xmlns:a16="http://schemas.microsoft.com/office/drawing/2014/main" id="{00000000-0008-0000-0100-000003000000}"/>
            </a:ext>
          </a:extLst>
        </xdr:cNvPr>
        <xdr:cNvSpPr txBox="1"/>
      </xdr:nvSpPr>
      <xdr:spPr>
        <a:xfrm>
          <a:off x="21349335" y="3038475"/>
          <a:ext cx="184731" cy="252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BR" sz="1100"/>
        </a:p>
      </xdr:txBody>
    </xdr:sp>
    <xdr:clientData/>
  </xdr:oneCellAnchor>
  <xdr:twoCellAnchor>
    <xdr:from>
      <xdr:col>1</xdr:col>
      <xdr:colOff>0</xdr:colOff>
      <xdr:row>0</xdr:row>
      <xdr:rowOff>524933</xdr:rowOff>
    </xdr:from>
    <xdr:to>
      <xdr:col>5</xdr:col>
      <xdr:colOff>3550863</xdr:colOff>
      <xdr:row>0</xdr:row>
      <xdr:rowOff>524933</xdr:rowOff>
    </xdr:to>
    <xdr:cxnSp macro="">
      <xdr:nvCxnSpPr>
        <xdr:cNvPr id="4" name="Conector reto 3">
          <a:extLst>
            <a:ext uri="{FF2B5EF4-FFF2-40B4-BE49-F238E27FC236}">
              <a16:creationId xmlns:a16="http://schemas.microsoft.com/office/drawing/2014/main" id="{00000000-0008-0000-0100-000004000000}"/>
            </a:ext>
          </a:extLst>
        </xdr:cNvPr>
        <xdr:cNvCxnSpPr/>
      </xdr:nvCxnSpPr>
      <xdr:spPr>
        <a:xfrm>
          <a:off x="66675" y="524933"/>
          <a:ext cx="6808413" cy="0"/>
        </a:xfrm>
        <a:prstGeom prst="line">
          <a:avLst/>
        </a:prstGeom>
        <a:ln>
          <a:solidFill>
            <a:schemeClr val="accent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39668</xdr:colOff>
      <xdr:row>0</xdr:row>
      <xdr:rowOff>133350</xdr:rowOff>
    </xdr:from>
    <xdr:to>
      <xdr:col>7</xdr:col>
      <xdr:colOff>0</xdr:colOff>
      <xdr:row>0</xdr:row>
      <xdr:rowOff>1562099</xdr:rowOff>
    </xdr:to>
    <xdr:grpSp>
      <xdr:nvGrpSpPr>
        <xdr:cNvPr id="5" name="Agrupar 4">
          <a:extLst>
            <a:ext uri="{FF2B5EF4-FFF2-40B4-BE49-F238E27FC236}">
              <a16:creationId xmlns:a16="http://schemas.microsoft.com/office/drawing/2014/main" id="{00000000-0008-0000-0100-000005000000}"/>
            </a:ext>
          </a:extLst>
        </xdr:cNvPr>
        <xdr:cNvGrpSpPr/>
      </xdr:nvGrpSpPr>
      <xdr:grpSpPr>
        <a:xfrm>
          <a:off x="936139" y="133350"/>
          <a:ext cx="15200332" cy="1428749"/>
          <a:chOff x="4458378" y="235248"/>
          <a:chExt cx="6670980" cy="1002359"/>
        </a:xfrm>
      </xdr:grpSpPr>
      <xdr:sp macro="" textlink="">
        <xdr:nvSpPr>
          <xdr:cNvPr id="6" name="CaixaDeTexto 5">
            <a:extLst>
              <a:ext uri="{FF2B5EF4-FFF2-40B4-BE49-F238E27FC236}">
                <a16:creationId xmlns:a16="http://schemas.microsoft.com/office/drawing/2014/main" id="{00000000-0008-0000-0100-000006000000}"/>
              </a:ext>
            </a:extLst>
          </xdr:cNvPr>
          <xdr:cNvSpPr txBox="1"/>
        </xdr:nvSpPr>
        <xdr:spPr>
          <a:xfrm>
            <a:off x="4458378" y="235248"/>
            <a:ext cx="6670980" cy="9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800" b="1">
                <a:solidFill>
                  <a:schemeClr val="accent1">
                    <a:lumMod val="50000"/>
                  </a:schemeClr>
                </a:solidFill>
                <a:latin typeface="Tw Cen MT" panose="020B0602020104020603" pitchFamily="34" charset="0"/>
              </a:rPr>
              <a:t>ANÁLISE DAS CONTRIBUIÇÕES</a:t>
            </a:r>
          </a:p>
        </xdr:txBody>
      </xdr:sp>
      <xdr:sp macro="" textlink="">
        <xdr:nvSpPr>
          <xdr:cNvPr id="7" name="CaixaDeTexto 6">
            <a:extLst>
              <a:ext uri="{FF2B5EF4-FFF2-40B4-BE49-F238E27FC236}">
                <a16:creationId xmlns:a16="http://schemas.microsoft.com/office/drawing/2014/main" id="{00000000-0008-0000-0100-000007000000}"/>
              </a:ext>
            </a:extLst>
          </xdr:cNvPr>
          <xdr:cNvSpPr txBox="1"/>
        </xdr:nvSpPr>
        <xdr:spPr>
          <a:xfrm>
            <a:off x="4469352" y="575505"/>
            <a:ext cx="5644747" cy="6621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600" b="1">
                <a:solidFill>
                  <a:schemeClr val="accent1">
                    <a:lumMod val="50000"/>
                  </a:schemeClr>
                </a:solidFill>
                <a:latin typeface="Calibri" panose="020F0502020204030204" pitchFamily="34" charset="0"/>
                <a:cs typeface="Calibri" panose="020F0502020204030204" pitchFamily="34" charset="0"/>
              </a:rPr>
              <a:t>Consulta</a:t>
            </a:r>
            <a:r>
              <a:rPr lang="pt-BR" sz="1600" b="1" baseline="0">
                <a:solidFill>
                  <a:schemeClr val="accent1">
                    <a:lumMod val="50000"/>
                  </a:schemeClr>
                </a:solidFill>
                <a:latin typeface="Calibri" panose="020F0502020204030204" pitchFamily="34" charset="0"/>
                <a:cs typeface="Calibri" panose="020F0502020204030204" pitchFamily="34" charset="0"/>
              </a:rPr>
              <a:t> Pública</a:t>
            </a:r>
            <a:r>
              <a:rPr lang="pt-BR" sz="1600" b="1">
                <a:solidFill>
                  <a:schemeClr val="accent1">
                    <a:lumMod val="50000"/>
                  </a:schemeClr>
                </a:solidFill>
                <a:latin typeface="Calibri" panose="020F0502020204030204" pitchFamily="34" charset="0"/>
                <a:cs typeface="Calibri" panose="020F0502020204030204" pitchFamily="34" charset="0"/>
              </a:rPr>
              <a:t> nº 1,</a:t>
            </a:r>
            <a:r>
              <a:rPr lang="pt-BR" sz="1600" b="1" baseline="0">
                <a:solidFill>
                  <a:schemeClr val="accent1">
                    <a:lumMod val="50000"/>
                  </a:schemeClr>
                </a:solidFill>
                <a:latin typeface="Calibri" panose="020F0502020204030204" pitchFamily="34" charset="0"/>
                <a:cs typeface="Calibri" panose="020F0502020204030204" pitchFamily="34" charset="0"/>
              </a:rPr>
              <a:t> de 29 de abril de </a:t>
            </a:r>
            <a:r>
              <a:rPr lang="pt-BR" sz="1600" b="1">
                <a:solidFill>
                  <a:schemeClr val="accent1">
                    <a:lumMod val="50000"/>
                  </a:schemeClr>
                </a:solidFill>
                <a:latin typeface="Calibri" panose="020F0502020204030204" pitchFamily="34" charset="0"/>
                <a:cs typeface="Calibri" panose="020F0502020204030204" pitchFamily="34" charset="0"/>
              </a:rPr>
              <a:t>2025</a:t>
            </a:r>
          </a:p>
          <a:p>
            <a:r>
              <a:rPr lang="pt-BR" sz="1600" b="1">
                <a:solidFill>
                  <a:schemeClr val="accent1">
                    <a:lumMod val="50000"/>
                  </a:schemeClr>
                </a:solidFill>
                <a:latin typeface="Calibri" panose="020F0502020204030204" pitchFamily="34" charset="0"/>
                <a:cs typeface="Calibri" panose="020F0502020204030204" pitchFamily="34" charset="0"/>
              </a:rPr>
              <a:t>Assunto:</a:t>
            </a:r>
            <a:r>
              <a:rPr lang="pt-BR" sz="1600">
                <a:solidFill>
                  <a:schemeClr val="accent1">
                    <a:lumMod val="50000"/>
                  </a:schemeClr>
                </a:solidFill>
                <a:latin typeface="Calibri" panose="020F0502020204030204" pitchFamily="34" charset="0"/>
                <a:cs typeface="Calibri" panose="020F0502020204030204" pitchFamily="34" charset="0"/>
              </a:rPr>
              <a:t> C</a:t>
            </a:r>
            <a:r>
              <a:rPr lang="pt-BR" sz="1600" i="0">
                <a:solidFill>
                  <a:schemeClr val="accent1">
                    <a:lumMod val="50000"/>
                  </a:schemeClr>
                </a:solidFill>
                <a:latin typeface="Calibri" panose="020F0502020204030204" pitchFamily="34" charset="0"/>
                <a:cs typeface="Calibri" panose="020F0502020204030204" pitchFamily="34" charset="0"/>
              </a:rPr>
              <a:t>ritérios para definição de preços de produtos novos e novas apresentações de medicamentos, de que trata o art. 7º da Lei nº 10.742, de 06 de outubro de 2003, e sobre o procedimento para a apresentação de Documento Informativo de Preço (DIP).  </a:t>
            </a:r>
          </a:p>
        </xdr:txBody>
      </xdr:sp>
    </xdr:grpSp>
    <xdr:clientData/>
  </xdr:twoCellAnchor>
  <xdr:twoCellAnchor editAs="oneCell">
    <xdr:from>
      <xdr:col>5</xdr:col>
      <xdr:colOff>4935467</xdr:colOff>
      <xdr:row>0</xdr:row>
      <xdr:rowOff>464819</xdr:rowOff>
    </xdr:from>
    <xdr:to>
      <xdr:col>7</xdr:col>
      <xdr:colOff>192765</xdr:colOff>
      <xdr:row>0</xdr:row>
      <xdr:rowOff>972735</xdr:rowOff>
    </xdr:to>
    <xdr:pic>
      <xdr:nvPicPr>
        <xdr:cNvPr id="8" name="Imagem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211386" y="464819"/>
          <a:ext cx="3235326" cy="507916"/>
        </a:xfrm>
        <a:prstGeom prst="rect">
          <a:avLst/>
        </a:prstGeom>
      </xdr:spPr>
    </xdr:pic>
    <xdr:clientData/>
  </xdr:twoCellAnchor>
  <xdr:twoCellAnchor editAs="absolute">
    <xdr:from>
      <xdr:col>1</xdr:col>
      <xdr:colOff>168089</xdr:colOff>
      <xdr:row>0</xdr:row>
      <xdr:rowOff>1556832</xdr:rowOff>
    </xdr:from>
    <xdr:to>
      <xdr:col>4</xdr:col>
      <xdr:colOff>513555</xdr:colOff>
      <xdr:row>1</xdr:row>
      <xdr:rowOff>1301408</xdr:rowOff>
    </xdr:to>
    <mc:AlternateContent xmlns:mc="http://schemas.openxmlformats.org/markup-compatibility/2006" xmlns:sle15="http://schemas.microsoft.com/office/drawing/2012/slicer">
      <mc:Choice Requires="sle15">
        <xdr:graphicFrame macro="">
          <xdr:nvGraphicFramePr>
            <xdr:cNvPr id="12" name="Dispositivos">
              <a:extLst>
                <a:ext uri="{FF2B5EF4-FFF2-40B4-BE49-F238E27FC236}">
                  <a16:creationId xmlns:a16="http://schemas.microsoft.com/office/drawing/2014/main" id="{00000000-0008-0000-0100-000009000000}"/>
                </a:ext>
              </a:extLst>
            </xdr:cNvPr>
            <xdr:cNvGraphicFramePr/>
          </xdr:nvGraphicFramePr>
          <xdr:xfrm>
            <a:off x="0" y="0"/>
            <a:ext cx="0" cy="0"/>
          </xdr:xfrm>
          <a:graphic>
            <a:graphicData uri="http://schemas.microsoft.com/office/drawing/2010/slicer">
              <sle:slicer xmlns:sle="http://schemas.microsoft.com/office/drawing/2010/slicer" name="Dispositivos"/>
            </a:graphicData>
          </a:graphic>
        </xdr:graphicFrame>
      </mc:Choice>
      <mc:Fallback xmlns="">
        <xdr:sp macro="" textlink="">
          <xdr:nvSpPr>
            <xdr:cNvPr id="0" name=""/>
            <xdr:cNvSpPr>
              <a:spLocks noTextEdit="1"/>
            </xdr:cNvSpPr>
          </xdr:nvSpPr>
          <xdr:spPr>
            <a:xfrm>
              <a:off x="1050552" y="1556832"/>
              <a:ext cx="6928922" cy="1355422"/>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xdr:clientData/>
  </xdr:twoCellAnchor>
  <xdr:twoCellAnchor editAs="absolute">
    <xdr:from>
      <xdr:col>4</xdr:col>
      <xdr:colOff>789641</xdr:colOff>
      <xdr:row>0</xdr:row>
      <xdr:rowOff>1552016</xdr:rowOff>
    </xdr:from>
    <xdr:to>
      <xdr:col>7</xdr:col>
      <xdr:colOff>219071</xdr:colOff>
      <xdr:row>1</xdr:row>
      <xdr:rowOff>1329131</xdr:rowOff>
    </xdr:to>
    <mc:AlternateContent xmlns:mc="http://schemas.openxmlformats.org/markup-compatibility/2006" xmlns:sle15="http://schemas.microsoft.com/office/drawing/2012/slicer">
      <mc:Choice Requires="sle15">
        <xdr:graphicFrame macro="">
          <xdr:nvGraphicFramePr>
            <xdr:cNvPr id="11" name="Instituição">
              <a:extLst>
                <a:ext uri="{FF2B5EF4-FFF2-40B4-BE49-F238E27FC236}">
                  <a16:creationId xmlns:a16="http://schemas.microsoft.com/office/drawing/2014/main" id="{00000000-0008-0000-0100-00000B000000}"/>
                </a:ext>
              </a:extLst>
            </xdr:cNvPr>
            <xdr:cNvGraphicFramePr/>
          </xdr:nvGraphicFramePr>
          <xdr:xfrm>
            <a:off x="0" y="0"/>
            <a:ext cx="0" cy="0"/>
          </xdr:xfrm>
          <a:graphic>
            <a:graphicData uri="http://schemas.microsoft.com/office/drawing/2010/slicer">
              <sle:slicer xmlns:sle="http://schemas.microsoft.com/office/drawing/2010/slicer" name="Instituição"/>
            </a:graphicData>
          </a:graphic>
        </xdr:graphicFrame>
      </mc:Choice>
      <mc:Fallback xmlns="">
        <xdr:sp macro="" textlink="">
          <xdr:nvSpPr>
            <xdr:cNvPr id="0" name=""/>
            <xdr:cNvSpPr>
              <a:spLocks noTextEdit="1"/>
            </xdr:cNvSpPr>
          </xdr:nvSpPr>
          <xdr:spPr>
            <a:xfrm>
              <a:off x="8255560" y="1552016"/>
              <a:ext cx="7679761" cy="1387961"/>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1196340</xdr:colOff>
      <xdr:row>0</xdr:row>
      <xdr:rowOff>93132</xdr:rowOff>
    </xdr:from>
    <xdr:to>
      <xdr:col>10</xdr:col>
      <xdr:colOff>364070</xdr:colOff>
      <xdr:row>0</xdr:row>
      <xdr:rowOff>1346200</xdr:rowOff>
    </xdr:to>
    <xdr:sp macro="" textlink="">
      <xdr:nvSpPr>
        <xdr:cNvPr id="2" name="CaixaDeTexto 1">
          <a:extLst>
            <a:ext uri="{FF2B5EF4-FFF2-40B4-BE49-F238E27FC236}">
              <a16:creationId xmlns:a16="http://schemas.microsoft.com/office/drawing/2014/main" id="{00000000-0008-0000-0200-000002000000}"/>
            </a:ext>
          </a:extLst>
        </xdr:cNvPr>
        <xdr:cNvSpPr txBox="1"/>
      </xdr:nvSpPr>
      <xdr:spPr>
        <a:xfrm>
          <a:off x="3796665" y="93132"/>
          <a:ext cx="10750130" cy="1253068"/>
        </a:xfrm>
        <a:prstGeom prst="rect">
          <a:avLst/>
        </a:prstGeom>
        <a:ln>
          <a:noFill/>
        </a:ln>
        <a:effectLst>
          <a:outerShdw blurRad="63500" sx="102000" sy="102000" algn="ctr"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1600" b="1">
              <a:solidFill>
                <a:schemeClr val="dk1"/>
              </a:solidFill>
              <a:effectLst/>
              <a:latin typeface="Tw Cen MT" panose="020B0602020104020603" pitchFamily="34" charset="0"/>
              <a:ea typeface="+mn-ea"/>
              <a:cs typeface="+mn-cs"/>
            </a:rPr>
            <a:t>LISTA DE CONTRIBUIÇÕES POR</a:t>
          </a:r>
          <a:r>
            <a:rPr lang="pt-BR" sz="1600" b="1" baseline="0">
              <a:solidFill>
                <a:schemeClr val="dk1"/>
              </a:solidFill>
              <a:effectLst/>
              <a:latin typeface="Tw Cen MT" panose="020B0602020104020603" pitchFamily="34" charset="0"/>
              <a:ea typeface="+mn-ea"/>
              <a:cs typeface="+mn-cs"/>
            </a:rPr>
            <a:t> AGENTE (PESSOA FÍSICA/JURÍDICA)</a:t>
          </a:r>
        </a:p>
        <a:p>
          <a:pPr marL="0" marR="0" lvl="0" indent="0" algn="ctr" defTabSz="914400" eaLnBrk="1" fontAlgn="auto" latinLnBrk="0" hangingPunct="1">
            <a:lnSpc>
              <a:spcPct val="100000"/>
            </a:lnSpc>
            <a:spcBef>
              <a:spcPts val="0"/>
            </a:spcBef>
            <a:spcAft>
              <a:spcPts val="0"/>
            </a:spcAft>
            <a:buClrTx/>
            <a:buSzTx/>
            <a:buFontTx/>
            <a:buNone/>
            <a:tabLst/>
            <a:defRPr/>
          </a:pPr>
          <a:endParaRPr lang="pt-BR" sz="1600" b="1" baseline="0">
            <a:solidFill>
              <a:schemeClr val="dk1"/>
            </a:solidFill>
            <a:effectLst/>
            <a:latin typeface="Tw Cen MT" panose="020B0602020104020603" pitchFamily="34" charset="0"/>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pt-BR" sz="1600" b="1">
              <a:solidFill>
                <a:schemeClr val="dk1"/>
              </a:solidFill>
              <a:effectLst/>
              <a:latin typeface="Tw Cen MT" panose="020B0602020104020603" pitchFamily="34" charset="0"/>
              <a:ea typeface="+mn-ea"/>
              <a:cs typeface="+mn-cs"/>
            </a:rPr>
            <a:t>CONSULTA PÚBLICA Nº 1, de 29 de abril de 2025</a:t>
          </a:r>
        </a:p>
        <a:p>
          <a:pPr marL="0" marR="0" lvl="0" indent="0" algn="ctr" defTabSz="914400" eaLnBrk="1" fontAlgn="auto" latinLnBrk="0" hangingPunct="1">
            <a:lnSpc>
              <a:spcPct val="100000"/>
            </a:lnSpc>
            <a:spcBef>
              <a:spcPts val="0"/>
            </a:spcBef>
            <a:spcAft>
              <a:spcPts val="0"/>
            </a:spcAft>
            <a:buClrTx/>
            <a:buSzTx/>
            <a:buFontTx/>
            <a:buNone/>
            <a:tabLst/>
            <a:defRPr/>
          </a:pPr>
          <a:endParaRPr lang="pt-BR" sz="800" b="1">
            <a:solidFill>
              <a:schemeClr val="dk1"/>
            </a:solidFill>
            <a:effectLst/>
            <a:latin typeface="Tw Cen MT" panose="020B0602020104020603" pitchFamily="34" charset="0"/>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pt-BR" sz="1400" b="0">
              <a:solidFill>
                <a:schemeClr val="dk1"/>
              </a:solidFill>
              <a:effectLst/>
              <a:latin typeface="Tw Cen MT" panose="020B0602020104020603" pitchFamily="34" charset="0"/>
              <a:ea typeface="+mn-ea"/>
              <a:cs typeface="+mn-cs"/>
            </a:rPr>
            <a:t>Critérios para definição de preços de produtos novos e novas apresentações de medicamentos, de que trata o art. 7º da Lei nº 10.742, de 06 de outubro de 2003, e sobre o procedimento para a apresentação de Documento Informativo de Preço (DIP).  </a:t>
          </a:r>
          <a:endParaRPr lang="pt-BR" sz="1400" b="0">
            <a:latin typeface="Tw Cen MT" panose="020B0602020104020603" pitchFamily="34" charset="0"/>
          </a:endParaRPr>
        </a:p>
      </xdr:txBody>
    </xdr:sp>
    <xdr:clientData/>
  </xdr:twoCellAnchor>
  <xdr:twoCellAnchor editAs="oneCell">
    <xdr:from>
      <xdr:col>0</xdr:col>
      <xdr:colOff>33867</xdr:colOff>
      <xdr:row>0</xdr:row>
      <xdr:rowOff>601136</xdr:rowOff>
    </xdr:from>
    <xdr:to>
      <xdr:col>2</xdr:col>
      <xdr:colOff>440268</xdr:colOff>
      <xdr:row>0</xdr:row>
      <xdr:rowOff>1082462</xdr:rowOff>
    </xdr:to>
    <xdr:pic>
      <xdr:nvPicPr>
        <xdr:cNvPr id="3" name="Imagem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867" y="601136"/>
          <a:ext cx="3006726" cy="481326"/>
        </a:xfrm>
        <a:prstGeom prst="rect">
          <a:avLst/>
        </a:prstGeom>
      </xdr:spPr>
    </xdr:pic>
    <xdr:clientData/>
  </xdr:twoCellAnchor>
  <xdr:twoCellAnchor>
    <xdr:from>
      <xdr:col>3</xdr:col>
      <xdr:colOff>1219197</xdr:colOff>
      <xdr:row>0</xdr:row>
      <xdr:rowOff>482601</xdr:rowOff>
    </xdr:from>
    <xdr:to>
      <xdr:col>8</xdr:col>
      <xdr:colOff>1163263</xdr:colOff>
      <xdr:row>0</xdr:row>
      <xdr:rowOff>482601</xdr:rowOff>
    </xdr:to>
    <xdr:cxnSp macro="">
      <xdr:nvCxnSpPr>
        <xdr:cNvPr id="4" name="Conector reto 3">
          <a:extLst>
            <a:ext uri="{FF2B5EF4-FFF2-40B4-BE49-F238E27FC236}">
              <a16:creationId xmlns:a16="http://schemas.microsoft.com/office/drawing/2014/main" id="{00000000-0008-0000-0200-000004000000}"/>
            </a:ext>
          </a:extLst>
        </xdr:cNvPr>
        <xdr:cNvCxnSpPr/>
      </xdr:nvCxnSpPr>
      <xdr:spPr>
        <a:xfrm>
          <a:off x="5467347" y="482601"/>
          <a:ext cx="7116391" cy="0"/>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7620</xdr:rowOff>
    </xdr:from>
    <xdr:to>
      <xdr:col>20</xdr:col>
      <xdr:colOff>30480</xdr:colOff>
      <xdr:row>7</xdr:row>
      <xdr:rowOff>7620</xdr:rowOff>
    </xdr:to>
    <xdr:sp macro="" textlink="">
      <xdr:nvSpPr>
        <xdr:cNvPr id="9" name="CaixaDeTexto 8">
          <a:extLst>
            <a:ext uri="{FF2B5EF4-FFF2-40B4-BE49-F238E27FC236}">
              <a16:creationId xmlns:a16="http://schemas.microsoft.com/office/drawing/2014/main" id="{00000000-0008-0000-0500-000009000000}"/>
            </a:ext>
          </a:extLst>
        </xdr:cNvPr>
        <xdr:cNvSpPr txBox="1"/>
      </xdr:nvSpPr>
      <xdr:spPr>
        <a:xfrm>
          <a:off x="198120" y="182880"/>
          <a:ext cx="12755880" cy="1051560"/>
        </a:xfrm>
        <a:prstGeom prst="rect">
          <a:avLst/>
        </a:prstGeom>
        <a:solidFill>
          <a:schemeClr val="accent6">
            <a:lumMod val="50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t"/>
        <a:lstStyle/>
        <a:p>
          <a:endParaRPr lang="pt-BR" sz="1100"/>
        </a:p>
      </xdr:txBody>
    </xdr:sp>
    <xdr:clientData/>
  </xdr:twoCellAnchor>
  <xdr:twoCellAnchor>
    <xdr:from>
      <xdr:col>1</xdr:col>
      <xdr:colOff>38100</xdr:colOff>
      <xdr:row>2</xdr:row>
      <xdr:rowOff>70485</xdr:rowOff>
    </xdr:from>
    <xdr:to>
      <xdr:col>20</xdr:col>
      <xdr:colOff>22860</xdr:colOff>
      <xdr:row>6</xdr:row>
      <xdr:rowOff>30481</xdr:rowOff>
    </xdr:to>
    <xdr:sp macro="" textlink="">
      <xdr:nvSpPr>
        <xdr:cNvPr id="7" name="Caixa de texto 84">
          <a:extLst>
            <a:ext uri="{FF2B5EF4-FFF2-40B4-BE49-F238E27FC236}">
              <a16:creationId xmlns:a16="http://schemas.microsoft.com/office/drawing/2014/main" id="{00000000-0008-0000-0500-000007000000}"/>
            </a:ext>
          </a:extLst>
        </xdr:cNvPr>
        <xdr:cNvSpPr txBox="1"/>
      </xdr:nvSpPr>
      <xdr:spPr>
        <a:xfrm>
          <a:off x="236220" y="421005"/>
          <a:ext cx="13616940" cy="6610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ctr" rtl="0"/>
          <a:r>
            <a:rPr lang="en-US" sz="3000">
              <a:solidFill>
                <a:schemeClr val="bg1"/>
              </a:solidFill>
              <a:latin typeface="Tw Cen MT Condensed Extra Bold" panose="020B0803020202020204" pitchFamily="34" charset="0"/>
            </a:rPr>
            <a:t>Análise Gráfica</a:t>
          </a:r>
        </a:p>
      </xdr:txBody>
    </xdr:sp>
    <xdr:clientData/>
  </xdr:twoCellAnchor>
  <xdr:twoCellAnchor editAs="oneCell">
    <xdr:from>
      <xdr:col>5</xdr:col>
      <xdr:colOff>39659</xdr:colOff>
      <xdr:row>12</xdr:row>
      <xdr:rowOff>168679</xdr:rowOff>
    </xdr:from>
    <xdr:to>
      <xdr:col>9</xdr:col>
      <xdr:colOff>542926</xdr:colOff>
      <xdr:row>27</xdr:row>
      <xdr:rowOff>85725</xdr:rowOff>
    </xdr:to>
    <mc:AlternateContent xmlns:mc="http://schemas.openxmlformats.org/markup-compatibility/2006" xmlns:a14="http://schemas.microsoft.com/office/drawing/2010/main">
      <mc:Choice Requires="a14">
        <xdr:graphicFrame macro="">
          <xdr:nvGraphicFramePr>
            <xdr:cNvPr id="14" name="Qual desses segmentos você se identifica?">
              <a:extLst>
                <a:ext uri="{FF2B5EF4-FFF2-40B4-BE49-F238E27FC236}">
                  <a16:creationId xmlns:a16="http://schemas.microsoft.com/office/drawing/2014/main" id="{00000000-0008-0000-0500-00000E000000}"/>
                </a:ext>
              </a:extLst>
            </xdr:cNvPr>
            <xdr:cNvGraphicFramePr/>
          </xdr:nvGraphicFramePr>
          <xdr:xfrm>
            <a:off x="0" y="0"/>
            <a:ext cx="0" cy="0"/>
          </xdr:xfrm>
          <a:graphic>
            <a:graphicData uri="http://schemas.microsoft.com/office/drawing/2010/slicer">
              <sle:slicer xmlns:sle="http://schemas.microsoft.com/office/drawing/2010/slicer" name="Qual desses segmentos você se identifica?"/>
            </a:graphicData>
          </a:graphic>
        </xdr:graphicFrame>
      </mc:Choice>
      <mc:Fallback xmlns="">
        <xdr:sp macro="" textlink="">
          <xdr:nvSpPr>
            <xdr:cNvPr id="0" name=""/>
            <xdr:cNvSpPr>
              <a:spLocks noTextEdit="1"/>
            </xdr:cNvSpPr>
          </xdr:nvSpPr>
          <xdr:spPr>
            <a:xfrm>
              <a:off x="4878359" y="2483254"/>
              <a:ext cx="3075017" cy="2412596"/>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10</xdr:col>
      <xdr:colOff>234314</xdr:colOff>
      <xdr:row>37</xdr:row>
      <xdr:rowOff>11430</xdr:rowOff>
    </xdr:from>
    <xdr:to>
      <xdr:col>19</xdr:col>
      <xdr:colOff>380999</xdr:colOff>
      <xdr:row>58</xdr:row>
      <xdr:rowOff>38100</xdr:rowOff>
    </xdr:to>
    <xdr:graphicFrame macro="">
      <xdr:nvGraphicFramePr>
        <xdr:cNvPr id="13" name="Gráfico 15">
          <a:extLst>
            <a:ext uri="{FF2B5EF4-FFF2-40B4-BE49-F238E27FC236}">
              <a16:creationId xmlns:a16="http://schemas.microsoft.com/office/drawing/2014/main" id="{00000000-0008-0000-05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70485</xdr:colOff>
      <xdr:row>37</xdr:row>
      <xdr:rowOff>0</xdr:rowOff>
    </xdr:from>
    <xdr:to>
      <xdr:col>10</xdr:col>
      <xdr:colOff>180975</xdr:colOff>
      <xdr:row>50</xdr:row>
      <xdr:rowOff>57150</xdr:rowOff>
    </xdr:to>
    <mc:AlternateContent xmlns:mc="http://schemas.openxmlformats.org/markup-compatibility/2006" xmlns:a14="http://schemas.microsoft.com/office/drawing/2010/main">
      <mc:Choice Requires="a14">
        <xdr:graphicFrame macro="">
          <xdr:nvGraphicFramePr>
            <xdr:cNvPr id="17" name="Qual desses segmentos você se identifica? 1">
              <a:extLst>
                <a:ext uri="{FF2B5EF4-FFF2-40B4-BE49-F238E27FC236}">
                  <a16:creationId xmlns:a16="http://schemas.microsoft.com/office/drawing/2014/main" id="{00000000-0008-0000-0500-000011000000}"/>
                </a:ext>
              </a:extLst>
            </xdr:cNvPr>
            <xdr:cNvGraphicFramePr/>
          </xdr:nvGraphicFramePr>
          <xdr:xfrm>
            <a:off x="0" y="0"/>
            <a:ext cx="0" cy="0"/>
          </xdr:xfrm>
          <a:graphic>
            <a:graphicData uri="http://schemas.microsoft.com/office/drawing/2010/slicer">
              <sle:slicer xmlns:sle="http://schemas.microsoft.com/office/drawing/2010/slicer" name="Qual desses segmentos você se identifica? 1"/>
            </a:graphicData>
          </a:graphic>
        </xdr:graphicFrame>
      </mc:Choice>
      <mc:Fallback xmlns="">
        <xdr:sp macro="" textlink="">
          <xdr:nvSpPr>
            <xdr:cNvPr id="0" name=""/>
            <xdr:cNvSpPr>
              <a:spLocks noTextEdit="1"/>
            </xdr:cNvSpPr>
          </xdr:nvSpPr>
          <xdr:spPr>
            <a:xfrm>
              <a:off x="6099810" y="6457950"/>
              <a:ext cx="2710815" cy="24574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3</xdr:col>
      <xdr:colOff>434340</xdr:colOff>
      <xdr:row>10</xdr:row>
      <xdr:rowOff>114300</xdr:rowOff>
    </xdr:from>
    <xdr:to>
      <xdr:col>8</xdr:col>
      <xdr:colOff>1303020</xdr:colOff>
      <xdr:row>12</xdr:row>
      <xdr:rowOff>38100</xdr:rowOff>
    </xdr:to>
    <xdr:sp macro="" textlink="">
      <xdr:nvSpPr>
        <xdr:cNvPr id="18" name="CaixaDeTexto 17">
          <a:extLst>
            <a:ext uri="{FF2B5EF4-FFF2-40B4-BE49-F238E27FC236}">
              <a16:creationId xmlns:a16="http://schemas.microsoft.com/office/drawing/2014/main" id="{00000000-0008-0000-0500-000012000000}"/>
            </a:ext>
          </a:extLst>
        </xdr:cNvPr>
        <xdr:cNvSpPr txBox="1"/>
      </xdr:nvSpPr>
      <xdr:spPr>
        <a:xfrm>
          <a:off x="1135380" y="2194560"/>
          <a:ext cx="5189220" cy="2743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000">
              <a:solidFill>
                <a:schemeClr val="accent6">
                  <a:lumMod val="75000"/>
                </a:schemeClr>
              </a:solidFill>
              <a:latin typeface="Century Gothic" panose="020B0502020202020204" pitchFamily="34" charset="0"/>
            </a:rPr>
            <a:t>Utilize estes painéis para mudar os dados a serem apresentados no gráfico:</a:t>
          </a:r>
        </a:p>
      </xdr:txBody>
    </xdr:sp>
    <xdr:clientData/>
  </xdr:twoCellAnchor>
  <xdr:twoCellAnchor>
    <xdr:from>
      <xdr:col>9</xdr:col>
      <xdr:colOff>823653</xdr:colOff>
      <xdr:row>12</xdr:row>
      <xdr:rowOff>44507</xdr:rowOff>
    </xdr:from>
    <xdr:to>
      <xdr:col>19</xdr:col>
      <xdr:colOff>370609</xdr:colOff>
      <xdr:row>34</xdr:row>
      <xdr:rowOff>6062</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247650</xdr:colOff>
      <xdr:row>60</xdr:row>
      <xdr:rowOff>148590</xdr:rowOff>
    </xdr:from>
    <xdr:to>
      <xdr:col>19</xdr:col>
      <xdr:colOff>295275</xdr:colOff>
      <xdr:row>80</xdr:row>
      <xdr:rowOff>57150</xdr:rowOff>
    </xdr:to>
    <xdr:graphicFrame macro="">
      <xdr:nvGraphicFramePr>
        <xdr:cNvPr id="19" name="Gráfico 2">
          <a:extLst>
            <a:ext uri="{FF2B5EF4-FFF2-40B4-BE49-F238E27FC236}">
              <a16:creationId xmlns:a16="http://schemas.microsoft.com/office/drawing/2014/main" id="{00000000-0008-0000-05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32385</xdr:colOff>
      <xdr:row>60</xdr:row>
      <xdr:rowOff>180975</xdr:rowOff>
    </xdr:from>
    <xdr:to>
      <xdr:col>10</xdr:col>
      <xdr:colOff>228600</xdr:colOff>
      <xdr:row>73</xdr:row>
      <xdr:rowOff>1</xdr:rowOff>
    </xdr:to>
    <mc:AlternateContent xmlns:mc="http://schemas.openxmlformats.org/markup-compatibility/2006" xmlns:a14="http://schemas.microsoft.com/office/drawing/2010/main">
      <mc:Choice Requires="a14">
        <xdr:graphicFrame macro="">
          <xdr:nvGraphicFramePr>
            <xdr:cNvPr id="20" name="Qual desses segmentos você se identifica? 2">
              <a:extLst>
                <a:ext uri="{FF2B5EF4-FFF2-40B4-BE49-F238E27FC236}">
                  <a16:creationId xmlns:a16="http://schemas.microsoft.com/office/drawing/2014/main" id="{00000000-0008-0000-0500-000014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Qual desses segmentos você se identifica? 2"/>
            </a:graphicData>
          </a:graphic>
        </xdr:graphicFrame>
      </mc:Choice>
      <mc:Fallback xmlns="">
        <xdr:sp macro="" textlink="">
          <xdr:nvSpPr>
            <xdr:cNvPr id="0" name=""/>
            <xdr:cNvSpPr>
              <a:spLocks noTextEdit="1"/>
            </xdr:cNvSpPr>
          </xdr:nvSpPr>
          <xdr:spPr>
            <a:xfrm>
              <a:off x="6061710" y="10687050"/>
              <a:ext cx="2796540" cy="2847976"/>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3</xdr:col>
      <xdr:colOff>1828799</xdr:colOff>
      <xdr:row>82</xdr:row>
      <xdr:rowOff>28575</xdr:rowOff>
    </xdr:from>
    <xdr:to>
      <xdr:col>17</xdr:col>
      <xdr:colOff>85724</xdr:colOff>
      <xdr:row>100</xdr:row>
      <xdr:rowOff>1000125</xdr:rowOff>
    </xdr:to>
    <xdr:graphicFrame macro="">
      <xdr:nvGraphicFramePr>
        <xdr:cNvPr id="21" name="Gráfico 20">
          <a:extLst>
            <a:ext uri="{FF2B5EF4-FFF2-40B4-BE49-F238E27FC236}">
              <a16:creationId xmlns:a16="http://schemas.microsoft.com/office/drawing/2014/main" id="{00000000-0008-0000-05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0.0148</cdr:x>
      <cdr:y>0.01929</cdr:y>
    </cdr:from>
    <cdr:to>
      <cdr:x>0.9852</cdr:x>
      <cdr:y>0.09296</cdr:y>
    </cdr:to>
    <cdr:sp macro="" textlink="">
      <cdr:nvSpPr>
        <cdr:cNvPr id="2" name="CaixaDeTexto 1">
          <a:extLst xmlns:a="http://schemas.openxmlformats.org/drawingml/2006/main">
            <a:ext uri="{FF2B5EF4-FFF2-40B4-BE49-F238E27FC236}">
              <a16:creationId xmlns:a16="http://schemas.microsoft.com/office/drawing/2014/main" id="{E0392181-C48B-4362-A04F-6085C72C9ECF}"/>
            </a:ext>
          </a:extLst>
        </cdr:cNvPr>
        <cdr:cNvSpPr txBox="1"/>
      </cdr:nvSpPr>
      <cdr:spPr>
        <a:xfrm xmlns:a="http://schemas.openxmlformats.org/drawingml/2006/main">
          <a:off x="71500" y="65125"/>
          <a:ext cx="4688080" cy="2486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100" b="1" baseline="0">
              <a:latin typeface="Calibri" panose="020F0502020204030204" pitchFamily="34" charset="0"/>
              <a:cs typeface="Calibri" panose="020F0502020204030204" pitchFamily="34" charset="0"/>
            </a:rPr>
            <a:t>Pergunta "Você é a favor da norma?"</a:t>
          </a:r>
          <a:endParaRPr lang="pt-BR" sz="1100" b="1">
            <a:latin typeface="Calibri" panose="020F0502020204030204" pitchFamily="34" charset="0"/>
            <a:cs typeface="Calibri" panose="020F0502020204030204" pitchFamily="34"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0.23693</cdr:x>
      <cdr:y>0.02326</cdr:y>
    </cdr:from>
    <cdr:to>
      <cdr:x>0.75958</cdr:x>
      <cdr:y>0.10465</cdr:y>
    </cdr:to>
    <cdr:sp macro="" textlink="">
      <cdr:nvSpPr>
        <cdr:cNvPr id="2" name="CaixaDeTexto 1">
          <a:extLst xmlns:a="http://schemas.openxmlformats.org/drawingml/2006/main">
            <a:ext uri="{FF2B5EF4-FFF2-40B4-BE49-F238E27FC236}">
              <a16:creationId xmlns:a16="http://schemas.microsoft.com/office/drawing/2014/main" id="{B1496543-4E3A-4AF1-8D0E-2D97B40DAB3A}"/>
            </a:ext>
          </a:extLst>
        </cdr:cNvPr>
        <cdr:cNvSpPr txBox="1"/>
      </cdr:nvSpPr>
      <cdr:spPr>
        <a:xfrm xmlns:a="http://schemas.openxmlformats.org/drawingml/2006/main">
          <a:off x="1036320" y="76200"/>
          <a:ext cx="2286000"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pt-BR" sz="1100" b="1" baseline="0">
              <a:latin typeface="Calibri" panose="020F0502020204030204" pitchFamily="34" charset="0"/>
              <a:cs typeface="Calibri" panose="020F0502020204030204" pitchFamily="34" charset="0"/>
            </a:rPr>
            <a:t>Perfis dos participantes</a:t>
          </a:r>
          <a:endParaRPr lang="pt-BR" sz="1100" b="1">
            <a:latin typeface="Calibri" panose="020F0502020204030204" pitchFamily="34" charset="0"/>
            <a:cs typeface="Calibri" panose="020F0502020204030204"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0.01533</cdr:x>
      <cdr:y>0.00801</cdr:y>
    </cdr:from>
    <cdr:to>
      <cdr:x>0.98978</cdr:x>
      <cdr:y>0.08772</cdr:y>
    </cdr:to>
    <cdr:sp macro="" textlink="">
      <cdr:nvSpPr>
        <cdr:cNvPr id="2" name="CaixaDeTexto 1">
          <a:extLst xmlns:a="http://schemas.openxmlformats.org/drawingml/2006/main">
            <a:ext uri="{FF2B5EF4-FFF2-40B4-BE49-F238E27FC236}">
              <a16:creationId xmlns:a16="http://schemas.microsoft.com/office/drawing/2014/main" id="{A21E69E2-18A9-4BF4-9E59-EE8F050023CD}"/>
            </a:ext>
          </a:extLst>
        </cdr:cNvPr>
        <cdr:cNvSpPr txBox="1"/>
      </cdr:nvSpPr>
      <cdr:spPr>
        <a:xfrm xmlns:a="http://schemas.openxmlformats.org/drawingml/2006/main">
          <a:off x="68580" y="29267"/>
          <a:ext cx="4358640" cy="2912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100" b="1" baseline="0">
              <a:latin typeface="Calibri" panose="020F0502020204030204" pitchFamily="34" charset="0"/>
              <a:cs typeface="Calibri" panose="020F0502020204030204" pitchFamily="34" charset="0"/>
            </a:rPr>
            <a:t>Pergunta "A proposta de norma possui impactos?"</a:t>
          </a:r>
          <a:endParaRPr lang="pt-BR" sz="1100" b="1">
            <a:latin typeface="Calibri" panose="020F0502020204030204" pitchFamily="34" charset="0"/>
            <a:cs typeface="Calibri" panose="020F050202020403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0.02492</cdr:x>
      <cdr:y>0.07453</cdr:y>
    </cdr:from>
    <cdr:to>
      <cdr:x>0.36221</cdr:x>
      <cdr:y>0.19598</cdr:y>
    </cdr:to>
    <cdr:sp macro="" textlink="">
      <cdr:nvSpPr>
        <cdr:cNvPr id="2" name="CaixaDeTexto 1">
          <a:extLst xmlns:a="http://schemas.openxmlformats.org/drawingml/2006/main">
            <a:ext uri="{FF2B5EF4-FFF2-40B4-BE49-F238E27FC236}">
              <a16:creationId xmlns:a16="http://schemas.microsoft.com/office/drawing/2014/main" id="{8E184567-C728-4DA7-96E3-72562A28CEB4}"/>
            </a:ext>
          </a:extLst>
        </cdr:cNvPr>
        <cdr:cNvSpPr txBox="1"/>
      </cdr:nvSpPr>
      <cdr:spPr>
        <a:xfrm xmlns:a="http://schemas.openxmlformats.org/drawingml/2006/main">
          <a:off x="149634" y="226032"/>
          <a:ext cx="2025278" cy="36832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pt-BR" sz="1100" b="1" baseline="0">
              <a:latin typeface="Calibri" panose="020F0502020204030204" pitchFamily="34" charset="0"/>
              <a:cs typeface="Calibri" panose="020F0502020204030204" pitchFamily="34" charset="0"/>
            </a:rPr>
            <a:t>                                                                    N = 1.384</a:t>
          </a:r>
        </a:p>
      </cdr:txBody>
    </cdr:sp>
  </cdr:relSizeAnchor>
</c:userShapes>
</file>

<file path=xl/drawings/drawing9.xml><?xml version="1.0" encoding="utf-8"?>
<xdr:wsDr xmlns:xdr="http://schemas.openxmlformats.org/drawingml/2006/spreadsheetDrawing" xmlns:a="http://schemas.openxmlformats.org/drawingml/2006/main">
  <xdr:twoCellAnchor>
    <xdr:from>
      <xdr:col>5</xdr:col>
      <xdr:colOff>563880</xdr:colOff>
      <xdr:row>1</xdr:row>
      <xdr:rowOff>137160</xdr:rowOff>
    </xdr:from>
    <xdr:to>
      <xdr:col>10</xdr:col>
      <xdr:colOff>506094</xdr:colOff>
      <xdr:row>36</xdr:row>
      <xdr:rowOff>37429</xdr:rowOff>
    </xdr:to>
    <xdr:sp macro="" textlink="">
      <xdr:nvSpPr>
        <xdr:cNvPr id="2" name="Caixa de texto 1595" descr="Double-click done when item has been packed or repacked.&#10;&#10;TIPS&#10;Pack light&#10;Try rolling clothes instead of folding for less wrinkles&#10;Wrap shoes in plastic bags to avoid marking clothes&#10;Pack fragile items in the interior of luggage&#10;Pack day items separately&#10;Take fewer clothes if you will have laundry services available&#10;Consider purchasing toiletries when you arrive at your destination&#10;Leave itinerary with someone at home" title="Packing Tips">
          <a:extLst>
            <a:ext uri="{FF2B5EF4-FFF2-40B4-BE49-F238E27FC236}">
              <a16:creationId xmlns:a16="http://schemas.microsoft.com/office/drawing/2014/main" id="{00000000-0008-0000-0C00-000002000000}"/>
            </a:ext>
          </a:extLst>
        </xdr:cNvPr>
        <xdr:cNvSpPr txBox="1"/>
      </xdr:nvSpPr>
      <xdr:spPr>
        <a:xfrm rot="10800000" flipV="1">
          <a:off x="3611880" y="312420"/>
          <a:ext cx="2990214" cy="6034369"/>
        </a:xfrm>
        <a:prstGeom prst="rect">
          <a:avLst/>
        </a:prstGeom>
        <a:noFill/>
        <a:ln>
          <a:noFill/>
        </a:ln>
        <a:effectLst/>
      </xdr:spPr>
      <xdr:style>
        <a:lnRef idx="1">
          <a:schemeClr val="accent3"/>
        </a:lnRef>
        <a:fillRef idx="2">
          <a:schemeClr val="accent3"/>
        </a:fillRef>
        <a:effectRef idx="1">
          <a:schemeClr val="accent3"/>
        </a:effectRef>
        <a:fontRef idx="minor">
          <a:schemeClr val="dk1"/>
        </a:fontRef>
      </xdr:style>
      <xdr:txBody>
        <a:bodyPr vertOverflow="clip" horzOverflow="clip" wrap="square" lIns="0" tIns="0" rIns="0" bIns="0" rtlCol="0" anchor="ctr">
          <a:noAutofit/>
        </a:bodyPr>
        <a:lstStyle/>
        <a:p>
          <a:pPr algn="ctr" rtl="0"/>
          <a:r>
            <a:rPr lang="pt-br" sz="1600" baseline="0">
              <a:solidFill>
                <a:schemeClr val="accent1">
                  <a:lumMod val="50000"/>
                </a:schemeClr>
              </a:solidFill>
              <a:latin typeface="+mj-lt"/>
              <a:cs typeface="Arial" pitchFamily="34" charset="0"/>
            </a:rPr>
            <a:t>INSTRUÇÕES</a:t>
          </a:r>
        </a:p>
        <a:p>
          <a:pPr algn="ctr" rtl="0"/>
          <a:endParaRPr lang="pt-br" sz="1400" baseline="0">
            <a:solidFill>
              <a:schemeClr val="accent1">
                <a:lumMod val="50000"/>
              </a:schemeClr>
            </a:solidFill>
            <a:latin typeface="+mn-lt"/>
            <a:cs typeface="Arial" pitchFamily="34" charset="0"/>
          </a:endParaRPr>
        </a:p>
        <a:p>
          <a:pPr algn="ctr" rtl="0"/>
          <a:r>
            <a:rPr lang="pt-br" sz="1400" baseline="0">
              <a:solidFill>
                <a:schemeClr val="accent1">
                  <a:lumMod val="50000"/>
                </a:schemeClr>
              </a:solidFill>
              <a:latin typeface="+mn-lt"/>
              <a:cs typeface="Arial" pitchFamily="34" charset="0"/>
            </a:rPr>
            <a:t>No quadro "Selecione o dispositivo" clique no artigo ou tópico para iniciar a análise. </a:t>
          </a:r>
        </a:p>
        <a:p>
          <a:pPr algn="ctr" rtl="0"/>
          <a:endParaRPr lang="pt-BR" sz="1400" baseline="0">
            <a:solidFill>
              <a:schemeClr val="accent1">
                <a:lumMod val="50000"/>
              </a:schemeClr>
            </a:solidFill>
            <a:latin typeface="+mn-lt"/>
            <a:cs typeface="Arial" pitchFamily="34" charset="0"/>
          </a:endParaRPr>
        </a:p>
        <a:p>
          <a:pPr algn="ctr" rtl="0"/>
          <a:r>
            <a:rPr lang="pt-BR" sz="1400" baseline="0">
              <a:solidFill>
                <a:schemeClr val="accent1">
                  <a:lumMod val="50000"/>
                </a:schemeClr>
              </a:solidFill>
              <a:latin typeface="+mn-lt"/>
              <a:cs typeface="Arial" pitchFamily="34" charset="0"/>
            </a:rPr>
            <a:t>Caso precise filtrar vários artigos ao mesmo tempo, clique em</a:t>
          </a:r>
        </a:p>
        <a:p>
          <a:pPr algn="ctr" rtl="0"/>
          <a:endParaRPr lang="pt-br" sz="1400" baseline="0">
            <a:solidFill>
              <a:schemeClr val="accent1">
                <a:lumMod val="50000"/>
              </a:schemeClr>
            </a:solidFill>
            <a:latin typeface="+mn-lt"/>
            <a:cs typeface="Arial" pitchFamily="34" charset="0"/>
          </a:endParaRPr>
        </a:p>
        <a:p>
          <a:pPr algn="ctr" rtl="0"/>
          <a:r>
            <a:rPr lang="pt-BR" sz="1400" baseline="0">
              <a:solidFill>
                <a:schemeClr val="accent1">
                  <a:lumMod val="50000"/>
                </a:schemeClr>
              </a:solidFill>
              <a:latin typeface="+mn-lt"/>
              <a:cs typeface="Arial" pitchFamily="34" charset="0"/>
            </a:rPr>
            <a:t>Aperte           para retirar todos os filtros simultaneamente.</a:t>
          </a:r>
          <a:r>
            <a:rPr lang="en-US" sz="1400" baseline="0">
              <a:solidFill>
                <a:schemeClr val="accent1">
                  <a:lumMod val="50000"/>
                </a:schemeClr>
              </a:solidFill>
              <a:latin typeface="+mn-lt"/>
              <a:cs typeface="Arial" pitchFamily="34" charset="0"/>
            </a:rPr>
            <a:t>      </a:t>
          </a:r>
        </a:p>
        <a:p>
          <a:pPr algn="l" rtl="0"/>
          <a:endParaRPr lang="en-US" sz="1400" baseline="0">
            <a:solidFill>
              <a:schemeClr val="accent1">
                <a:lumMod val="50000"/>
              </a:schemeClr>
            </a:solidFill>
            <a:latin typeface="+mn-lt"/>
            <a:cs typeface="Arial" pitchFamily="34" charset="0"/>
          </a:endParaRPr>
        </a:p>
        <a:p>
          <a:pPr algn="l" rtl="0"/>
          <a:endParaRPr lang="en-US" sz="1400" baseline="0">
            <a:solidFill>
              <a:schemeClr val="accent1">
                <a:lumMod val="50000"/>
              </a:schemeClr>
            </a:solidFill>
            <a:latin typeface="+mn-lt"/>
            <a:cs typeface="Arial" pitchFamily="34" charset="0"/>
          </a:endParaRPr>
        </a:p>
        <a:p>
          <a:pPr algn="ctr" rtl="0">
            <a:spcAft>
              <a:spcPts val="400"/>
            </a:spcAft>
          </a:pPr>
          <a:r>
            <a:rPr lang="pt-br" sz="1400" b="1" spc="0" baseline="0">
              <a:solidFill>
                <a:schemeClr val="accent1">
                  <a:lumMod val="50000"/>
                </a:schemeClr>
              </a:solidFill>
              <a:latin typeface="+mj-lt"/>
              <a:cs typeface="Arial" pitchFamily="34" charset="0"/>
            </a:rPr>
            <a:t>DICAS</a:t>
          </a:r>
        </a:p>
        <a:p>
          <a:pPr algn="ctr" rtl="0">
            <a:spcAft>
              <a:spcPts val="400"/>
            </a:spcAft>
          </a:pPr>
          <a:endParaRPr lang="pt-br" sz="1400" b="1" spc="0" baseline="0">
            <a:solidFill>
              <a:schemeClr val="accent1">
                <a:lumMod val="50000"/>
              </a:schemeClr>
            </a:solidFill>
            <a:latin typeface="+mj-lt"/>
            <a:cs typeface="Arial" pitchFamily="34" charset="0"/>
          </a:endParaRPr>
        </a:p>
        <a:p>
          <a:pPr marL="285750" indent="-285750" algn="l" rtl="0">
            <a:buFont typeface="Arial" panose="020B0604020202020204" pitchFamily="34" charset="0"/>
            <a:buChar char="•"/>
          </a:pPr>
          <a:r>
            <a:rPr lang="en-US" sz="1400" baseline="0">
              <a:solidFill>
                <a:schemeClr val="accent1">
                  <a:lumMod val="50000"/>
                </a:schemeClr>
              </a:solidFill>
              <a:latin typeface="+mn-lt"/>
              <a:cs typeface="Arial" pitchFamily="34" charset="0"/>
            </a:rPr>
            <a:t>Quando concluir a análise de cada dispositivo, você poderá marcá-lo na coluna "</a:t>
          </a:r>
          <a:r>
            <a:rPr lang="en-US" sz="1400" b="1" baseline="0">
              <a:solidFill>
                <a:schemeClr val="accent1">
                  <a:lumMod val="50000"/>
                </a:schemeClr>
              </a:solidFill>
              <a:latin typeface="+mn-lt"/>
              <a:cs typeface="Arial" pitchFamily="34" charset="0"/>
            </a:rPr>
            <a:t>Concluído</a:t>
          </a:r>
          <a:r>
            <a:rPr lang="en-US" sz="1400" baseline="0">
              <a:solidFill>
                <a:schemeClr val="accent1">
                  <a:lumMod val="50000"/>
                </a:schemeClr>
              </a:solidFill>
              <a:latin typeface="+mn-lt"/>
              <a:cs typeface="Arial" pitchFamily="34" charset="0"/>
            </a:rPr>
            <a:t>" clicando duas vezes na célula correspondente a qual foi analisada. </a:t>
          </a:r>
        </a:p>
        <a:p>
          <a:pPr marL="285750" indent="-285750" algn="l" rtl="0">
            <a:buFont typeface="Arial" panose="020B0604020202020204" pitchFamily="34" charset="0"/>
            <a:buChar char="•"/>
          </a:pPr>
          <a:endParaRPr lang="en-US" sz="1400" baseline="0">
            <a:solidFill>
              <a:schemeClr val="accent1">
                <a:lumMod val="50000"/>
              </a:schemeClr>
            </a:solidFill>
            <a:latin typeface="+mn-lt"/>
            <a:cs typeface="Arial" pitchFamily="34" charset="0"/>
          </a:endParaRPr>
        </a:p>
        <a:p>
          <a:pPr marL="285750" indent="-285750" algn="l" rtl="0">
            <a:buFont typeface="Arial" panose="020B0604020202020204" pitchFamily="34" charset="0"/>
            <a:buChar char="•"/>
          </a:pPr>
          <a:r>
            <a:rPr lang="en-US" sz="1400" baseline="0">
              <a:solidFill>
                <a:schemeClr val="accent1">
                  <a:lumMod val="50000"/>
                </a:schemeClr>
              </a:solidFill>
              <a:latin typeface="+mn-lt"/>
              <a:cs typeface="Arial" pitchFamily="34" charset="0"/>
            </a:rPr>
            <a:t>Para limpar as marcações na coluna "Concluído", utilize o botão "</a:t>
          </a:r>
          <a:r>
            <a:rPr lang="en-US" sz="1400" b="1" baseline="0">
              <a:solidFill>
                <a:schemeClr val="accent1">
                  <a:lumMod val="50000"/>
                </a:schemeClr>
              </a:solidFill>
              <a:latin typeface="+mn-lt"/>
              <a:cs typeface="Arial" pitchFamily="34" charset="0"/>
            </a:rPr>
            <a:t>Limpar lista de verificação</a:t>
          </a:r>
          <a:r>
            <a:rPr lang="en-US" sz="1400" baseline="0">
              <a:solidFill>
                <a:schemeClr val="accent1">
                  <a:lumMod val="50000"/>
                </a:schemeClr>
              </a:solidFill>
              <a:latin typeface="+mn-lt"/>
              <a:cs typeface="Arial" pitchFamily="34" charset="0"/>
            </a:rPr>
            <a:t>" que fica na parte superior desta planilha.</a:t>
          </a:r>
        </a:p>
        <a:p>
          <a:pPr algn="l" rtl="0"/>
          <a:r>
            <a:rPr lang="en-US" sz="1400" baseline="0">
              <a:solidFill>
                <a:schemeClr val="accent1">
                  <a:lumMod val="50000"/>
                </a:schemeClr>
              </a:solidFill>
              <a:latin typeface="+mn-lt"/>
              <a:cs typeface="Arial" pitchFamily="34" charset="0"/>
            </a:rPr>
            <a:t>        </a:t>
          </a:r>
        </a:p>
        <a:p>
          <a:pPr algn="l" rtl="0"/>
          <a:r>
            <a:rPr lang="en-US" sz="1400" baseline="0">
              <a:solidFill>
                <a:schemeClr val="accent1">
                  <a:lumMod val="50000"/>
                </a:schemeClr>
              </a:solidFill>
              <a:latin typeface="+mn-lt"/>
              <a:cs typeface="Arial" pitchFamily="34" charset="0"/>
            </a:rPr>
            <a:t>       </a:t>
          </a:r>
        </a:p>
      </xdr:txBody>
    </xdr:sp>
    <xdr:clientData/>
  </xdr:twoCellAnchor>
  <xdr:twoCellAnchor>
    <xdr:from>
      <xdr:col>6</xdr:col>
      <xdr:colOff>548369</xdr:colOff>
      <xdr:row>12</xdr:row>
      <xdr:rowOff>53340</xdr:rowOff>
    </xdr:from>
    <xdr:to>
      <xdr:col>7</xdr:col>
      <xdr:colOff>255047</xdr:colOff>
      <xdr:row>13</xdr:row>
      <xdr:rowOff>173140</xdr:rowOff>
    </xdr:to>
    <xdr:pic>
      <xdr:nvPicPr>
        <xdr:cNvPr id="3" name="Imagem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rot="10800000" flipH="1" flipV="1">
          <a:off x="4205969" y="2156460"/>
          <a:ext cx="316278" cy="295060"/>
        </a:xfrm>
        <a:prstGeom prst="rect">
          <a:avLst/>
        </a:prstGeom>
      </xdr:spPr>
    </xdr:pic>
    <xdr:clientData/>
  </xdr:twoCellAnchor>
  <xdr:twoCellAnchor>
    <xdr:from>
      <xdr:col>10</xdr:col>
      <xdr:colOff>7620</xdr:colOff>
      <xdr:row>10</xdr:row>
      <xdr:rowOff>51066</xdr:rowOff>
    </xdr:from>
    <xdr:to>
      <xdr:col>10</xdr:col>
      <xdr:colOff>323327</xdr:colOff>
      <xdr:row>11</xdr:row>
      <xdr:rowOff>170007</xdr:rowOff>
    </xdr:to>
    <xdr:pic>
      <xdr:nvPicPr>
        <xdr:cNvPr id="4" name="Imagem 3">
          <a:extLst>
            <a:ext uri="{FF2B5EF4-FFF2-40B4-BE49-F238E27FC236}">
              <a16:creationId xmlns:a16="http://schemas.microsoft.com/office/drawing/2014/main" id="{00000000-0008-0000-0C00-000004000000}"/>
            </a:ext>
          </a:extLst>
        </xdr:cNvPr>
        <xdr:cNvPicPr>
          <a:picLocks/>
        </xdr:cNvPicPr>
      </xdr:nvPicPr>
      <xdr:blipFill>
        <a:blip xmlns:r="http://schemas.openxmlformats.org/officeDocument/2006/relationships" r:embed="rId2"/>
        <a:stretch>
          <a:fillRect/>
        </a:stretch>
      </xdr:blipFill>
      <xdr:spPr>
        <a:xfrm rot="10800000" flipH="1" flipV="1">
          <a:off x="6103620" y="1803666"/>
          <a:ext cx="315707" cy="294201"/>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er" refreshedDate="45849.378979513887" createdVersion="6" refreshedVersion="8" minRefreshableVersion="3" recordCount="54" xr:uid="{57574525-9995-42F9-A879-D4DB01B49D8D}">
  <cacheSource type="worksheet">
    <worksheetSource name="Dados_tabelas"/>
  </cacheSource>
  <cacheFields count="6">
    <cacheField name="Sua contribuição será feita em nome de uma pessoa física ou uma pessoa jurídica?" numFmtId="0">
      <sharedItems containsMixedTypes="1" containsNumber="1" containsInteger="1" minValue="0" maxValue="0" count="3">
        <s v="Pessoa Física"/>
        <s v="Pessoa Jurídica"/>
        <n v="0" u="1"/>
      </sharedItems>
    </cacheField>
    <cacheField name="Qual desses segmentos você se identifica?" numFmtId="0">
      <sharedItems containsMixedTypes="1" containsNumber="1" containsInteger="1" minValue="0" maxValue="0" count="8">
        <s v="Cidadão ou consumidor"/>
        <s v="Outros"/>
        <s v="Setor regulado: empresa ou entidade representativa"/>
        <s v="Órgão ou entidade do poder público"/>
        <s v="Outro"/>
        <s v="Entidade de defesa do consumidor ou associação de pacientes"/>
        <s v="Pesquisador ou membro da comunidade científica"/>
        <n v="0" u="1"/>
      </sharedItems>
    </cacheField>
    <cacheField name="Você é a favor desta proposta de norma?" numFmtId="0">
      <sharedItems containsMixedTypes="1" containsNumber="1" containsInteger="1" minValue="0" maxValue="0" count="4">
        <s v="Não responderam"/>
        <s v="Tenho outra opinião"/>
        <s v="Sim"/>
        <n v="0" u="1"/>
      </sharedItems>
    </cacheField>
    <cacheField name="Você considera que a proposta de norma possui impactos" numFmtId="0">
      <sharedItems containsBlank="1" count="4">
        <s v="Positivos"/>
        <s v="Positivos e negativos"/>
        <s v="Negativos"/>
        <m u="1"/>
      </sharedItems>
    </cacheField>
    <cacheField name="Onde você está?" numFmtId="0">
      <sharedItems/>
    </cacheField>
    <cacheField name="Em qual desses segmentos você se identifica como setor regulado?" numFmtId="0">
      <sharedItems containsBlank="1"/>
    </cacheField>
  </cacheFields>
  <extLst>
    <ext xmlns:x14="http://schemas.microsoft.com/office/spreadsheetml/2009/9/main" uri="{725AE2AE-9491-48be-B2B4-4EB974FC3084}">
      <x14:pivotCacheDefinition pivotCacheId="19698252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4">
  <r>
    <x v="0"/>
    <x v="0"/>
    <x v="0"/>
    <x v="0"/>
    <s v="Nacional"/>
    <m/>
  </r>
  <r>
    <x v="0"/>
    <x v="1"/>
    <x v="0"/>
    <x v="0"/>
    <s v="Nacional"/>
    <m/>
  </r>
  <r>
    <x v="1"/>
    <x v="2"/>
    <x v="1"/>
    <x v="1"/>
    <s v="Nacional"/>
    <s v="Empresa"/>
  </r>
  <r>
    <x v="1"/>
    <x v="2"/>
    <x v="0"/>
    <x v="1"/>
    <s v="Nacional"/>
    <s v="Empresa"/>
  </r>
  <r>
    <x v="1"/>
    <x v="2"/>
    <x v="1"/>
    <x v="2"/>
    <s v="Nacional"/>
    <s v="Empresa"/>
  </r>
  <r>
    <x v="1"/>
    <x v="2"/>
    <x v="1"/>
    <x v="1"/>
    <s v="Nacional"/>
    <s v="Empresa"/>
  </r>
  <r>
    <x v="0"/>
    <x v="0"/>
    <x v="2"/>
    <x v="0"/>
    <s v="Nacional"/>
    <m/>
  </r>
  <r>
    <x v="1"/>
    <x v="2"/>
    <x v="0"/>
    <x v="1"/>
    <s v="Nacional"/>
    <s v="Empresa"/>
  </r>
  <r>
    <x v="1"/>
    <x v="2"/>
    <x v="0"/>
    <x v="1"/>
    <s v="Nacional"/>
    <s v="Entidade representativa do setor regulado"/>
  </r>
  <r>
    <x v="1"/>
    <x v="2"/>
    <x v="2"/>
    <x v="1"/>
    <s v="Nacional"/>
    <s v="Empresa"/>
  </r>
  <r>
    <x v="1"/>
    <x v="2"/>
    <x v="0"/>
    <x v="1"/>
    <s v="Nacional"/>
    <s v="Empresa"/>
  </r>
  <r>
    <x v="1"/>
    <x v="2"/>
    <x v="0"/>
    <x v="0"/>
    <s v="Nacional"/>
    <s v="Empresa"/>
  </r>
  <r>
    <x v="1"/>
    <x v="2"/>
    <x v="0"/>
    <x v="1"/>
    <s v="Nacional"/>
    <s v="Empresa"/>
  </r>
  <r>
    <x v="1"/>
    <x v="2"/>
    <x v="1"/>
    <x v="2"/>
    <s v="Nacional"/>
    <s v="Entidade representativa do setor regulado"/>
  </r>
  <r>
    <x v="1"/>
    <x v="2"/>
    <x v="0"/>
    <x v="1"/>
    <s v="Nacional"/>
    <s v="Empresa"/>
  </r>
  <r>
    <x v="1"/>
    <x v="3"/>
    <x v="2"/>
    <x v="0"/>
    <s v="Nacional"/>
    <m/>
  </r>
  <r>
    <x v="1"/>
    <x v="2"/>
    <x v="0"/>
    <x v="1"/>
    <s v="Nacional"/>
    <s v="Entidade representativa do setor regulado"/>
  </r>
  <r>
    <x v="1"/>
    <x v="2"/>
    <x v="2"/>
    <x v="1"/>
    <s v="Nacional"/>
    <s v="Entidade representativa do setor regulado"/>
  </r>
  <r>
    <x v="1"/>
    <x v="2"/>
    <x v="0"/>
    <x v="2"/>
    <s v="Nacional"/>
    <s v="Empresa"/>
  </r>
  <r>
    <x v="1"/>
    <x v="2"/>
    <x v="1"/>
    <x v="2"/>
    <s v="Nacional"/>
    <s v="Empresa"/>
  </r>
  <r>
    <x v="1"/>
    <x v="2"/>
    <x v="0"/>
    <x v="0"/>
    <s v="Nacional"/>
    <s v="Empresa"/>
  </r>
  <r>
    <x v="1"/>
    <x v="2"/>
    <x v="0"/>
    <x v="2"/>
    <s v="Nacional"/>
    <s v="Empresa"/>
  </r>
  <r>
    <x v="1"/>
    <x v="4"/>
    <x v="1"/>
    <x v="1"/>
    <s v="Nacional"/>
    <m/>
  </r>
  <r>
    <x v="1"/>
    <x v="2"/>
    <x v="0"/>
    <x v="0"/>
    <s v="Nacional"/>
    <s v="Empresa"/>
  </r>
  <r>
    <x v="1"/>
    <x v="2"/>
    <x v="0"/>
    <x v="1"/>
    <s v="Nacional"/>
    <s v="Empresa"/>
  </r>
  <r>
    <x v="1"/>
    <x v="5"/>
    <x v="1"/>
    <x v="1"/>
    <s v="Nacional"/>
    <m/>
  </r>
  <r>
    <x v="1"/>
    <x v="2"/>
    <x v="0"/>
    <x v="1"/>
    <s v="Nacional"/>
    <s v="Entidade representativa do setor regulado"/>
  </r>
  <r>
    <x v="1"/>
    <x v="2"/>
    <x v="1"/>
    <x v="1"/>
    <s v="Nacional"/>
    <s v="Empresa"/>
  </r>
  <r>
    <x v="1"/>
    <x v="2"/>
    <x v="0"/>
    <x v="1"/>
    <s v="Nacional"/>
    <s v="Empresa"/>
  </r>
  <r>
    <x v="1"/>
    <x v="2"/>
    <x v="1"/>
    <x v="1"/>
    <s v="Nacional"/>
    <s v="Empresa"/>
  </r>
  <r>
    <x v="1"/>
    <x v="2"/>
    <x v="0"/>
    <x v="1"/>
    <s v="Nacional"/>
    <s v="Empresa"/>
  </r>
  <r>
    <x v="1"/>
    <x v="2"/>
    <x v="0"/>
    <x v="1"/>
    <s v="Nacional"/>
    <s v="Empresa"/>
  </r>
  <r>
    <x v="1"/>
    <x v="2"/>
    <x v="2"/>
    <x v="1"/>
    <s v="Nacional"/>
    <s v="Entidade representativa do setor regulado"/>
  </r>
  <r>
    <x v="1"/>
    <x v="4"/>
    <x v="0"/>
    <x v="1"/>
    <s v="Nacional"/>
    <m/>
  </r>
  <r>
    <x v="1"/>
    <x v="2"/>
    <x v="2"/>
    <x v="0"/>
    <s v="Nacional"/>
    <s v="Entidade representativa do setor regulado"/>
  </r>
  <r>
    <x v="1"/>
    <x v="2"/>
    <x v="0"/>
    <x v="1"/>
    <s v="Nacional"/>
    <s v="Empresa"/>
  </r>
  <r>
    <x v="1"/>
    <x v="2"/>
    <x v="0"/>
    <x v="1"/>
    <s v="Nacional"/>
    <s v="Entidade representativa do setor regulado"/>
  </r>
  <r>
    <x v="1"/>
    <x v="2"/>
    <x v="0"/>
    <x v="1"/>
    <s v="Nacional"/>
    <s v="Empresa"/>
  </r>
  <r>
    <x v="1"/>
    <x v="4"/>
    <x v="2"/>
    <x v="0"/>
    <s v="Nacional"/>
    <m/>
  </r>
  <r>
    <x v="1"/>
    <x v="2"/>
    <x v="0"/>
    <x v="1"/>
    <s v="Nacional"/>
    <s v="Empresa"/>
  </r>
  <r>
    <x v="0"/>
    <x v="1"/>
    <x v="2"/>
    <x v="1"/>
    <s v="Nacional"/>
    <m/>
  </r>
  <r>
    <x v="1"/>
    <x v="5"/>
    <x v="1"/>
    <x v="0"/>
    <s v="Nacional"/>
    <m/>
  </r>
  <r>
    <x v="1"/>
    <x v="2"/>
    <x v="0"/>
    <x v="2"/>
    <s v="Nacional"/>
    <s v="Empresa"/>
  </r>
  <r>
    <x v="1"/>
    <x v="2"/>
    <x v="0"/>
    <x v="1"/>
    <s v="Nacional"/>
    <s v="Empresa"/>
  </r>
  <r>
    <x v="1"/>
    <x v="2"/>
    <x v="2"/>
    <x v="1"/>
    <s v="Nacional"/>
    <s v="Entidade representativa do setor regulado"/>
  </r>
  <r>
    <x v="1"/>
    <x v="5"/>
    <x v="1"/>
    <x v="1"/>
    <s v="Nacional"/>
    <m/>
  </r>
  <r>
    <x v="1"/>
    <x v="4"/>
    <x v="2"/>
    <x v="0"/>
    <s v="Nacional"/>
    <m/>
  </r>
  <r>
    <x v="1"/>
    <x v="2"/>
    <x v="0"/>
    <x v="1"/>
    <s v="Internacional"/>
    <s v="Empresa"/>
  </r>
  <r>
    <x v="1"/>
    <x v="2"/>
    <x v="2"/>
    <x v="0"/>
    <s v="Nacional"/>
    <s v="Empresa"/>
  </r>
  <r>
    <x v="1"/>
    <x v="4"/>
    <x v="0"/>
    <x v="1"/>
    <s v="Nacional"/>
    <m/>
  </r>
  <r>
    <x v="1"/>
    <x v="2"/>
    <x v="0"/>
    <x v="1"/>
    <s v="Nacional"/>
    <s v="Entidade representativa do setor regulado"/>
  </r>
  <r>
    <x v="1"/>
    <x v="2"/>
    <x v="2"/>
    <x v="1"/>
    <s v="Nacional"/>
    <s v="Empresa"/>
  </r>
  <r>
    <x v="0"/>
    <x v="6"/>
    <x v="2"/>
    <x v="1"/>
    <s v="Nacional"/>
    <m/>
  </r>
  <r>
    <x v="1"/>
    <x v="4"/>
    <x v="2"/>
    <x v="0"/>
    <s v="Nacional"/>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609C424-E31F-4086-9D0B-AAB5E993BA8C}" name="Tabela dinâmica16" cacheId="0" applyNumberFormats="0" applyBorderFormats="0" applyFontFormats="0" applyPatternFormats="0" applyAlignmentFormats="0" applyWidthHeightFormats="1" dataCaption="Valores" updatedVersion="8" minRefreshableVersion="3" showDataTips="0" useAutoFormatting="1" itemPrintTitles="1" createdVersion="6" indent="0" showHeaders="0" outline="1" outlineData="1" multipleFieldFilters="0" chartFormat="2" rowHeaderCaption="Você é a favor dessa norma?" colHeaderCaption="Nº">
  <location ref="D38:H49" firstHeaderRow="1" firstDataRow="2" firstDataCol="1"/>
  <pivotFields count="6">
    <pivotField axis="axisRow" showAll="0">
      <items count="4">
        <item m="1" x="2"/>
        <item x="0"/>
        <item x="1"/>
        <item t="default"/>
      </items>
    </pivotField>
    <pivotField axis="axisRow" showAll="0">
      <items count="9">
        <item m="1" x="7"/>
        <item x="0"/>
        <item x="1"/>
        <item x="2"/>
        <item x="3"/>
        <item x="4"/>
        <item x="5"/>
        <item x="6"/>
        <item t="default"/>
      </items>
    </pivotField>
    <pivotField axis="axisCol" dataField="1" showAll="0">
      <items count="5">
        <item m="1" x="3"/>
        <item x="0"/>
        <item x="1"/>
        <item x="2"/>
        <item t="default"/>
      </items>
    </pivotField>
    <pivotField showAll="0"/>
    <pivotField showAll="0"/>
    <pivotField showAll="0"/>
  </pivotFields>
  <rowFields count="2">
    <field x="0"/>
    <field x="1"/>
  </rowFields>
  <rowItems count="10">
    <i>
      <x v="1"/>
    </i>
    <i r="1">
      <x v="1"/>
    </i>
    <i r="1">
      <x v="2"/>
    </i>
    <i r="1">
      <x v="7"/>
    </i>
    <i>
      <x v="2"/>
    </i>
    <i r="1">
      <x v="3"/>
    </i>
    <i r="1">
      <x v="4"/>
    </i>
    <i r="1">
      <x v="5"/>
    </i>
    <i r="1">
      <x v="6"/>
    </i>
    <i t="grand">
      <x/>
    </i>
  </rowItems>
  <colFields count="1">
    <field x="2"/>
  </colFields>
  <colItems count="4">
    <i>
      <x v="1"/>
    </i>
    <i>
      <x v="2"/>
    </i>
    <i>
      <x v="3"/>
    </i>
    <i t="grand">
      <x/>
    </i>
  </colItems>
  <dataFields count="1">
    <dataField name="Voce é a favor da norma?" fld="2" subtotal="count" baseField="0" baseItem="0"/>
  </dataFields>
  <formats count="23">
    <format dxfId="35">
      <pivotArea outline="0" collapsedLevelsAreSubtotals="1" fieldPosition="0"/>
    </format>
    <format dxfId="34">
      <pivotArea field="0" type="button" dataOnly="0" labelOnly="1" outline="0" axis="axisRow" fieldPosition="0"/>
    </format>
    <format dxfId="33">
      <pivotArea dataOnly="0" labelOnly="1" fieldPosition="0">
        <references count="1">
          <reference field="0" count="0"/>
        </references>
      </pivotArea>
    </format>
    <format dxfId="32">
      <pivotArea dataOnly="0" labelOnly="1" grandRow="1" outline="0" fieldPosition="0"/>
    </format>
    <format dxfId="31">
      <pivotArea dataOnly="0" labelOnly="1" fieldPosition="0">
        <references count="1">
          <reference field="2" count="0"/>
        </references>
      </pivotArea>
    </format>
    <format dxfId="30">
      <pivotArea dataOnly="0" labelOnly="1" grandCol="1" outline="0" fieldPosition="0"/>
    </format>
    <format dxfId="29">
      <pivotArea outline="0" collapsedLevelsAreSubtotals="1" fieldPosition="0"/>
    </format>
    <format dxfId="28">
      <pivotArea dataOnly="0" labelOnly="1" fieldPosition="0">
        <references count="1">
          <reference field="2" count="0"/>
        </references>
      </pivotArea>
    </format>
    <format dxfId="27">
      <pivotArea dataOnly="0" labelOnly="1" grandCol="1" outline="0" fieldPosition="0"/>
    </format>
    <format dxfId="26">
      <pivotArea field="0" type="button" dataOnly="0" labelOnly="1" outline="0" axis="axisRow" fieldPosition="0"/>
    </format>
    <format dxfId="25">
      <pivotArea dataOnly="0" labelOnly="1" fieldPosition="0">
        <references count="1">
          <reference field="0" count="0"/>
        </references>
      </pivotArea>
    </format>
    <format dxfId="24">
      <pivotArea dataOnly="0" labelOnly="1" grandRow="1" outline="0" fieldPosition="0"/>
    </format>
    <format dxfId="23">
      <pivotArea dataOnly="0" labelOnly="1" grandCol="1" outline="0" fieldPosition="0"/>
    </format>
    <format dxfId="22">
      <pivotArea dataOnly="0" grandCol="1" outline="0" fieldPosition="0"/>
    </format>
    <format dxfId="21">
      <pivotArea type="all" dataOnly="0" outline="0" fieldPosition="0"/>
    </format>
    <format dxfId="20">
      <pivotArea dataOnly="0" labelOnly="1" fieldPosition="0">
        <references count="1">
          <reference field="2" count="0"/>
        </references>
      </pivotArea>
    </format>
    <format dxfId="19">
      <pivotArea dataOnly="0" labelOnly="1" grandCol="1" outline="0" fieldPosition="0"/>
    </format>
    <format dxfId="18">
      <pivotArea dataOnly="0" labelOnly="1" grandRow="1" outline="0" fieldPosition="0"/>
    </format>
    <format dxfId="17">
      <pivotArea type="origin" dataOnly="0" labelOnly="1" outline="0" fieldPosition="0"/>
    </format>
    <format dxfId="16">
      <pivotArea dataOnly="0" labelOnly="1" fieldPosition="0">
        <references count="1">
          <reference field="2" count="0"/>
        </references>
      </pivotArea>
    </format>
    <format dxfId="15">
      <pivotArea dataOnly="0" labelOnly="1" grandCol="1" outline="0" fieldPosition="0"/>
    </format>
    <format dxfId="14">
      <pivotArea dataOnly="0" labelOnly="1" fieldPosition="0">
        <references count="1">
          <reference field="0" count="0"/>
        </references>
      </pivotArea>
    </format>
    <format dxfId="13">
      <pivotArea dataOnly="0" labelOnly="1" fieldPosition="0">
        <references count="2">
          <reference field="0" count="0" selected="0"/>
          <reference field="1" count="0"/>
        </references>
      </pivotArea>
    </format>
  </formats>
  <chartFormats count="4">
    <chartFormat chart="1" format="8" series="1">
      <pivotArea type="data" outline="0" fieldPosition="0">
        <references count="2">
          <reference field="4294967294" count="1" selected="0">
            <x v="0"/>
          </reference>
          <reference field="2" count="1" selected="0">
            <x v="0"/>
          </reference>
        </references>
      </pivotArea>
    </chartFormat>
    <chartFormat chart="1" format="13" series="1">
      <pivotArea type="data" outline="0" fieldPosition="0">
        <references count="2">
          <reference field="4294967294" count="1" selected="0">
            <x v="0"/>
          </reference>
          <reference field="2" count="1" selected="0">
            <x v="1"/>
          </reference>
        </references>
      </pivotArea>
    </chartFormat>
    <chartFormat chart="1" format="14" series="1">
      <pivotArea type="data" outline="0" fieldPosition="0">
        <references count="2">
          <reference field="4294967294" count="1" selected="0">
            <x v="0"/>
          </reference>
          <reference field="2" count="1" selected="0">
            <x v="2"/>
          </reference>
        </references>
      </pivotArea>
    </chartFormat>
    <chartFormat chart="1" format="15" series="1">
      <pivotArea type="data" outline="0" fieldPosition="0">
        <references count="2">
          <reference field="4294967294" count="1" selected="0">
            <x v="0"/>
          </reference>
          <reference field="2" count="1" selected="0">
            <x v="3"/>
          </reference>
        </references>
      </pivotArea>
    </chartFormat>
  </chart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4D4B6A8-2BB8-4494-8185-B75568386036}" name="Tabela dinâmica15" cacheId="0"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chartFormat="2" rowHeaderCaption="Perfis dos participantes">
  <location ref="D14:E24" firstHeaderRow="1" firstDataRow="1" firstDataCol="1"/>
  <pivotFields count="6">
    <pivotField axis="axisRow" showAll="0">
      <items count="4">
        <item m="1" x="2"/>
        <item x="0"/>
        <item x="1"/>
        <item t="default"/>
      </items>
    </pivotField>
    <pivotField axis="axisRow" dataField="1" showAll="0">
      <items count="9">
        <item m="1" x="7"/>
        <item x="0"/>
        <item x="1"/>
        <item x="2"/>
        <item x="3"/>
        <item x="4"/>
        <item x="5"/>
        <item x="6"/>
        <item t="default"/>
      </items>
    </pivotField>
    <pivotField showAll="0"/>
    <pivotField showAll="0"/>
    <pivotField showAll="0"/>
    <pivotField showAll="0"/>
  </pivotFields>
  <rowFields count="2">
    <field x="0"/>
    <field x="1"/>
  </rowFields>
  <rowItems count="10">
    <i>
      <x v="1"/>
    </i>
    <i r="1">
      <x v="1"/>
    </i>
    <i r="1">
      <x v="2"/>
    </i>
    <i r="1">
      <x v="7"/>
    </i>
    <i>
      <x v="2"/>
    </i>
    <i r="1">
      <x v="3"/>
    </i>
    <i r="1">
      <x v="4"/>
    </i>
    <i r="1">
      <x v="5"/>
    </i>
    <i r="1">
      <x v="6"/>
    </i>
    <i t="grand">
      <x/>
    </i>
  </rowItems>
  <colItems count="1">
    <i/>
  </colItems>
  <dataFields count="1">
    <dataField name="Nº" fld="1" subtotal="count" baseField="0" baseItem="0"/>
  </dataFields>
  <formats count="15">
    <format dxfId="50">
      <pivotArea type="all" dataOnly="0" outline="0" fieldPosition="0"/>
    </format>
    <format dxfId="49">
      <pivotArea outline="0" collapsedLevelsAreSubtotals="1" fieldPosition="0"/>
    </format>
    <format dxfId="48">
      <pivotArea field="0" type="button" dataOnly="0" labelOnly="1" outline="0" axis="axisRow" fieldPosition="0"/>
    </format>
    <format dxfId="47">
      <pivotArea dataOnly="0" labelOnly="1" fieldPosition="0">
        <references count="1">
          <reference field="0" count="0"/>
        </references>
      </pivotArea>
    </format>
    <format dxfId="46">
      <pivotArea dataOnly="0" labelOnly="1" grandRow="1" outline="0" fieldPosition="0"/>
    </format>
    <format dxfId="45">
      <pivotArea dataOnly="0" labelOnly="1" outline="0" axis="axisValues" fieldPosition="0"/>
    </format>
    <format dxfId="44">
      <pivotArea type="all" dataOnly="0" outline="0" fieldPosition="0"/>
    </format>
    <format dxfId="43">
      <pivotArea outline="0" collapsedLevelsAreSubtotals="1" fieldPosition="0"/>
    </format>
    <format dxfId="42">
      <pivotArea dataOnly="0" labelOnly="1" fieldPosition="0">
        <references count="1">
          <reference field="0" count="0"/>
        </references>
      </pivotArea>
    </format>
    <format dxfId="41">
      <pivotArea dataOnly="0" labelOnly="1" grandRow="1" outline="0" fieldPosition="0"/>
    </format>
    <format dxfId="40">
      <pivotArea field="0" type="button" dataOnly="0" labelOnly="1" outline="0" axis="axisRow" fieldPosition="0"/>
    </format>
    <format dxfId="39">
      <pivotArea dataOnly="0" labelOnly="1" outline="0" axis="axisValues" fieldPosition="0"/>
    </format>
    <format dxfId="38">
      <pivotArea dataOnly="0" labelOnly="1" outline="0" axis="axisValues" fieldPosition="0"/>
    </format>
    <format dxfId="37">
      <pivotArea dataOnly="0" labelOnly="1" fieldPosition="0">
        <references count="1">
          <reference field="0" count="0"/>
        </references>
      </pivotArea>
    </format>
    <format dxfId="36">
      <pivotArea dataOnly="0" labelOnly="1" grandRow="1" outline="0"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6C57C946-C882-4C84-8C43-FD8BC73B888F}" name="Tabela dinâmica1" cacheId="0" applyNumberFormats="0" applyBorderFormats="0" applyFontFormats="0" applyPatternFormats="0" applyAlignmentFormats="0" applyWidthHeightFormats="1" dataCaption="Valores" updatedVersion="8" minRefreshableVersion="3" showDataTips="0" useAutoFormatting="1" itemPrintTitles="1" createdVersion="6" indent="0" showHeaders="0" outline="1" outlineData="1" multipleFieldFilters="0" chartFormat="1" colHeaderCaption="Nº">
  <location ref="D62:H73" firstHeaderRow="1" firstDataRow="2" firstDataCol="1"/>
  <pivotFields count="6">
    <pivotField axis="axisRow" showAll="0">
      <items count="4">
        <item m="1" x="2"/>
        <item x="0"/>
        <item x="1"/>
        <item t="default"/>
      </items>
    </pivotField>
    <pivotField axis="axisRow" showAll="0">
      <items count="9">
        <item m="1" x="7"/>
        <item x="0"/>
        <item x="1"/>
        <item x="2"/>
        <item x="3"/>
        <item x="4"/>
        <item x="5"/>
        <item x="6"/>
        <item t="default"/>
      </items>
    </pivotField>
    <pivotField showAll="0"/>
    <pivotField axis="axisCol" dataField="1" showAll="0">
      <items count="5">
        <item x="2"/>
        <item x="0"/>
        <item x="1"/>
        <item m="1" x="3"/>
        <item t="default"/>
      </items>
    </pivotField>
    <pivotField showAll="0"/>
    <pivotField showAll="0"/>
  </pivotFields>
  <rowFields count="2">
    <field x="0"/>
    <field x="1"/>
  </rowFields>
  <rowItems count="10">
    <i>
      <x v="1"/>
    </i>
    <i r="1">
      <x v="1"/>
    </i>
    <i r="1">
      <x v="2"/>
    </i>
    <i r="1">
      <x v="7"/>
    </i>
    <i>
      <x v="2"/>
    </i>
    <i r="1">
      <x v="3"/>
    </i>
    <i r="1">
      <x v="4"/>
    </i>
    <i r="1">
      <x v="5"/>
    </i>
    <i r="1">
      <x v="6"/>
    </i>
    <i t="grand">
      <x/>
    </i>
  </rowItems>
  <colFields count="1">
    <field x="3"/>
  </colFields>
  <colItems count="4">
    <i>
      <x/>
    </i>
    <i>
      <x v="1"/>
    </i>
    <i>
      <x v="2"/>
    </i>
    <i t="grand">
      <x/>
    </i>
  </colItems>
  <dataFields count="1">
    <dataField name="A proposta de norma possui impactos?" fld="3" subtotal="count" baseField="0" baseItem="0"/>
  </dataFields>
  <formats count="29">
    <format dxfId="79">
      <pivotArea outline="0" collapsedLevelsAreSubtotals="1" fieldPosition="0"/>
    </format>
    <format dxfId="78">
      <pivotArea dataOnly="0" labelOnly="1" fieldPosition="0">
        <references count="1">
          <reference field="3" count="1">
            <x v="2"/>
          </reference>
        </references>
      </pivotArea>
    </format>
    <format dxfId="77">
      <pivotArea dataOnly="0" labelOnly="1" grandCol="1" outline="0" fieldPosition="0"/>
    </format>
    <format dxfId="76">
      <pivotArea dataOnly="0" labelOnly="1" fieldPosition="0">
        <references count="1">
          <reference field="3" count="0"/>
        </references>
      </pivotArea>
    </format>
    <format dxfId="75">
      <pivotArea dataOnly="0" labelOnly="1" grandCol="1" outline="0" fieldPosition="0"/>
    </format>
    <format dxfId="74">
      <pivotArea grandCol="1" outline="0" collapsedLevelsAreSubtotals="1" fieldPosition="0"/>
    </format>
    <format dxfId="73">
      <pivotArea dataOnly="0" labelOnly="1" grandCol="1" outline="0" fieldPosition="0"/>
    </format>
    <format dxfId="72">
      <pivotArea type="topRight" dataOnly="0" labelOnly="1" outline="0" offset="C1" fieldPosition="0"/>
    </format>
    <format dxfId="71">
      <pivotArea type="origin" dataOnly="0" labelOnly="1" outline="0" fieldPosition="0"/>
    </format>
    <format dxfId="70">
      <pivotArea type="origin" dataOnly="0" labelOnly="1" outline="0" fieldPosition="0"/>
    </format>
    <format dxfId="69">
      <pivotArea type="origin" dataOnly="0" labelOnly="1" outline="0" fieldPosition="0"/>
    </format>
    <format dxfId="68">
      <pivotArea outline="0" collapsedLevelsAreSubtotals="1" fieldPosition="0"/>
    </format>
    <format dxfId="67">
      <pivotArea dataOnly="0" labelOnly="1" fieldPosition="0">
        <references count="1">
          <reference field="0" count="0"/>
        </references>
      </pivotArea>
    </format>
    <format dxfId="66">
      <pivotArea dataOnly="0" labelOnly="1" grandRow="1" outline="0" fieldPosition="0"/>
    </format>
    <format dxfId="65">
      <pivotArea type="all" dataOnly="0" outline="0" fieldPosition="0"/>
    </format>
    <format dxfId="64">
      <pivotArea outline="0" collapsedLevelsAreSubtotals="1" fieldPosition="0"/>
    </format>
    <format dxfId="63">
      <pivotArea type="origin" dataOnly="0" labelOnly="1" outline="0" fieldPosition="0"/>
    </format>
    <format dxfId="62">
      <pivotArea type="topRight" dataOnly="0" labelOnly="1" outline="0" fieldPosition="0"/>
    </format>
    <format dxfId="61">
      <pivotArea dataOnly="0" labelOnly="1" fieldPosition="0">
        <references count="1">
          <reference field="0" count="0"/>
        </references>
      </pivotArea>
    </format>
    <format dxfId="60">
      <pivotArea dataOnly="0" labelOnly="1" grandRow="1" outline="0" fieldPosition="0"/>
    </format>
    <format dxfId="59">
      <pivotArea dataOnly="0" labelOnly="1" fieldPosition="0">
        <references count="1">
          <reference field="3" count="0"/>
        </references>
      </pivotArea>
    </format>
    <format dxfId="58">
      <pivotArea dataOnly="0" labelOnly="1" grandCol="1" outline="0" fieldPosition="0"/>
    </format>
    <format dxfId="57">
      <pivotArea type="origin" dataOnly="0" labelOnly="1" outline="0" fieldPosition="0"/>
    </format>
    <format dxfId="56">
      <pivotArea dataOnly="0" labelOnly="1" fieldPosition="0">
        <references count="1">
          <reference field="3" count="0"/>
        </references>
      </pivotArea>
    </format>
    <format dxfId="55">
      <pivotArea dataOnly="0" labelOnly="1" grandCol="1" outline="0" fieldPosition="0"/>
    </format>
    <format dxfId="54">
      <pivotArea dataOnly="0" labelOnly="1" fieldPosition="0">
        <references count="1">
          <reference field="0" count="0"/>
        </references>
      </pivotArea>
    </format>
    <format dxfId="53">
      <pivotArea dataOnly="0" labelOnly="1" grandRow="1" outline="0" fieldPosition="0"/>
    </format>
    <format dxfId="52">
      <pivotArea dataOnly="0" labelOnly="1" fieldPosition="0">
        <references count="1">
          <reference field="3" count="1">
            <x v="1"/>
          </reference>
        </references>
      </pivotArea>
    </format>
    <format dxfId="51">
      <pivotArea dataOnly="0" labelOnly="1" fieldPosition="0">
        <references count="1">
          <reference field="3" count="1">
            <x v="0"/>
          </reference>
        </references>
      </pivotArea>
    </format>
  </formats>
  <chartFormats count="4">
    <chartFormat chart="0" format="0" series="1">
      <pivotArea type="data" outline="0" fieldPosition="0">
        <references count="2">
          <reference field="4294967294" count="1" selected="0">
            <x v="0"/>
          </reference>
          <reference field="3" count="1" selected="0">
            <x v="0"/>
          </reference>
        </references>
      </pivotArea>
    </chartFormat>
    <chartFormat chart="0" format="1" series="1">
      <pivotArea type="data" outline="0" fieldPosition="0">
        <references count="2">
          <reference field="4294967294" count="1" selected="0">
            <x v="0"/>
          </reference>
          <reference field="3" count="1" selected="0">
            <x v="1"/>
          </reference>
        </references>
      </pivotArea>
    </chartFormat>
    <chartFormat chart="0" format="2" series="1">
      <pivotArea type="data" outline="0" fieldPosition="0">
        <references count="2">
          <reference field="4294967294" count="1" selected="0">
            <x v="0"/>
          </reference>
          <reference field="3" count="1" selected="0">
            <x v="2"/>
          </reference>
        </references>
      </pivotArea>
    </chartFormat>
    <chartFormat chart="0" format="6" series="1">
      <pivotArea type="data" outline="0" fieldPosition="0">
        <references count="2">
          <reference field="4294967294" count="1" selected="0">
            <x v="0"/>
          </reference>
          <reference field="3" count="1" selected="0">
            <x v="3"/>
          </reference>
        </references>
      </pivotArea>
    </chartFormat>
  </chart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Qual_desses_segmentos_você_se_identifica?" xr10:uid="{C123E5A1-6CC6-4291-9F28-2AF77252B1CE}" sourceName="Qual desses segmentos você se identifica?">
  <pivotTables>
    <pivotTable tabId="6" name="Tabela dinâmica15"/>
  </pivotTables>
  <data>
    <tabular pivotCacheId="196982521">
      <items count="8">
        <i x="0" s="1"/>
        <i x="5" s="1"/>
        <i x="3" s="1"/>
        <i x="4" s="1"/>
        <i x="1" s="1"/>
        <i x="6" s="1"/>
        <i x="2" s="1"/>
        <i x="7"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Qual_desses_segmentos_você_se_identifica?1" xr10:uid="{B228BF8B-57F3-422B-AE8F-211E6D4FE690}" sourceName="Qual desses segmentos você se identifica?">
  <pivotTables>
    <pivotTable tabId="6" name="Tabela dinâmica16"/>
  </pivotTables>
  <data>
    <tabular pivotCacheId="196982521">
      <items count="8">
        <i x="0" s="1"/>
        <i x="5" s="1"/>
        <i x="3" s="1"/>
        <i x="4" s="1"/>
        <i x="1" s="1"/>
        <i x="6" s="1"/>
        <i x="2" s="1"/>
        <i x="7"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Qual_desses_segmentos_você_se_identifica?2" xr10:uid="{C24B39EA-A930-4A0D-A8B4-8FC3F2364791}" sourceName="Qual desses segmentos você se identifica?">
  <pivotTables>
    <pivotTable tabId="6" name="Tabela dinâmica1"/>
  </pivotTables>
  <data>
    <tabular pivotCacheId="196982521">
      <items count="8">
        <i x="0" s="1"/>
        <i x="5" s="1"/>
        <i x="3" s="1"/>
        <i x="4" s="1"/>
        <i x="1" s="1"/>
        <i x="6" s="1"/>
        <i x="2" s="1"/>
        <i x="7" s="1" nd="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Dispositivos" xr10:uid="{34728ADE-0F63-4678-9D98-CC246012C1F8}" sourceName="Dispositivos">
  <extLst>
    <x:ext xmlns:x15="http://schemas.microsoft.com/office/spreadsheetml/2010/11/main" uri="{2F2917AC-EB37-4324-AD4E-5DD8C200BD13}">
      <x15:tableSlicerCache tableId="2" column="1" sortOrder="descending"/>
    </x:ex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Instituição" xr10:uid="{943A17F6-BD39-4C6A-877D-C0707B2F432A}" sourceName="Instituição">
  <extLst>
    <x:ext xmlns:x15="http://schemas.microsoft.com/office/spreadsheetml/2010/11/main" uri="{2F2917AC-EB37-4324-AD4E-5DD8C200BD13}">
      <x15:tableSlicerCache tableId="2" column="7"/>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ispositivos" xr10:uid="{2F2CD96E-6D37-4EE4-8CF5-71E0EEF1A1E2}" cache="SegmentaçãodeDados_Dispositivos" caption="Filtrar por dispositivos:" columnCount="4" rowHeight="260350"/>
  <slicer name="Instituição" xr10:uid="{06BA9578-4F03-4403-B769-E6DACEE02A23}" cache="SegmentaçãodeDados_Instituição" caption="Filtrar por Instituição:" columnCount="4" rowHeight="2603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Qual desses segmentos você se identifica?" xr10:uid="{D6A021AB-65AB-425F-A93D-27DF0DC110A8}" cache="SegmentaçãodeDados_Qual_desses_segmentos_você_se_identifica?" caption="Segmentos de representação" style="SlicerStyleDark3" rowHeight="260350"/>
  <slicer name="Qual desses segmentos você se identifica? 1" xr10:uid="{2FC55239-097B-4060-A1F6-B0227B4FF137}" cache="SegmentaçãodeDados_Qual_desses_segmentos_você_se_identifica?1" caption="Segmentos de representação" style="SlicerStyleDark3" rowHeight="260350"/>
  <slicer name="Qual desses segmentos você se identifica? 2" xr10:uid="{7D6C0940-D499-4410-9BD9-716EF1CD3019}" cache="SegmentaçãodeDados_Qual_desses_segmentos_você_se_identifica?2" caption="Segmentos de representação" style="SlicerStyleDark3" rowHeight="2603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2C633C0-D075-48AF-BE3F-3963E30F3031}" name="Lista_de_contribuições" displayName="Lista_de_contribuições" ref="B4:G1460" headerRowDxfId="286" dataDxfId="285">
  <autoFilter ref="B4:G1460" xr:uid="{00000000-0009-0000-0100-000002000000}"/>
  <tableColumns count="6">
    <tableColumn id="4" xr3:uid="{CDA93A2C-1EA2-4CD7-A687-33A78521D969}" name="ID do participante" dataDxfId="284"/>
    <tableColumn id="7" xr3:uid="{83D17049-C4FD-4903-AE78-AB90DEE81E80}" name="Instituição" dataDxfId="283"/>
    <tableColumn id="11" xr3:uid="{73FFB4D4-9242-4AE5-A727-C16D1EC480E4}" name="Segmento" dataDxfId="282"/>
    <tableColumn id="1" xr3:uid="{06580077-CA18-4684-9542-D156D52D8784}" name="Dispositivos" dataDxfId="281"/>
    <tableColumn id="3" xr3:uid="{1C011F06-2F88-4F78-87AB-6D3FA590071B}" name="Proposta" totalsRowFunction="count" dataDxfId="280"/>
    <tableColumn id="5" xr3:uid="{068E67A6-F5B9-4D48-B5EB-01638B07D6AF}" name="Justificativa" dataDxfId="279"/>
  </tableColumns>
  <tableStyleInfo name="Tabela de lista de itens de férias" showFirstColumn="0" showLastColumn="0" showRowStripes="1" showColumnStripes="0"/>
  <extLst>
    <ext xmlns:x14="http://schemas.microsoft.com/office/spreadsheetml/2009/9/main" uri="{504A1905-F514-4f6f-8877-14C23A59335A}">
      <x14:table altText="Checklist" altTextSummary="Lista dos itens a pôr na mala"/>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E494C46-D8BF-4F8A-BB77-C9AD62B5B345}" name="Tabela9" displayName="Tabela9" ref="A2:GL56" totalsRowShown="0" headerRowDxfId="278" dataDxfId="276" headerRowBorderDxfId="277" tableBorderDxfId="275" totalsRowBorderDxfId="274">
  <autoFilter ref="A2:GL56" xr:uid="{E53BB9AD-44BA-4B05-BC91-DCBB003A63FC}"/>
  <tableColumns count="194">
    <tableColumn id="1" xr3:uid="{F45988C1-EFF4-4332-A8BA-5048594DF808}" name="Data de envio" dataDxfId="273"/>
    <tableColumn id="2" xr3:uid="{41B5BEC1-AAA5-4AA4-81D8-48E165A725CC}" name="ID da resposta" dataDxfId="272"/>
    <tableColumn id="3" xr3:uid="{01C5A539-355E-436C-AEE4-75BA8F117B59}" name="Qual a origem da sua contribuição?" dataDxfId="271"/>
    <tableColumn id="4" xr3:uid="{C0A82A83-8F1A-40C3-9877-A2C30179A928}" name="Se outro país, especifique:" dataDxfId="270"/>
    <tableColumn id="5" xr3:uid="{D852D15B-AB1F-477B-B829-F62F5E529EE9}" name="Em qual unidade da federação?" dataDxfId="269"/>
    <tableColumn id="6" xr3:uid="{641CF240-4613-4E84-866E-5B22DCB1CD6D}" name="A sua contribuição será feita em nome de uma pessoa física ou uma pessoa jurídica?" dataDxfId="268"/>
    <tableColumn id="7" xr3:uid="{1943D2AA-2B73-4EEC-A5CB-8D25B046E0F9}" name="Nome da instituição:" dataDxfId="267"/>
    <tableColumn id="8" xr3:uid="{E73CA466-5639-4F92-BE1C-A4FD5236DD06}" name="Qual o CNPJ da instituição que você representa?" dataDxfId="266"/>
    <tableColumn id="9" xr3:uid="{6B9FDE5F-588A-462D-BBF1-224B1F621DC7}" name="Qual é o seu segmento?" dataDxfId="265"/>
    <tableColumn id="10" xr3:uid="{6DB4849D-EB68-4BE0-9D8A-8F25F572A045}" name="Qual é o seu segmento? [Outros]" dataDxfId="264"/>
    <tableColumn id="11" xr3:uid="{E173F2A5-222D-421F-A242-4501A88EF3E3}" name="Em qual desses segmentos você se identifica como setor regulado?" dataDxfId="263"/>
    <tableColumn id="12" xr3:uid="{E45305A7-A43A-40DF-9367-489679514D13}" name="O órgão pertence a qual esfera da Federação?" dataDxfId="262"/>
    <tableColumn id="13" xr3:uid="{417BA37A-5098-42B9-AF71-B4B809A7181D}" name="Qual é o seu segmento? [Outros]2" dataDxfId="261"/>
    <tableColumn id="14" xr3:uid="{2AF41412-BA79-4481-B40D-843FDEADDB6E}" name="Qual a sua profissão?" dataDxfId="260"/>
    <tableColumn id="15" xr3:uid="{0C5B6F29-547D-4241-8171-9443D1008890}" name="Você é a favor desta proposta de norma?" dataDxfId="259"/>
    <tableColumn id="16" xr3:uid="{4BE47FD6-9ABE-4735-9F9D-BCA912F5C80E}" name="Se desejar, detalhe sua opinião:  Atenção: este espaço serve para o participante comentar, do ponto de vista particular, a proposta normativa que está em consulta pública. Por se tratar de comentários de cunho pessoal, sem argumentação ou evidências, não " dataDxfId="258"/>
    <tableColumn id="17" xr3:uid="{7F3C4009-0070-4467-ADC4-521BE7AEF876}" name="Ementa - Proposta de alteração:" dataDxfId="257"/>
    <tableColumn id="18" xr3:uid="{CFFC51B7-5864-4272-BCD1-56FB1D7B92FA}" name="Ementa - Justificativa/comentários:" dataDxfId="256"/>
    <tableColumn id="19" xr3:uid="{AED20B24-289A-4C0A-858B-99E1FBABBCB9}" name="Art. 1º - Proposta de alteração:" dataDxfId="255"/>
    <tableColumn id="20" xr3:uid="{AA2CA507-364A-421F-8F39-A785D01F389B}" name="Art. 1º - Justificativa/comentários:" dataDxfId="254"/>
    <tableColumn id="21" xr3:uid="{62636A9E-43CC-438C-8151-E0A17C583A10}" name="Art. 2º - Inciso I - Proposta de alteração:" dataDxfId="253"/>
    <tableColumn id="22" xr3:uid="{3CC6267C-2651-427C-B3CB-A0CB8198898A}" name="Art. 2º - Inciso I - Justificativa/comentários:" dataDxfId="252"/>
    <tableColumn id="23" xr3:uid="{AC4263D0-55F6-4A25-A87F-D9BF7DE9D968}" name="Art. 2º - Inciso II - Proposta de alteração:" dataDxfId="251"/>
    <tableColumn id="24" xr3:uid="{55D53F5E-C3B3-47C1-B625-1A3A454B2D33}" name="Art. 2º - Inciso II - Justificativa/comentários:" dataDxfId="250"/>
    <tableColumn id="25" xr3:uid="{5F91EBD4-F1E7-4074-8035-AD97A615253B}" name="Art. 2º - Inciso III - Proposta de alteração:" dataDxfId="249"/>
    <tableColumn id="26" xr3:uid="{2F505676-73ED-48DA-8C58-933F9D563186}" name="Art. 2º - Inciso III - Justificativa/comentários:" dataDxfId="248"/>
    <tableColumn id="27" xr3:uid="{B28309CA-FCE5-4F63-AEB6-247435089A73}" name="Art. 2º - Inciso IV - Proposta de alteração:" dataDxfId="247"/>
    <tableColumn id="28" xr3:uid="{28899ACA-8138-4653-BAFC-4100B5E3D323}" name="Art. 2º - Inciso IV - Justificativa/comentários:" dataDxfId="246"/>
    <tableColumn id="29" xr3:uid="{9D729314-A1DF-40C1-A235-583932526BCB}" name="Art. 2º - Inciso V - Proposta de alteração:" dataDxfId="245"/>
    <tableColumn id="30" xr3:uid="{C86DDF05-1D2E-424A-8469-8B5B3E850FF2}" name="Art. 2º - Inciso V - Justificativa/comentários:" dataDxfId="244"/>
    <tableColumn id="31" xr3:uid="{DC91125E-2F40-4E2D-A724-DEC0D64EB14E}" name="Art. 2º - Inciso VI - Proposta de alteração:" dataDxfId="243"/>
    <tableColumn id="32" xr3:uid="{70B9E107-7FCF-4ECE-A7FE-A44744843DD0}" name="Art. 2º - Inciso VI - Justificativa/comentários:" dataDxfId="242"/>
    <tableColumn id="33" xr3:uid="{70BF88B4-0D1A-43F5-AABB-D948E473F5D1}" name="Art. 2º - Inciso VII - Proposta de alteração:" dataDxfId="241"/>
    <tableColumn id="34" xr3:uid="{6F066369-3C8D-4FDC-862B-BD3CE7831EE7}" name="Art. 2º - Inciso VII - Justificativa/comentários:" dataDxfId="240"/>
    <tableColumn id="35" xr3:uid="{3AB861FE-86D5-465D-A57C-DB4EE1CB9DE3}" name="Art. 2º - Inciso VIII - Proposta de alteração:" dataDxfId="239"/>
    <tableColumn id="36" xr3:uid="{443717D9-8906-45B7-9A28-4A51C0152F5F}" name="Art. 2º - Inciso VIII - Justificativa/comentários:" dataDxfId="238"/>
    <tableColumn id="37" xr3:uid="{F49739B2-F88B-407F-9F96-E9691060C9AF}" name="Art. 2º - Inciso IX - Proposta de alteração:" dataDxfId="237"/>
    <tableColumn id="38" xr3:uid="{9A9E13C4-1CBE-4507-BB5E-FC88EAD65071}" name="Art. 2º - Inciso IX - Justificativa/comentários:" dataDxfId="236"/>
    <tableColumn id="39" xr3:uid="{F1DEEA78-30AE-467C-A1F1-C63FAA5A1DE0}" name="Art. 2º - Inciso X - Proposta de alteração:" dataDxfId="235"/>
    <tableColumn id="40" xr3:uid="{560C97F7-D094-4E5F-8598-F2188EAEBD9C}" name="Art. 2º - Inciso X - Justificativa/comentários:" dataDxfId="234"/>
    <tableColumn id="41" xr3:uid="{C49A2A27-0FDF-4DCB-9842-AFFEC53EF232}" name="Art. 2º - Inciso XI - Proposta de alteração:" dataDxfId="233"/>
    <tableColumn id="42" xr3:uid="{207EDE6F-612A-433A-8E9E-70B09438104B}" name="Art. 2º - Inciso XI - Justificativa/comentários:" dataDxfId="232"/>
    <tableColumn id="43" xr3:uid="{FB287738-3742-43DA-B2AC-6C395E6DC52C}" name="Art. 2º - Inciso XII - Proposta de alteração:" dataDxfId="231"/>
    <tableColumn id="44" xr3:uid="{D81FBBAB-3B11-43DE-B57C-990CF55D5F37}" name="Art. 2º - Inciso XII - Justificativa/comentários:" dataDxfId="230"/>
    <tableColumn id="45" xr3:uid="{BA8D0712-5180-4BEB-B7BD-2D021CBE32CB}" name="Art. 2º - Inciso XIII - Proposta de alteração:" dataDxfId="229"/>
    <tableColumn id="46" xr3:uid="{B7422AE6-AE7C-49D7-909E-39E68ED3568D}" name="Art. 2º - Inciso XIII - Justificativa/comentários:" dataDxfId="228"/>
    <tableColumn id="47" xr3:uid="{B63DD1DB-A944-4735-BD79-BF08315E8E8C}" name="Art. 2º - Inciso XIV - Proposta de alteração:" dataDxfId="227"/>
    <tableColumn id="48" xr3:uid="{C972AD09-0268-45C5-B352-A0934C4CFD6A}" name="Art. 2º - Inciso XIV - Justificativa/comentários:" dataDxfId="226"/>
    <tableColumn id="49" xr3:uid="{5E1414E0-BD35-4EB2-A4B1-D08CB493D4C3}" name="Art. 2º - Inciso XV - Proposta de alteração:" dataDxfId="225"/>
    <tableColumn id="50" xr3:uid="{40605A1A-ED89-4955-B007-4FF580DF5008}" name="Art. 2º - Inciso XV - Justificativa/comentários:" dataDxfId="224"/>
    <tableColumn id="51" xr3:uid="{2D550AFE-1B2B-40DA-A0D5-A7F46242BF24}" name="Art. 2º - Inciso XVI - Proposta de alteração:" dataDxfId="223"/>
    <tableColumn id="52" xr3:uid="{E7B263F2-FDAB-4DA0-A4C9-B945FDDEE528}" name="Art. 2º - Inciso XVI - Justificativa/comentários:" dataDxfId="222"/>
    <tableColumn id="53" xr3:uid="{049AD609-78AC-4696-ABA9-80D389AB6D78}" name="Art. 2º - Inciso XVII - Proposta de alteração:" dataDxfId="221"/>
    <tableColumn id="54" xr3:uid="{6CAD228C-860A-47D9-91E3-5E42CCA225AF}" name="Art. 2º - Inciso XVII - Justificativa/comentários:" dataDxfId="220"/>
    <tableColumn id="55" xr3:uid="{90C9BA73-0DC0-462F-AA13-4EA9CC376261}" name="Art. 2º - Inciso XVIII - Proposta de alteração:" dataDxfId="219"/>
    <tableColumn id="56" xr3:uid="{4BECDDE0-2049-4CA2-935E-001484AA05E7}" name="Art. 2º - Inciso XVIII - Justificativa/comentários:" dataDxfId="218"/>
    <tableColumn id="57" xr3:uid="{4460F03D-41FB-4E10-A585-7B994503FD63}" name="Art. 2º - Inciso XIX - Proposta de alteração:" dataDxfId="217"/>
    <tableColumn id="58" xr3:uid="{5983D055-44BA-445F-A88E-C9E2AFA9D73F}" name="Art. 2º - Inciso XIX - Justificativa/comentários:" dataDxfId="216"/>
    <tableColumn id="59" xr3:uid="{AC00DD91-504C-44C8-8503-A1ACA211B22A}" name="Art. 2º - Inciso XX - Proposta de alteração:" dataDxfId="215"/>
    <tableColumn id="60" xr3:uid="{D0047C4D-C3A6-44D6-AB54-569EC634A755}" name="Art. 2º - Inciso XX - Justificativa/comentários:" dataDxfId="214"/>
    <tableColumn id="61" xr3:uid="{3C56B98B-DDDB-4D2E-BB2C-5002FEBE2FE7}" name="Art. 2º - Inciso XXI - Proposta de alteração:" dataDxfId="213"/>
    <tableColumn id="62" xr3:uid="{2FF00BB7-F6FD-4085-8E3A-3DB6A7C750B5}" name="Art. 2º - Inciso XXI - Justificativa/comentários:" dataDxfId="212"/>
    <tableColumn id="63" xr3:uid="{F5B1FE3C-0DCD-41A5-BDF6-CC2F724F793A}" name="Art. 2º - Inciso XXII - Proposta de alteração:" dataDxfId="211"/>
    <tableColumn id="64" xr3:uid="{5D0A2196-BD8E-4220-9F4A-CFAEA62B0D80}" name="Art. 2º - Inciso XXII - Justificativa/comentários:" dataDxfId="210"/>
    <tableColumn id="65" xr3:uid="{5286A42B-F909-4EB8-A428-60D4661ED7DE}" name="Art. 2º - Inciso XXIII - Proposta de alteração:" dataDxfId="209"/>
    <tableColumn id="66" xr3:uid="{6936DBB1-4EC0-4FF9-9A18-6CA7E93315A3}" name="Art. 2º - Inciso XXIII - Justificativa/comentários:" dataDxfId="208"/>
    <tableColumn id="67" xr3:uid="{158AB5C4-A92F-4C70-98C5-2EA00298FC51}" name="Art. 2º - Inciso XXIV - Proposta de alteração:" dataDxfId="207"/>
    <tableColumn id="68" xr3:uid="{0A072637-3066-4E18-BFD2-14ED7D4E887F}" name="Art. 2º - Inciso XXIV - Justificativa/comentários:" dataDxfId="206"/>
    <tableColumn id="69" xr3:uid="{4B0675A3-0907-4187-858B-8B476D00E078}" name="Art. 2º - Inciso XXV - Proposta de alteração:" dataDxfId="205"/>
    <tableColumn id="70" xr3:uid="{64FC9811-5F61-4F72-8544-0AF621C28A84}" name="Art. 2º - Inciso XXV - Justificativa/comentários:" dataDxfId="204"/>
    <tableColumn id="71" xr3:uid="{B184F8B7-0281-48E7-9A1B-6FB5A69DBF47}" name="Art. 2º - Inciso XXVI - Proposta de alteração:" dataDxfId="203"/>
    <tableColumn id="72" xr3:uid="{8446FDC9-B496-4C00-B5A2-A3715F5C0095}" name="Art. 2º - Inciso XXVI - Justificativa/comentários:" dataDxfId="202"/>
    <tableColumn id="73" xr3:uid="{2732DE84-26D1-4F0F-87CE-EB7C7396EEF5}" name="Art. 2º - Inciso XXVII - Proposta de alteração:" dataDxfId="201"/>
    <tableColumn id="74" xr3:uid="{385B3CCC-ECA0-4C11-8C93-FA5C41BEEE1B}" name="Art. 2º - Inciso XXVII - Justificativa/comentários:" dataDxfId="200"/>
    <tableColumn id="75" xr3:uid="{D169D221-D583-45EF-9A1C-37529DD8D89B}" name="Art. 2º - Inciso XXVIII - Proposta de alteração:" dataDxfId="199"/>
    <tableColumn id="76" xr3:uid="{8EE2BD7D-DFA4-4DA4-81F1-3C25131CA69C}" name="Art. 2º - Inciso XXVIII - Justificativa/comentários:" dataDxfId="198"/>
    <tableColumn id="77" xr3:uid="{159A1059-A6B1-4E30-A679-05451A4BF289}" name="Art. 2º - Inciso XXIX - Proposta de alteração:" dataDxfId="197"/>
    <tableColumn id="78" xr3:uid="{22DBE005-786C-4833-9D75-C8DCF80BEB57}" name="Art. 2º - Inciso XXIX - Justificativa/comentários:" dataDxfId="196"/>
    <tableColumn id="79" xr3:uid="{8513909C-AE6A-4CB9-8624-4905CA6B1E71}" name="Art. 2º - Inciso XXX - Proposta de alteração:" dataDxfId="195"/>
    <tableColumn id="80" xr3:uid="{68B2B96A-333B-4A43-9694-1F3FD8E41E76}" name="Art. 2º - Inciso XXX - Justificativa/comentários:" dataDxfId="194"/>
    <tableColumn id="81" xr3:uid="{497450B7-D471-48B1-8034-AA0CB3DEB329}" name="Art. 2º - Inciso XXXI - Proposta de alteração:" dataDxfId="193"/>
    <tableColumn id="82" xr3:uid="{A05E63AC-EDD0-41A0-BB09-1F1555A846A1}" name="Art. 2º - Inciso XXXI - Justificativa/comentários:" dataDxfId="192"/>
    <tableColumn id="83" xr3:uid="{84540B5D-105C-496A-9A12-A703CFB3A281}" name="Art. 2º - Inciso XXXII - Proposta de alteração:" dataDxfId="191"/>
    <tableColumn id="84" xr3:uid="{8166E1E1-7F66-4B33-8616-539742722134}" name="Art. 2º - Inciso XXXII - Justificativa/comentários:" dataDxfId="190"/>
    <tableColumn id="85" xr3:uid="{E3D5DCE3-4E42-4F55-8214-CEAB105518A9}" name="Art. 3º - Proposta de alteração:" dataDxfId="189"/>
    <tableColumn id="86" xr3:uid="{565077DF-BD58-4243-853F-96EDB62A7C5A}" name="Art. 3º - Justificativa/comentários:" dataDxfId="188"/>
    <tableColumn id="87" xr3:uid="{2080CF0E-3050-4D7F-AE67-9ACA690EBDC0}" name="Art. 4º - Inciso I - Proposta de alteração:" dataDxfId="187"/>
    <tableColumn id="88" xr3:uid="{1B193215-339F-4811-9766-EA9EA12B2374}" name="Art. 4º - Inciso I - Justificativa/comentários:" dataDxfId="186"/>
    <tableColumn id="89" xr3:uid="{849C0856-0CF8-42C5-B66C-2651167A89A3}" name="Art. 4º  - Inciso II - Proposta de alteração:" dataDxfId="185"/>
    <tableColumn id="90" xr3:uid="{7C234072-E7DD-42E8-9B24-63E4DB057AEF}" name="Art. 4º  - Inciso II - Justificativa/comentários:" dataDxfId="184"/>
    <tableColumn id="91" xr3:uid="{7D8EE537-5275-4A63-A280-0ED2F211CD1E}" name="Art. 4º- Inciso III - Proposta de alteração:" dataDxfId="183"/>
    <tableColumn id="92" xr3:uid="{34410ED2-A437-4982-A439-496CF81B816D}" name="Art. 4º- Inciso III - Justificativa/comentários:" dataDxfId="182"/>
    <tableColumn id="93" xr3:uid="{845F6D5C-7EED-4A76-9D95-976C5D137000}" name="Art. 4º - Inciso IV - Proposta de alteração:" dataDxfId="181"/>
    <tableColumn id="94" xr3:uid="{2263A715-EF42-4B09-A271-3E9823A5E3AE}" name="Art. 4º - Inciso IV - Justificativa/comentários:" dataDxfId="180"/>
    <tableColumn id="95" xr3:uid="{A47A031F-D39B-4818-8D7F-C782D72BE0D8}" name="Art. 4º  - Inciso V - Proposta de alteração:" dataDxfId="179"/>
    <tableColumn id="96" xr3:uid="{DC35CF7E-56A1-4D7F-B9EB-32037E9AC27A}" name="Art. 4º - Inciso V - Justificativa/comentários:" dataDxfId="178"/>
    <tableColumn id="97" xr3:uid="{6FAF7E59-0483-4A29-8090-2B0AC2CA3334}" name="Art. 4º  - Inciso VI - Proposta de alteração:" dataDxfId="177"/>
    <tableColumn id="98" xr3:uid="{1E4B978E-EE49-4301-9F0A-588B3896C89D}" name="Art. 4º - Inciso VI - Justificativa/comentários:" dataDxfId="176"/>
    <tableColumn id="99" xr3:uid="{E105D6B0-E3C7-4C4E-A0C6-22E5BB364C4A}" name="Art. 4º - §§ 1º ao 5º - Proposta de alteração:" dataDxfId="175"/>
    <tableColumn id="100" xr3:uid="{7DD5D669-7488-485D-AC45-107C396E266B}" name="Art. 4º - §§ 1º ao 5º - Justificativa/comentários:" dataDxfId="174"/>
    <tableColumn id="101" xr3:uid="{69B29573-6416-4FAA-AAEC-187EA5825B19}" name="Art. 5º - Proposta de alteração:" dataDxfId="173"/>
    <tableColumn id="102" xr3:uid="{D2F53119-F9BA-4FFE-87AF-E98048C3BD8D}" name="Art. 5º - Justificativa/comentários:" dataDxfId="172"/>
    <tableColumn id="103" xr3:uid="{36D57700-6A52-4CC5-85CE-2FABA6772560}" name="Art. 6º - Proposta de alteração:" dataDxfId="171"/>
    <tableColumn id="104" xr3:uid="{23BAD99C-DC93-4C60-8139-7CFF37AEB0F6}" name="Art. 6º - Justificativa/comentários:" dataDxfId="170"/>
    <tableColumn id="105" xr3:uid="{1D97CD4D-A797-44C4-A78B-EE16157ED237}" name="Art. 7º - Incisos + §§ 1º e 2º - Proposta de alteração:" dataDxfId="169"/>
    <tableColumn id="106" xr3:uid="{157DCB82-7B77-492E-873C-282477FE1092}" name="Art. 7º - Incisos + §§ 1º e 2º - Justificativa/comentários:" dataDxfId="168"/>
    <tableColumn id="107" xr3:uid="{E67A7A6D-8FBC-4525-A4F7-C39FEB7BC6A1}" name="Art. 7º - §§ 3º e 4º - Proposta de alteração:" dataDxfId="167"/>
    <tableColumn id="108" xr3:uid="{1A3AAD64-4C4A-46DC-A257-43ACA6332D7D}" name="Art. 7º - §§ 3º e 4º - Justificativa/comentários:" dataDxfId="166"/>
    <tableColumn id="109" xr3:uid="{370E28A5-670C-4507-9DB3-D3D2BB54A9A0}" name="Art. 7º - §§ 5º ao 10 - Proposta de alteração:" dataDxfId="165"/>
    <tableColumn id="110" xr3:uid="{777B1DD0-259B-428F-AADA-7711338AFC90}" name="Art. 7º - §§ 5º ao 10 - Justificativa/comentários:" dataDxfId="164"/>
    <tableColumn id="111" xr3:uid="{D3DE5B86-4DAC-46E8-89C5-3D4115A5564A}" name="Art. 8º - Proposta de alteração:" dataDxfId="163"/>
    <tableColumn id="112" xr3:uid="{6B074030-89E4-4D72-A614-6423635F9D2B}" name="Art. 8º - Justificativa/comentários:" dataDxfId="162"/>
    <tableColumn id="113" xr3:uid="{49C2BB14-F83F-4981-AE55-E84EABAFB832}" name="Art. 9º - Proposta de alteração:" dataDxfId="161"/>
    <tableColumn id="114" xr3:uid="{F3AC73C8-3454-4DFF-801F-4D4EBB144C0B}" name="Art. 9º - Justificativa/comentários:" dataDxfId="160"/>
    <tableColumn id="115" xr3:uid="{CEAF41C2-601A-45B5-AEC1-72C64DC1E434}" name="Art. 10 - Proposta de alteração:" dataDxfId="159"/>
    <tableColumn id="116" xr3:uid="{F5E95315-7B66-4FD5-9AAE-2D8A9F37BEDC}" name="Art. 10 - Justificativa/comentários:" dataDxfId="158"/>
    <tableColumn id="117" xr3:uid="{7531C5F1-DCF5-43C8-8F67-253683294D5B}" name="Art. 11 - Proposta de alteração:" dataDxfId="157"/>
    <tableColumn id="118" xr3:uid="{633EC9BB-2692-4185-B986-A74232D0A4E1}" name="Art. 11 - Justificativa/comentários:" dataDxfId="156"/>
    <tableColumn id="119" xr3:uid="{48C0EF48-E5CF-463C-9C98-B20CD4D6EC4A}" name="Art. 12 - Proposta de alteração:" dataDxfId="155"/>
    <tableColumn id="120" xr3:uid="{A19BCAE5-3319-4AA8-94F4-944D7EA54AA2}" name="Art. 12 - Justificativa/comentários:" dataDxfId="154"/>
    <tableColumn id="121" xr3:uid="{E86417E2-B0A9-49E2-B189-3DE6F375EB8A}" name="Art. 13 - Proposta de alteração:" dataDxfId="153"/>
    <tableColumn id="122" xr3:uid="{7A6D86A5-0B13-47B6-BFA5-3E2545D89DA4}" name="Art. 13 - Justificativa/comentários:" dataDxfId="152"/>
    <tableColumn id="123" xr3:uid="{0E79CCD7-FA9B-4588-8058-278E9CA96A87}" name="Art. 14 - Proposta de alteração:" dataDxfId="151"/>
    <tableColumn id="124" xr3:uid="{0B72B1DA-67CB-4285-9ED6-64E70FD77BF5}" name="Art. 14 - Justificativa/comentários:" dataDxfId="150"/>
    <tableColumn id="125" xr3:uid="{12D2F51B-60C7-4F75-93EF-F12A29B4BBCE}" name="Art. 15 - Proposta de alteração:" dataDxfId="149"/>
    <tableColumn id="126" xr3:uid="{21E3B721-0DD5-48C7-B14D-23B0DF6A2F3B}" name="Art. 15 - Justificativa/comentários:" dataDxfId="148"/>
    <tableColumn id="127" xr3:uid="{BB6E1BFE-552B-49F9-92F2-051641A6BAB0}" name="Art. 16 - Proposta de alteração:" dataDxfId="147"/>
    <tableColumn id="128" xr3:uid="{63D90D7A-6D3D-4916-9462-271C8DFD0EBA}" name="Art. 16 - Justificativa/comentários:" dataDxfId="146"/>
    <tableColumn id="129" xr3:uid="{D1CC49C7-3ADA-4232-93F2-D5A15C59E898}" name="Art. 17 - Proposta de alteração:" dataDxfId="145"/>
    <tableColumn id="130" xr3:uid="{AD0E6E73-2C09-46AA-92C5-ED7A4FD5743A}" name="Art. 17 - Justificativa/comentários:" dataDxfId="144"/>
    <tableColumn id="131" xr3:uid="{6AA84AAE-0BA4-484E-8611-7B5118C9A686}" name="Art. 18 - Proposta de alteração:" dataDxfId="143"/>
    <tableColumn id="132" xr3:uid="{0E155018-9FD8-4AF9-89BE-FE7FA5ABC62D}" name="Art. 18 - Justificativa/comentários:" dataDxfId="142"/>
    <tableColumn id="133" xr3:uid="{5E30ADBD-F595-4984-8808-7B6C39DC6521}" name="Art. 19 - Proposta de alteração:" dataDxfId="141"/>
    <tableColumn id="134" xr3:uid="{92CDDB1B-7264-44D3-94C8-1DD5C04B24D7}" name="Art. 19 - Justificativa/comentários:" dataDxfId="140"/>
    <tableColumn id="135" xr3:uid="{8F2B8CB0-D14C-4DC9-B7B9-87B1880E0599}" name="Art. 20 - Proposta de alteração:" dataDxfId="139"/>
    <tableColumn id="136" xr3:uid="{0EF52D68-59B8-441B-B94C-EF3EF1E6E4D7}" name="Art. 20 - Justificativa/comentários:" dataDxfId="138"/>
    <tableColumn id="137" xr3:uid="{1EDDD6C7-156B-4C7D-9F50-E81D5D497CD9}" name="Art. 21 - Proposta de alteração:" dataDxfId="137"/>
    <tableColumn id="138" xr3:uid="{B5826EBD-831A-4326-BDF8-BD5F4B1CF935}" name="Art. 21 - Justificativa/comentários:" dataDxfId="136"/>
    <tableColumn id="139" xr3:uid="{A1B0F236-88C8-4646-BBE8-86B823BF37A6}" name="Art. 22 - Proposta de alteração:" dataDxfId="135"/>
    <tableColumn id="140" xr3:uid="{81D1B22B-A72B-4A87-9126-D719DE29AE29}" name="Art. 22 - Justificativa/comentários:" dataDxfId="134"/>
    <tableColumn id="141" xr3:uid="{1A585DD1-CC2D-4347-BC62-620E29B7A64B}" name="Art. 23 - Proposta de alteração:" dataDxfId="133"/>
    <tableColumn id="142" xr3:uid="{123CBF12-113F-4E24-8B0C-7BDFFE013A31}" name="Art. 23 - Justificativa/comentários:" dataDxfId="132"/>
    <tableColumn id="143" xr3:uid="{C6BE61D5-32FF-47A6-938C-D13E33C7EF3F}" name="Art. 24 - Proposta de alteração:" dataDxfId="131"/>
    <tableColumn id="144" xr3:uid="{7731097E-1211-40E4-9E64-5F88B611C7FF}" name="Art. 24 - Justificativa/comentários:" dataDxfId="130"/>
    <tableColumn id="145" xr3:uid="{8C9EEEC0-2781-4B32-8702-960EEC309CCC}" name="Art. 25 - Proposta de alteração:" dataDxfId="129"/>
    <tableColumn id="146" xr3:uid="{1B10F8D8-9B94-435D-BF0E-C0315A664EC1}" name="Art. 25 - Justificativa/comentários:" dataDxfId="128"/>
    <tableColumn id="147" xr3:uid="{7585130B-BA79-4686-8B88-AC95561D755E}" name="Art. 26 - Proposta de alteração:" dataDxfId="127"/>
    <tableColumn id="148" xr3:uid="{6D3C899F-ADEE-430F-863E-1C818F2A83E5}" name="Art. 26 - Justificativa/comentários:" dataDxfId="126"/>
    <tableColumn id="149" xr3:uid="{A458D5E2-DDA9-48A3-A34D-2FB551CEFB87}" name="Art. 27 - Proposta de alteração:" dataDxfId="125"/>
    <tableColumn id="150" xr3:uid="{96960388-E345-4C0D-B8A7-783DE4E31492}" name="Art. 27 - Justificativa/comentários:" dataDxfId="124"/>
    <tableColumn id="151" xr3:uid="{487FED27-5892-4DCD-8FE8-C9673AE7101D}" name="Art. 28 - Proposta de alteração:" dataDxfId="123"/>
    <tableColumn id="152" xr3:uid="{CAD49C8D-248E-4772-BB30-AC4F44960A6C}" name="Art. 28 - Justificativa/comentários:" dataDxfId="122"/>
    <tableColumn id="153" xr3:uid="{E32A1127-AA6C-4978-A85B-4ACCD778FCFA}" name="Art. 29 - Proposta de alteração:" dataDxfId="121"/>
    <tableColumn id="154" xr3:uid="{02F142D9-6491-45C9-90FB-73884AB95F57}" name="Art. 29 - Justificativa/comentários:" dataDxfId="120"/>
    <tableColumn id="155" xr3:uid="{228E0DF7-8B91-4221-AAAF-D8BFA582929A}" name="Art. 30 - Proposta de alteração:" dataDxfId="119"/>
    <tableColumn id="156" xr3:uid="{693BA767-A928-45FB-9443-DF3208167A31}" name="Art. 30 - Justificativa/comentários:" dataDxfId="118"/>
    <tableColumn id="157" xr3:uid="{12474D18-DBA9-42A4-9880-E69F69C841C9}" name="Art. 31 - Proposta de alteração:" dataDxfId="117"/>
    <tableColumn id="158" xr3:uid="{867FDB3F-EBFE-4B14-A8AC-72B10F3810EA}" name="Art. 31 - Justificativa/comentários:" dataDxfId="116"/>
    <tableColumn id="159" xr3:uid="{F9B83399-DE9A-41B3-9E3C-3A1762B12D7A}" name="Art. 32 - Proposta de alteração:" dataDxfId="115"/>
    <tableColumn id="160" xr3:uid="{DD4CF0FB-C55B-4F28-BF32-5641DC813093}" name="Art. 32 - Justificativa/comentários:" dataDxfId="114"/>
    <tableColumn id="161" xr3:uid="{2B2408B1-66BE-4B2F-9200-B8E5F780A9DD}" name="Art. 33 - Proposta de alteração:" dataDxfId="113"/>
    <tableColumn id="162" xr3:uid="{02E1C5B2-D001-429D-A473-AD2E52577412}" name="Art. 33 - Justificativa/comentários:" dataDxfId="112"/>
    <tableColumn id="163" xr3:uid="{904897E6-803A-48A3-BFA9-5A17734DC140}" name="Art. 34 - Proposta de alteração:" dataDxfId="111"/>
    <tableColumn id="164" xr3:uid="{0FE0A661-9C2C-4AF9-A28D-668F3EC50219}" name="Art. 34 - Justificativa/comentários:" dataDxfId="110"/>
    <tableColumn id="165" xr3:uid="{D3A5EB00-B1B5-4819-BA0F-4766631F63A7}" name="Art. 35 - Proposta de alteração:" dataDxfId="109"/>
    <tableColumn id="166" xr3:uid="{F836D886-A2A4-4C29-9400-00D5D06666C2}" name="Art. 35 - Justificativa/comentários:" dataDxfId="108"/>
    <tableColumn id="167" xr3:uid="{1747C26B-4A08-4EB6-A880-3DB524DB2009}" name="Art. 36 - Proposta de alteração:" dataDxfId="107"/>
    <tableColumn id="168" xr3:uid="{D075AA90-05CF-44D5-8EDB-6C1FFAF7CE7C}" name="Art. 36 - Justificativa/comentários:" dataDxfId="106"/>
    <tableColumn id="169" xr3:uid="{E952D116-1B4F-486C-AC73-556BFE44E252}" name="Art. 37 - Proposta de alteração:" dataDxfId="105"/>
    <tableColumn id="170" xr3:uid="{F9400622-753B-46B5-B328-FDB475F7E3C0}" name="Art. 37 - Justificativa/comentários:" dataDxfId="104"/>
    <tableColumn id="171" xr3:uid="{CD9EA4C3-0122-481F-A131-71BEE5CD0006}" name="Art. 38 - Proposta de alteração:" dataDxfId="103"/>
    <tableColumn id="172" xr3:uid="{9677AECA-5253-4367-81C2-520EE4BA5A28}" name="Art. 38 - Justificativa/comentários:" dataDxfId="102"/>
    <tableColumn id="173" xr3:uid="{62E4CC45-8544-4A61-8737-95A062E26B1D}" name="Art. 39 - Proposta de alteração:" dataDxfId="101"/>
    <tableColumn id="174" xr3:uid="{CBCB63FB-7EE0-4DE6-BEAA-64C3B3ABE88D}" name="Art. 39 - Justificativa/comentários:" dataDxfId="100"/>
    <tableColumn id="175" xr3:uid="{A8039E78-9D56-4AD8-B0D5-E212CFA160AD}" name="Art. 40 - Proposta de alteração:" dataDxfId="99"/>
    <tableColumn id="176" xr3:uid="{8E1D6EB4-CCED-48B3-97F0-047E478CD356}" name="Art. 40 - Justificativa/comentários:" dataDxfId="98"/>
    <tableColumn id="177" xr3:uid="{1A6120FC-FC04-411F-A812-6ED37458B1FE}" name="Art. 41 - Proposta de alteração:" dataDxfId="97"/>
    <tableColumn id="178" xr3:uid="{A11A06A7-64BA-454A-B3A2-04CB50A6B0CD}" name="Art. 41 - Justificativa/comentários:" dataDxfId="96"/>
    <tableColumn id="179" xr3:uid="{E31D918F-D1C1-4DB8-A125-F08BF728FF45}" name="Art. 42 - Proposta de alteração:" dataDxfId="95"/>
    <tableColumn id="180" xr3:uid="{16E0B731-4DD9-4FFD-8FE4-ACC5DACA1B4B}" name="Art. 42 - Justificativa/comentários:" dataDxfId="94"/>
    <tableColumn id="181" xr3:uid="{E69F4445-77EA-43A6-AA5C-A4D24F2600F5}" name="Art. 43 - Proposta de alteração:" dataDxfId="93"/>
    <tableColumn id="182" xr3:uid="{63BCC27D-C501-4EB1-AA89-3AFC0AA63E6F}" name="Art. 43 - Justificativa/comentários:" dataDxfId="92"/>
    <tableColumn id="183" xr3:uid="{E5A3F7CC-CBCD-4E77-8C38-76BDC7AA824A}" name="Art. 44 - Proposta de alteração:" dataDxfId="91"/>
    <tableColumn id="184" xr3:uid="{3E7DAA2D-6E46-4BED-AD82-69351DCD240C}" name="Art. 44 - Justificativa/comentários:" dataDxfId="90"/>
    <tableColumn id="185" xr3:uid="{8D2F13A0-6D66-42B1-848E-16C20A8326F7}" name="Art. 45 - Proposta de alteração:" dataDxfId="89"/>
    <tableColumn id="186" xr3:uid="{F183C70F-74A7-480D-B813-AFECD3A5E367}" name="Art. 45 - Justificativa/comentários:" dataDxfId="88"/>
    <tableColumn id="187" xr3:uid="{A4B80375-17E6-4505-9FFD-E8F25E82FE2B}" name="Art. 46 - Proposta de alteração:" dataDxfId="87"/>
    <tableColumn id="188" xr3:uid="{FA9F790B-42DA-4426-AA2D-BA48548A8456}" name="Art. 46 - Justificativa/comentários:" dataDxfId="86"/>
    <tableColumn id="189" xr3:uid="{01AA1DC0-6B37-4AF5-BFE8-6E783268B809}" name="Art. 47 - Proposta de alteração:" dataDxfId="85"/>
    <tableColumn id="190" xr3:uid="{EC56B7F3-D2A4-46B9-8138-9A1DF171CA92}" name="Art. 47 - Justificativa/comentários:" dataDxfId="84"/>
    <tableColumn id="191" xr3:uid="{9AB40141-A4C5-4801-A5EA-6B47C9CB0F35}" name="Referências bibliográficas:" dataDxfId="83"/>
    <tableColumn id="192" xr3:uid="{DAAEE046-3591-41DE-B90F-37A9F4685A9D}" name="Você considera que a proposta de norma possui impactos:" dataDxfId="82"/>
    <tableColumn id="193" xr3:uid="{5139CD8F-85EE-464C-A799-8130FDD5B8EF}" name=" Descreva aqui os impactos positivos:" dataDxfId="81"/>
    <tableColumn id="194" xr3:uid="{ABEFDEF9-AB64-4E9A-9CCE-838703E99AB2}" name="Descreva aqui os impactos negativos:" dataDxfId="80"/>
  </tableColumns>
  <tableStyleInfo name="Estilo de Tabela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7FCA0F5-26E7-4609-B641-C9FC0E53AEEB}" name="Dados_tabelas" displayName="Dados_tabelas" ref="A1:F55" totalsRowShown="0" headerRowDxfId="12" dataDxfId="11">
  <autoFilter ref="A1:F55" xr:uid="{B19E770D-9389-4CFF-9A28-1C9560DD4308}"/>
  <tableColumns count="6">
    <tableColumn id="1" xr3:uid="{29871DA8-8C49-485F-9625-B76E7E24D950}" name="Sua contribuição será feita em nome de uma pessoa física ou uma pessoa jurídica?" dataDxfId="10"/>
    <tableColumn id="2" xr3:uid="{602C20F9-7F57-4BD0-9407-312250444891}" name="Qual desses segmentos você se identifica?" dataDxfId="9"/>
    <tableColumn id="3" xr3:uid="{341416E2-6565-4B8A-A49A-1247EFA16690}" name="Você é a favor desta proposta de norma?" dataDxfId="8"/>
    <tableColumn id="6" xr3:uid="{13FBB054-F22C-400B-8B6F-6E7C0E95B9C9}" name="Você considera que a proposta de norma possui impactos" dataDxfId="7"/>
    <tableColumn id="7" xr3:uid="{BDBAD947-89F6-4F5C-A910-10642E4BCEC4}" name="Onde você está?" dataDxfId="6"/>
    <tableColumn id="8" xr3:uid="{F72C3F90-7034-4846-8C6C-61B44AD32415}" name="Em qual desses segmentos você se identifica como setor regulado?" dataDxfId="5"/>
  </tableColumns>
  <tableStyleInfo name="Estilo de Tabela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C523235-42D2-41AA-9C24-5C947CE892CA}" name="Tabela1" displayName="Tabela1" ref="H1:I88" totalsRowShown="0" headerRowDxfId="4" dataDxfId="3" tableBorderDxfId="2">
  <autoFilter ref="H1:I88" xr:uid="{25555FE0-4165-4E3B-B916-C39A768C8C8B}"/>
  <tableColumns count="2">
    <tableColumn id="1" xr3:uid="{3C9BAC1D-5B75-453F-A156-5990766F0D93}" name="Dispositivos da Norma" dataDxfId="1"/>
    <tableColumn id="2" xr3:uid="{8165DB22-9721-4ACE-B51C-A7FFE81C61DC}" name="Nº" dataDxfId="0">
      <calculatedColumnFormula>COUNTIF(Lista_de_contribuições[Dispositivos],Tabela1[[#This Row],[Dispositivos da Norma]])</calculatedColumnFormula>
    </tableColumn>
  </tableColumns>
  <tableStyleInfo name="Estilo de Tabela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46D73F7-B6FB-4256-AC87-BEF63A36E7FD}" name="Tabela3" displayName="Tabela3" ref="A2:A5" totalsRowShown="0">
  <autoFilter ref="A2:A5" xr:uid="{BD8326C0-E674-4B36-AE4B-77F7234B537A}"/>
  <tableColumns count="1">
    <tableColumn id="1" xr3:uid="{9D2630BF-4076-4DD6-BF8F-27EA486057C1}" name="Posicionamento da Área Técnica"/>
  </tableColumns>
  <tableStyleInfo name="Estilo de tabela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7EF2503-4A0F-4C99-BE28-5160E4239673}" name="Tabela8" displayName="Tabela8" ref="A8:A11" totalsRowShown="0">
  <autoFilter ref="A8:A11" xr:uid="{BC726A35-F809-4F3B-8BCA-E1B24E3C235F}"/>
  <tableColumns count="1">
    <tableColumn id="1" xr3:uid="{3F844458-FF5C-4D96-8946-52E78B259121}" name="Opinião dos participantes"/>
  </tableColumns>
  <tableStyleInfo name="Tabela de lista de itens de férias" showFirstColumn="0" showLastColumn="0" showRowStripes="1" showColumnStripes="0"/>
</table>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Custom 5">
      <a:majorFont>
        <a:latin typeface="Tw Cen MT Condensed Extra Bold"/>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microsoft.com/office/2007/relationships/slicer" Target="../slicers/slicer2.x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D4D9A-D3CB-4B21-8EB6-4FBA05710D13}">
  <sheetPr codeName="Planilha4">
    <pageSetUpPr fitToPage="1"/>
  </sheetPr>
  <dimension ref="C1:AA34"/>
  <sheetViews>
    <sheetView showGridLines="0" zoomScale="41" zoomScaleNormal="41" workbookViewId="0">
      <selection activeCell="I7" sqref="I7:K11"/>
    </sheetView>
  </sheetViews>
  <sheetFormatPr defaultColWidth="8.88671875" defaultRowHeight="15" x14ac:dyDescent="0.35"/>
  <cols>
    <col min="1" max="2" width="8.88671875" style="3"/>
    <col min="3" max="3" width="9.33203125" style="3" customWidth="1"/>
    <col min="4" max="4" width="16.88671875" style="3" customWidth="1"/>
    <col min="5" max="5" width="8.88671875" style="3"/>
    <col min="6" max="6" width="9.33203125" style="3" customWidth="1"/>
    <col min="7" max="9" width="8.88671875" style="3"/>
    <col min="10" max="11" width="9.33203125" style="3" customWidth="1"/>
    <col min="12" max="12" width="8.88671875" style="3"/>
    <col min="13" max="14" width="9.33203125" style="3" customWidth="1"/>
    <col min="15" max="18" width="8.88671875" style="3"/>
    <col min="19" max="19" width="9.33203125" style="3" customWidth="1"/>
    <col min="20" max="22" width="8.88671875" style="3"/>
    <col min="23" max="27" width="9.33203125" style="3" customWidth="1"/>
    <col min="28" max="16384" width="8.88671875" style="3"/>
  </cols>
  <sheetData>
    <row r="1" spans="3:27" ht="37.200000000000003" customHeight="1" x14ac:dyDescent="0.35"/>
    <row r="2" spans="3:27" ht="37.200000000000003" customHeight="1" x14ac:dyDescent="0.35"/>
    <row r="3" spans="3:27" ht="31.2" customHeight="1" x14ac:dyDescent="0.35"/>
    <row r="4" spans="3:27" ht="38.25" hidden="1" customHeight="1" x14ac:dyDescent="0.35">
      <c r="C4" s="161" t="s">
        <v>0</v>
      </c>
      <c r="D4" s="161"/>
      <c r="E4" s="161"/>
      <c r="F4" s="161"/>
      <c r="G4" s="161"/>
      <c r="H4" s="161"/>
      <c r="I4" s="161"/>
      <c r="J4" s="161"/>
      <c r="K4" s="161"/>
      <c r="L4" s="161"/>
      <c r="M4" s="161"/>
      <c r="N4" s="161"/>
      <c r="O4" s="161"/>
      <c r="P4" s="161"/>
      <c r="Q4" s="161"/>
      <c r="R4" s="161"/>
      <c r="S4" s="161"/>
      <c r="T4" s="161"/>
      <c r="U4" s="161"/>
      <c r="V4" s="161"/>
      <c r="W4" s="161"/>
      <c r="X4" s="161"/>
      <c r="Y4" s="161"/>
      <c r="Z4" s="161"/>
      <c r="AA4" s="161"/>
    </row>
    <row r="5" spans="3:27" ht="24" customHeight="1" x14ac:dyDescent="0.35">
      <c r="C5" s="6"/>
      <c r="D5" s="6"/>
      <c r="E5" s="6"/>
      <c r="F5" s="7"/>
      <c r="G5" s="7"/>
      <c r="H5" s="7"/>
      <c r="I5" s="8"/>
      <c r="J5" s="8"/>
      <c r="K5" s="8"/>
      <c r="L5" s="9"/>
      <c r="M5" s="10"/>
      <c r="N5" s="11"/>
      <c r="O5" s="9"/>
      <c r="P5" s="9"/>
      <c r="Q5" s="9"/>
      <c r="R5" s="9"/>
      <c r="S5" s="9"/>
      <c r="T5" s="9"/>
      <c r="U5" s="9"/>
      <c r="V5" s="9"/>
      <c r="W5" s="9"/>
      <c r="X5" s="9"/>
      <c r="Y5" s="9"/>
      <c r="Z5" s="9"/>
      <c r="AA5" s="9"/>
    </row>
    <row r="6" spans="3:27" ht="24" customHeight="1" x14ac:dyDescent="0.35">
      <c r="C6" s="6"/>
      <c r="D6" s="6"/>
      <c r="E6" s="6"/>
      <c r="F6" s="7"/>
      <c r="G6" s="7"/>
      <c r="H6" s="7"/>
      <c r="I6" s="8"/>
      <c r="J6" s="8"/>
      <c r="K6" s="8"/>
      <c r="L6" s="9"/>
      <c r="M6" s="10"/>
      <c r="N6" s="11"/>
      <c r="O6" s="9"/>
      <c r="P6" s="9"/>
      <c r="Q6" s="9"/>
      <c r="R6" s="9"/>
      <c r="S6" s="9"/>
      <c r="T6" s="9"/>
      <c r="U6" s="9"/>
      <c r="V6" s="9"/>
      <c r="W6" s="9"/>
      <c r="X6" s="9"/>
      <c r="Y6" s="9"/>
      <c r="Z6" s="9"/>
      <c r="AA6" s="9"/>
    </row>
    <row r="7" spans="3:27" ht="24" customHeight="1" x14ac:dyDescent="0.45">
      <c r="C7" s="162" t="s">
        <v>1</v>
      </c>
      <c r="D7" s="162"/>
      <c r="E7" s="162"/>
      <c r="F7" s="163" t="s">
        <v>2</v>
      </c>
      <c r="G7" s="163"/>
      <c r="H7" s="163"/>
      <c r="I7" s="164" t="s">
        <v>3</v>
      </c>
      <c r="J7" s="164"/>
      <c r="K7" s="164"/>
      <c r="L7" s="9"/>
      <c r="M7" s="10"/>
      <c r="N7" s="11"/>
      <c r="O7" s="12"/>
      <c r="P7" s="12"/>
      <c r="Q7" s="12"/>
      <c r="R7" s="9"/>
      <c r="S7" s="9"/>
      <c r="T7" s="9"/>
      <c r="U7" s="9"/>
      <c r="V7" s="9"/>
      <c r="W7" s="9"/>
      <c r="X7" s="9"/>
      <c r="Y7" s="9"/>
      <c r="Z7" s="9"/>
      <c r="AA7" s="9"/>
    </row>
    <row r="8" spans="3:27" ht="24" customHeight="1" x14ac:dyDescent="0.45">
      <c r="C8" s="162"/>
      <c r="D8" s="162"/>
      <c r="E8" s="162"/>
      <c r="F8" s="163"/>
      <c r="G8" s="163"/>
      <c r="H8" s="163"/>
      <c r="I8" s="164"/>
      <c r="J8" s="164"/>
      <c r="K8" s="164"/>
      <c r="L8" s="13"/>
      <c r="M8" s="10"/>
      <c r="N8" s="11"/>
      <c r="O8" s="14"/>
      <c r="P8" s="14"/>
      <c r="Q8" s="14"/>
      <c r="R8" s="9"/>
      <c r="S8" s="9"/>
      <c r="T8" s="9"/>
      <c r="U8" s="9"/>
      <c r="V8" s="9"/>
      <c r="W8" s="9"/>
      <c r="X8" s="9"/>
      <c r="Y8" s="165" t="s">
        <v>4</v>
      </c>
      <c r="Z8" s="165"/>
      <c r="AA8" s="15"/>
    </row>
    <row r="9" spans="3:27" ht="24" customHeight="1" x14ac:dyDescent="0.45">
      <c r="C9" s="162"/>
      <c r="D9" s="162"/>
      <c r="E9" s="162"/>
      <c r="F9" s="163"/>
      <c r="G9" s="163"/>
      <c r="H9" s="163"/>
      <c r="I9" s="164"/>
      <c r="J9" s="164"/>
      <c r="K9" s="164"/>
      <c r="L9" s="14"/>
      <c r="M9" s="10"/>
      <c r="N9" s="11"/>
      <c r="O9" s="4"/>
      <c r="P9" s="4"/>
      <c r="Q9" s="4"/>
      <c r="R9" s="9"/>
      <c r="S9" s="9"/>
      <c r="T9" s="9"/>
      <c r="U9" s="9"/>
      <c r="V9" s="9"/>
      <c r="W9" s="9"/>
      <c r="X9" s="9"/>
      <c r="Y9" s="166" t="str">
        <f>CONCATENATE('Dados Dash'!B27, " empresa(s)")</f>
        <v>29 empresa(s)</v>
      </c>
      <c r="Z9" s="166"/>
      <c r="AA9" s="16"/>
    </row>
    <row r="10" spans="3:27" ht="24" customHeight="1" x14ac:dyDescent="0.45">
      <c r="C10" s="162"/>
      <c r="D10" s="162"/>
      <c r="E10" s="162"/>
      <c r="F10" s="163"/>
      <c r="G10" s="163"/>
      <c r="H10" s="163"/>
      <c r="I10" s="164"/>
      <c r="J10" s="164"/>
      <c r="K10" s="164"/>
      <c r="L10" s="4"/>
      <c r="M10" s="10"/>
      <c r="N10" s="11"/>
      <c r="O10" s="9"/>
      <c r="P10" s="9"/>
      <c r="Q10" s="9"/>
      <c r="R10" s="9"/>
      <c r="S10" s="9"/>
      <c r="T10" s="9"/>
      <c r="U10" s="9"/>
      <c r="V10" s="9"/>
      <c r="W10" s="9"/>
      <c r="X10" s="9"/>
      <c r="Y10" s="167" t="str">
        <f>CONCATENATE('Dados Dash'!B28, " entidades(s) representativa(s)")</f>
        <v>10 entidades(s) representativa(s)</v>
      </c>
      <c r="Z10" s="167"/>
      <c r="AA10" s="17"/>
    </row>
    <row r="11" spans="3:27" ht="24" customHeight="1" x14ac:dyDescent="0.4">
      <c r="C11" s="162"/>
      <c r="D11" s="162"/>
      <c r="E11" s="162"/>
      <c r="F11" s="163"/>
      <c r="G11" s="163"/>
      <c r="H11" s="163"/>
      <c r="I11" s="164"/>
      <c r="J11" s="164"/>
      <c r="K11" s="164"/>
      <c r="L11" s="5"/>
      <c r="M11" s="10"/>
      <c r="N11" s="11"/>
      <c r="O11" s="9"/>
      <c r="P11" s="9"/>
      <c r="Q11" s="9"/>
      <c r="R11" s="9"/>
      <c r="S11" s="9"/>
      <c r="T11" s="9"/>
      <c r="U11" s="9"/>
      <c r="V11" s="9"/>
      <c r="W11" s="9"/>
      <c r="X11" s="9"/>
      <c r="Y11" s="167"/>
      <c r="Z11" s="167"/>
      <c r="AA11" s="17"/>
    </row>
    <row r="12" spans="3:27" ht="24" customHeight="1" x14ac:dyDescent="0.45">
      <c r="C12" s="155" t="str">
        <f>CONCATENATE('Dados Dash'!B5, " respondentes")</f>
        <v>54 respondentes</v>
      </c>
      <c r="D12" s="155"/>
      <c r="E12" s="155"/>
      <c r="F12" s="156" t="str">
        <f>CONCATENATE('Dados Dash'!B9, " respondentes")</f>
        <v>5 respondentes</v>
      </c>
      <c r="G12" s="156"/>
      <c r="H12" s="156"/>
      <c r="I12" s="157" t="str">
        <f>CONCATENATE('Dados Dash'!B10, " respondentes")</f>
        <v>49 respondentes</v>
      </c>
      <c r="J12" s="157"/>
      <c r="K12" s="157"/>
      <c r="L12" s="9"/>
      <c r="M12" s="10"/>
      <c r="N12" s="11"/>
      <c r="O12" s="9"/>
      <c r="P12" s="9"/>
      <c r="Q12" s="9"/>
      <c r="R12" s="9"/>
      <c r="S12" s="9"/>
      <c r="T12" s="9"/>
      <c r="U12" s="9"/>
      <c r="V12" s="9"/>
      <c r="W12" s="9"/>
      <c r="X12" s="9"/>
      <c r="Y12" s="18"/>
      <c r="Z12" s="18"/>
      <c r="AA12" s="18"/>
    </row>
    <row r="13" spans="3:27" ht="24" customHeight="1" x14ac:dyDescent="0.45">
      <c r="C13" s="155"/>
      <c r="D13" s="155"/>
      <c r="E13" s="155"/>
      <c r="F13" s="158">
        <f>'Dados Dash'!C9</f>
        <v>9.2592592592592587E-2</v>
      </c>
      <c r="G13" s="158"/>
      <c r="H13" s="158"/>
      <c r="I13" s="159">
        <f>'Dados Dash'!C10</f>
        <v>0.90740740740740744</v>
      </c>
      <c r="J13" s="159"/>
      <c r="K13" s="159"/>
      <c r="L13" s="9"/>
      <c r="M13" s="10"/>
      <c r="N13" s="11"/>
      <c r="O13" s="9"/>
      <c r="P13" s="9"/>
      <c r="Q13" s="9"/>
      <c r="R13" s="9"/>
      <c r="S13" s="9"/>
      <c r="T13" s="9"/>
      <c r="U13" s="9"/>
      <c r="V13" s="9"/>
      <c r="W13" s="9"/>
      <c r="X13" s="9"/>
      <c r="Y13" s="9"/>
      <c r="Z13" s="9"/>
      <c r="AA13" s="9"/>
    </row>
    <row r="14" spans="3:27" ht="24" customHeight="1" x14ac:dyDescent="0.35">
      <c r="C14" s="19"/>
      <c r="D14" s="6"/>
      <c r="E14" s="6"/>
      <c r="F14" s="20"/>
      <c r="G14" s="20"/>
      <c r="H14" s="20"/>
      <c r="I14" s="8"/>
      <c r="J14" s="8"/>
      <c r="K14" s="8"/>
      <c r="L14" s="9"/>
      <c r="M14" s="10"/>
      <c r="N14" s="11"/>
      <c r="O14" s="9"/>
      <c r="P14" s="9"/>
      <c r="Q14" s="9"/>
      <c r="R14" s="9"/>
      <c r="S14" s="9"/>
      <c r="T14" s="9"/>
      <c r="U14" s="9"/>
      <c r="V14" s="9"/>
      <c r="W14" s="9"/>
      <c r="X14" s="9"/>
      <c r="Y14" s="9"/>
      <c r="Z14" s="9"/>
      <c r="AA14" s="9"/>
    </row>
    <row r="15" spans="3:27" ht="24" customHeight="1" x14ac:dyDescent="0.35">
      <c r="C15" s="160" t="s">
        <v>5</v>
      </c>
      <c r="D15" s="160"/>
      <c r="E15" s="160"/>
      <c r="F15" s="21"/>
      <c r="G15" s="22"/>
      <c r="H15" s="22"/>
      <c r="I15" s="22"/>
      <c r="J15" s="21"/>
      <c r="K15" s="22"/>
      <c r="L15" s="22"/>
      <c r="M15" s="22"/>
      <c r="N15" s="21"/>
      <c r="O15" s="22"/>
      <c r="P15" s="22"/>
      <c r="Q15" s="22"/>
      <c r="R15" s="22"/>
      <c r="S15" s="21"/>
      <c r="T15" s="22"/>
      <c r="U15" s="22"/>
      <c r="V15" s="22"/>
      <c r="W15" s="21"/>
      <c r="X15" s="23"/>
      <c r="Y15" s="22"/>
      <c r="Z15" s="22"/>
      <c r="AA15" s="22"/>
    </row>
    <row r="16" spans="3:27" ht="24" customHeight="1" x14ac:dyDescent="0.35">
      <c r="C16" s="160"/>
      <c r="D16" s="160"/>
      <c r="E16" s="160"/>
      <c r="F16" s="21"/>
      <c r="G16" s="22"/>
      <c r="H16" s="22"/>
      <c r="I16" s="22"/>
      <c r="J16" s="21"/>
      <c r="K16" s="22"/>
      <c r="L16" s="22"/>
      <c r="M16" s="22"/>
      <c r="N16" s="21"/>
      <c r="O16" s="22"/>
      <c r="P16" s="22"/>
      <c r="Q16" s="22"/>
      <c r="R16" s="22"/>
      <c r="S16" s="21"/>
      <c r="T16" s="22"/>
      <c r="U16" s="22"/>
      <c r="V16" s="22"/>
      <c r="W16" s="21"/>
      <c r="X16" s="23"/>
      <c r="Y16" s="22"/>
      <c r="Z16" s="22"/>
      <c r="AA16" s="22"/>
    </row>
    <row r="17" spans="3:27" ht="24" customHeight="1" x14ac:dyDescent="0.35">
      <c r="C17" s="160"/>
      <c r="D17" s="160"/>
      <c r="E17" s="160"/>
      <c r="F17" s="21"/>
      <c r="G17" s="22"/>
      <c r="H17" s="22"/>
      <c r="I17" s="22"/>
      <c r="J17" s="21"/>
      <c r="K17" s="22"/>
      <c r="L17" s="22"/>
      <c r="M17" s="22"/>
      <c r="N17" s="21"/>
      <c r="O17" s="22"/>
      <c r="P17" s="22"/>
      <c r="Q17" s="22"/>
      <c r="R17" s="22"/>
      <c r="S17" s="21"/>
      <c r="T17" s="22"/>
      <c r="U17" s="22"/>
      <c r="V17" s="22"/>
      <c r="W17" s="21"/>
      <c r="X17" s="23"/>
      <c r="Y17" s="22"/>
      <c r="Z17" s="22"/>
      <c r="AA17" s="22"/>
    </row>
    <row r="18" spans="3:27" ht="24" customHeight="1" x14ac:dyDescent="0.45">
      <c r="C18" s="160"/>
      <c r="D18" s="160"/>
      <c r="E18" s="160"/>
      <c r="F18" s="21"/>
      <c r="G18" s="22"/>
      <c r="H18" s="22"/>
      <c r="I18" s="22"/>
      <c r="J18" s="21"/>
      <c r="K18" s="22"/>
      <c r="L18" s="22"/>
      <c r="M18" s="22"/>
      <c r="N18" s="21"/>
      <c r="O18" s="22"/>
      <c r="P18" s="24"/>
      <c r="Q18" s="24"/>
      <c r="R18" s="24"/>
      <c r="S18" s="21"/>
      <c r="T18" s="22"/>
      <c r="U18" s="22"/>
      <c r="V18" s="22"/>
      <c r="W18" s="21"/>
      <c r="X18" s="23"/>
      <c r="Y18" s="22"/>
      <c r="Z18" s="22"/>
      <c r="AA18" s="22"/>
    </row>
    <row r="19" spans="3:27" ht="24" customHeight="1" x14ac:dyDescent="0.45">
      <c r="C19" s="160"/>
      <c r="D19" s="160"/>
      <c r="E19" s="160"/>
      <c r="F19" s="21"/>
      <c r="G19" s="22"/>
      <c r="H19" s="22"/>
      <c r="I19" s="22"/>
      <c r="J19" s="21"/>
      <c r="K19" s="22"/>
      <c r="L19" s="22"/>
      <c r="M19" s="22"/>
      <c r="N19" s="21"/>
      <c r="O19" s="22"/>
      <c r="P19" s="24"/>
      <c r="Q19" s="24"/>
      <c r="R19" s="24"/>
      <c r="S19" s="21"/>
      <c r="T19" s="22"/>
      <c r="U19" s="22"/>
      <c r="V19" s="22"/>
      <c r="W19" s="21"/>
      <c r="X19" s="23"/>
      <c r="Y19" s="22"/>
      <c r="Z19" s="22"/>
      <c r="AA19" s="22"/>
    </row>
    <row r="20" spans="3:27" ht="24" customHeight="1" x14ac:dyDescent="0.45">
      <c r="C20" s="160"/>
      <c r="D20" s="160"/>
      <c r="E20" s="160"/>
      <c r="F20" s="21"/>
      <c r="G20" s="22"/>
      <c r="H20" s="22"/>
      <c r="I20" s="22"/>
      <c r="J20" s="21"/>
      <c r="K20" s="22"/>
      <c r="L20" s="22"/>
      <c r="M20" s="22"/>
      <c r="N20" s="21"/>
      <c r="O20" s="22"/>
      <c r="P20" s="24"/>
      <c r="Q20" s="24"/>
      <c r="R20" s="24"/>
      <c r="S20" s="21"/>
      <c r="T20" s="22"/>
      <c r="U20" s="22"/>
      <c r="V20" s="22"/>
      <c r="W20" s="21"/>
      <c r="X20" s="23"/>
      <c r="Y20" s="22"/>
      <c r="Z20" s="22"/>
      <c r="AA20" s="22"/>
    </row>
    <row r="21" spans="3:27" ht="24" customHeight="1" x14ac:dyDescent="0.35">
      <c r="C21" s="160"/>
      <c r="D21" s="160"/>
      <c r="E21" s="160"/>
      <c r="F21" s="21"/>
      <c r="G21" s="22"/>
      <c r="H21" s="22"/>
      <c r="I21" s="22"/>
      <c r="J21" s="21"/>
      <c r="K21" s="22"/>
      <c r="L21" s="22"/>
      <c r="M21" s="22"/>
      <c r="N21" s="21"/>
      <c r="O21" s="22"/>
      <c r="P21" s="22"/>
      <c r="Q21" s="22"/>
      <c r="R21" s="22"/>
      <c r="S21" s="21"/>
      <c r="T21" s="22"/>
      <c r="U21" s="22"/>
      <c r="V21" s="22"/>
      <c r="W21" s="21"/>
      <c r="X21" s="23"/>
      <c r="Y21" s="22"/>
      <c r="Z21" s="22"/>
      <c r="AA21" s="22"/>
    </row>
    <row r="22" spans="3:27" ht="24" customHeight="1" x14ac:dyDescent="0.35">
      <c r="C22" s="160"/>
      <c r="D22" s="160"/>
      <c r="E22" s="160"/>
      <c r="F22" s="21"/>
      <c r="G22" s="22"/>
      <c r="H22" s="22"/>
      <c r="I22" s="22"/>
      <c r="J22" s="21"/>
      <c r="K22" s="22"/>
      <c r="L22" s="22"/>
      <c r="M22" s="22"/>
      <c r="N22" s="21"/>
      <c r="O22" s="22"/>
      <c r="P22" s="22"/>
      <c r="Q22" s="22"/>
      <c r="R22" s="22"/>
      <c r="S22" s="21"/>
      <c r="T22" s="22"/>
      <c r="U22" s="22"/>
      <c r="V22" s="22"/>
      <c r="W22" s="21"/>
      <c r="X22" s="23"/>
      <c r="Y22" s="22"/>
      <c r="Z22" s="22"/>
      <c r="AA22" s="22"/>
    </row>
    <row r="23" spans="3:27" ht="24" customHeight="1" x14ac:dyDescent="0.35">
      <c r="C23" s="160"/>
      <c r="D23" s="160"/>
      <c r="E23" s="160"/>
      <c r="F23" s="21"/>
      <c r="G23" s="22"/>
      <c r="H23" s="22"/>
      <c r="I23" s="22"/>
      <c r="J23" s="21"/>
      <c r="K23" s="22"/>
      <c r="L23" s="22"/>
      <c r="M23" s="22"/>
      <c r="N23" s="21"/>
      <c r="O23" s="22"/>
      <c r="P23" s="22"/>
      <c r="Q23" s="22"/>
      <c r="R23" s="22"/>
      <c r="S23" s="21"/>
      <c r="T23" s="22"/>
      <c r="U23" s="22"/>
      <c r="V23" s="22"/>
      <c r="W23" s="21"/>
      <c r="X23" s="23"/>
      <c r="Y23" s="22"/>
      <c r="Z23" s="22"/>
      <c r="AA23" s="22"/>
    </row>
    <row r="24" spans="3:27" ht="24" customHeight="1" x14ac:dyDescent="0.35">
      <c r="C24" s="160"/>
      <c r="D24" s="160"/>
      <c r="E24" s="160"/>
      <c r="F24" s="21"/>
      <c r="G24" s="22"/>
      <c r="H24" s="22"/>
      <c r="I24" s="22"/>
      <c r="J24" s="21"/>
      <c r="K24" s="22"/>
      <c r="L24" s="22"/>
      <c r="M24" s="22"/>
      <c r="N24" s="21"/>
      <c r="O24" s="22"/>
      <c r="P24" s="22"/>
      <c r="Q24" s="22"/>
      <c r="R24" s="22"/>
      <c r="S24" s="21"/>
      <c r="T24" s="22"/>
      <c r="U24" s="22"/>
      <c r="V24" s="22"/>
      <c r="W24" s="21"/>
      <c r="X24" s="23"/>
      <c r="Y24" s="22"/>
      <c r="Z24" s="22"/>
      <c r="AA24" s="22"/>
    </row>
    <row r="25" spans="3:27" ht="24" customHeight="1" x14ac:dyDescent="0.35">
      <c r="C25" s="154" t="s">
        <v>6</v>
      </c>
      <c r="D25" s="154"/>
      <c r="E25" s="154"/>
      <c r="F25" s="25"/>
      <c r="G25" s="26"/>
      <c r="H25" s="26"/>
      <c r="I25" s="26"/>
      <c r="J25" s="25"/>
      <c r="K25" s="26"/>
      <c r="L25" s="26"/>
      <c r="M25" s="26"/>
      <c r="N25" s="25"/>
      <c r="O25" s="26"/>
      <c r="P25" s="26"/>
      <c r="Q25" s="26"/>
      <c r="R25" s="26"/>
      <c r="S25" s="25"/>
      <c r="T25" s="26"/>
      <c r="U25" s="26"/>
      <c r="V25" s="26"/>
      <c r="W25" s="25"/>
      <c r="X25" s="27"/>
      <c r="Y25" s="26"/>
      <c r="Z25" s="26"/>
      <c r="AA25" s="26"/>
    </row>
    <row r="26" spans="3:27" ht="24" customHeight="1" x14ac:dyDescent="0.35">
      <c r="C26" s="154"/>
      <c r="D26" s="154"/>
      <c r="E26" s="154"/>
      <c r="F26" s="25"/>
      <c r="G26" s="26"/>
      <c r="H26" s="26"/>
      <c r="I26" s="26"/>
      <c r="J26" s="25"/>
      <c r="K26" s="26"/>
      <c r="L26" s="26"/>
      <c r="M26" s="26"/>
      <c r="N26" s="25"/>
      <c r="O26" s="26"/>
      <c r="P26" s="26"/>
      <c r="Q26" s="26"/>
      <c r="R26" s="26"/>
      <c r="S26" s="25"/>
      <c r="T26" s="26"/>
      <c r="U26" s="26"/>
      <c r="V26" s="26"/>
      <c r="W26" s="25"/>
      <c r="X26" s="27"/>
      <c r="Y26" s="26"/>
      <c r="Z26" s="26"/>
      <c r="AA26" s="26"/>
    </row>
    <row r="27" spans="3:27" ht="24" customHeight="1" x14ac:dyDescent="0.35">
      <c r="C27" s="154"/>
      <c r="D27" s="154"/>
      <c r="E27" s="154"/>
      <c r="F27" s="25"/>
      <c r="G27" s="26"/>
      <c r="H27" s="26"/>
      <c r="I27" s="26"/>
      <c r="J27" s="25"/>
      <c r="K27" s="26"/>
      <c r="L27" s="26"/>
      <c r="M27" s="26"/>
      <c r="N27" s="25"/>
      <c r="O27" s="26"/>
      <c r="P27" s="26"/>
      <c r="Q27" s="26"/>
      <c r="R27" s="26"/>
      <c r="S27" s="25"/>
      <c r="T27" s="26"/>
      <c r="U27" s="26"/>
      <c r="V27" s="26"/>
      <c r="W27" s="25"/>
      <c r="X27" s="27"/>
      <c r="Y27" s="26"/>
      <c r="Z27" s="26"/>
      <c r="AA27" s="26"/>
    </row>
    <row r="28" spans="3:27" ht="24" customHeight="1" x14ac:dyDescent="0.35">
      <c r="C28" s="154"/>
      <c r="D28" s="154"/>
      <c r="E28" s="154"/>
      <c r="F28" s="25"/>
      <c r="G28" s="26"/>
      <c r="H28" s="26"/>
      <c r="I28" s="26"/>
      <c r="J28" s="25"/>
      <c r="K28" s="26"/>
      <c r="L28" s="26"/>
      <c r="M28" s="26"/>
      <c r="N28" s="25"/>
      <c r="O28" s="28"/>
      <c r="P28" s="28"/>
      <c r="Q28" s="28"/>
      <c r="R28" s="28"/>
      <c r="S28" s="25"/>
      <c r="T28" s="28"/>
      <c r="U28" s="28"/>
      <c r="V28" s="26"/>
      <c r="W28" s="25"/>
      <c r="X28" s="27"/>
      <c r="Y28" s="26"/>
      <c r="Z28" s="26"/>
      <c r="AA28" s="26"/>
    </row>
    <row r="29" spans="3:27" ht="24" customHeight="1" x14ac:dyDescent="0.35">
      <c r="C29" s="154"/>
      <c r="D29" s="154"/>
      <c r="E29" s="154"/>
      <c r="F29" s="25"/>
      <c r="G29" s="26"/>
      <c r="H29" s="26"/>
      <c r="I29" s="26"/>
      <c r="J29" s="25"/>
      <c r="K29" s="26"/>
      <c r="L29" s="26"/>
      <c r="M29" s="26"/>
      <c r="N29" s="25"/>
      <c r="O29" s="29"/>
      <c r="P29" s="29"/>
      <c r="Q29" s="29"/>
      <c r="R29" s="29"/>
      <c r="S29" s="25"/>
      <c r="T29" s="30"/>
      <c r="U29" s="30"/>
      <c r="V29" s="26"/>
      <c r="W29" s="25"/>
      <c r="X29" s="27"/>
      <c r="Y29" s="26"/>
      <c r="Z29" s="26"/>
      <c r="AA29" s="26"/>
    </row>
    <row r="30" spans="3:27" ht="24" customHeight="1" x14ac:dyDescent="0.35">
      <c r="C30" s="154"/>
      <c r="D30" s="154"/>
      <c r="E30" s="154"/>
      <c r="F30" s="25"/>
      <c r="G30" s="26"/>
      <c r="H30" s="26"/>
      <c r="I30" s="26"/>
      <c r="J30" s="25"/>
      <c r="K30" s="26"/>
      <c r="L30" s="26"/>
      <c r="M30" s="26"/>
      <c r="N30" s="25"/>
      <c r="O30" s="29"/>
      <c r="P30" s="29"/>
      <c r="Q30" s="29"/>
      <c r="R30" s="29"/>
      <c r="S30" s="25"/>
      <c r="T30" s="30"/>
      <c r="U30" s="30"/>
      <c r="V30" s="26"/>
      <c r="W30" s="25"/>
      <c r="X30" s="27"/>
      <c r="Y30" s="26"/>
      <c r="Z30" s="26"/>
      <c r="AA30" s="26"/>
    </row>
    <row r="31" spans="3:27" ht="24" customHeight="1" x14ac:dyDescent="0.35">
      <c r="C31" s="154"/>
      <c r="D31" s="154"/>
      <c r="E31" s="154"/>
      <c r="F31" s="25"/>
      <c r="G31" s="26"/>
      <c r="H31" s="26"/>
      <c r="I31" s="26"/>
      <c r="J31" s="25"/>
      <c r="K31" s="26"/>
      <c r="L31" s="26"/>
      <c r="M31" s="26"/>
      <c r="N31" s="25"/>
      <c r="O31" s="26"/>
      <c r="P31" s="26"/>
      <c r="Q31" s="26"/>
      <c r="R31" s="26"/>
      <c r="S31" s="25"/>
      <c r="T31" s="26"/>
      <c r="U31" s="26"/>
      <c r="V31" s="26"/>
      <c r="W31" s="25"/>
      <c r="X31" s="27"/>
      <c r="Y31" s="26"/>
      <c r="Z31" s="26"/>
      <c r="AA31" s="26"/>
    </row>
    <row r="32" spans="3:27" ht="24" customHeight="1" x14ac:dyDescent="0.35">
      <c r="C32" s="154"/>
      <c r="D32" s="154"/>
      <c r="E32" s="154"/>
      <c r="F32" s="25"/>
      <c r="G32" s="29"/>
      <c r="H32" s="29"/>
      <c r="I32" s="29"/>
      <c r="J32" s="25"/>
      <c r="K32" s="26"/>
      <c r="L32" s="26"/>
      <c r="M32" s="26"/>
      <c r="N32" s="25"/>
      <c r="O32" s="26"/>
      <c r="P32" s="26"/>
      <c r="Q32" s="26"/>
      <c r="R32" s="26"/>
      <c r="S32" s="25"/>
      <c r="T32" s="26"/>
      <c r="U32" s="26"/>
      <c r="V32" s="26"/>
      <c r="W32" s="25"/>
      <c r="X32" s="27"/>
      <c r="Y32" s="26"/>
      <c r="Z32" s="26"/>
      <c r="AA32" s="26"/>
    </row>
    <row r="33" spans="3:27" ht="24" customHeight="1" x14ac:dyDescent="0.35">
      <c r="C33" s="154"/>
      <c r="D33" s="154"/>
      <c r="E33" s="154"/>
      <c r="F33" s="25"/>
      <c r="G33" s="31"/>
      <c r="H33" s="31"/>
      <c r="I33" s="31"/>
      <c r="J33" s="25"/>
      <c r="K33" s="26"/>
      <c r="L33" s="26"/>
      <c r="M33" s="26"/>
      <c r="N33" s="25"/>
      <c r="O33" s="26"/>
      <c r="P33" s="26"/>
      <c r="Q33" s="26"/>
      <c r="R33" s="26"/>
      <c r="S33" s="25"/>
      <c r="T33" s="26"/>
      <c r="U33" s="26"/>
      <c r="V33" s="26"/>
      <c r="W33" s="25"/>
      <c r="X33" s="27"/>
      <c r="Y33" s="26"/>
      <c r="Z33" s="26"/>
      <c r="AA33" s="26"/>
    </row>
    <row r="34" spans="3:27" ht="24" customHeight="1" x14ac:dyDescent="0.35">
      <c r="C34" s="154"/>
      <c r="D34" s="154"/>
      <c r="E34" s="154"/>
      <c r="F34" s="25"/>
      <c r="G34" s="32"/>
      <c r="H34" s="32"/>
      <c r="I34" s="32"/>
      <c r="J34" s="25"/>
      <c r="K34" s="26"/>
      <c r="L34" s="26"/>
      <c r="M34" s="26"/>
      <c r="N34" s="25"/>
      <c r="O34" s="26"/>
      <c r="P34" s="26"/>
      <c r="Q34" s="26"/>
      <c r="R34" s="26"/>
      <c r="S34" s="25"/>
      <c r="T34" s="26"/>
      <c r="U34" s="26"/>
      <c r="V34" s="26"/>
      <c r="W34" s="25"/>
      <c r="X34" s="27"/>
      <c r="Y34" s="26"/>
      <c r="Z34" s="26"/>
      <c r="AA34" s="26"/>
    </row>
  </sheetData>
  <mergeCells count="14">
    <mergeCell ref="C4:AA4"/>
    <mergeCell ref="C7:E11"/>
    <mergeCell ref="F7:H11"/>
    <mergeCell ref="I7:K11"/>
    <mergeCell ref="Y8:Z8"/>
    <mergeCell ref="Y9:Z9"/>
    <mergeCell ref="Y10:Z11"/>
    <mergeCell ref="C25:E34"/>
    <mergeCell ref="C12:E13"/>
    <mergeCell ref="F12:H12"/>
    <mergeCell ref="I12:K12"/>
    <mergeCell ref="F13:H13"/>
    <mergeCell ref="I13:K13"/>
    <mergeCell ref="C15:E24"/>
  </mergeCells>
  <pageMargins left="0.511811024" right="0.511811024" top="0.78740157499999996" bottom="0.78740157499999996" header="0.31496062000000002" footer="0.31496062000000002"/>
  <pageSetup paperSize="9" scale="5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35C9F-3683-4FC3-84A9-BB3F03AD8159}">
  <sheetPr codeName="Sheet1">
    <pageSetUpPr autoPageBreaks="0" fitToPage="1"/>
  </sheetPr>
  <dimension ref="B1:N1460"/>
  <sheetViews>
    <sheetView showGridLines="0" tabSelected="1" zoomScale="68" zoomScaleNormal="68" zoomScaleSheetLayoutView="100" workbookViewId="0">
      <selection activeCell="I4" sqref="I4"/>
    </sheetView>
  </sheetViews>
  <sheetFormatPr defaultColWidth="8.88671875" defaultRowHeight="21" customHeight="1" x14ac:dyDescent="0.25"/>
  <cols>
    <col min="1" max="1" width="13.109375" style="96" customWidth="1"/>
    <col min="2" max="2" width="20.109375" style="98" bestFit="1" customWidth="1"/>
    <col min="3" max="3" width="56" style="98" customWidth="1"/>
    <col min="4" max="4" width="22.5546875" style="96" customWidth="1"/>
    <col min="5" max="5" width="13.5546875" style="96" customWidth="1"/>
    <col min="6" max="6" width="64.44140625" style="138" customWidth="1"/>
    <col min="7" max="7" width="45.5546875" style="138" customWidth="1"/>
    <col min="8" max="8" width="8.88671875" style="96"/>
    <col min="9" max="9" width="9.88671875" style="97" bestFit="1" customWidth="1"/>
    <col min="10" max="10" width="7.6640625" style="97" bestFit="1" customWidth="1"/>
    <col min="11" max="11" width="8.88671875" style="97" customWidth="1"/>
    <col min="12" max="12" width="11.44140625" style="97" bestFit="1" customWidth="1"/>
    <col min="13" max="13" width="8.88671875" style="97"/>
    <col min="14" max="16384" width="8.88671875" style="96"/>
  </cols>
  <sheetData>
    <row r="1" spans="2:14" customFormat="1" ht="126.75" customHeight="1" x14ac:dyDescent="0.3">
      <c r="B1" s="60" t="s">
        <v>2439</v>
      </c>
      <c r="C1" s="60"/>
      <c r="F1" s="135"/>
      <c r="G1" s="135"/>
      <c r="I1" s="90"/>
      <c r="J1" s="91"/>
      <c r="K1" s="44"/>
      <c r="L1" s="58"/>
      <c r="M1" s="58"/>
      <c r="N1" s="58"/>
    </row>
    <row r="2" spans="2:14" customFormat="1" ht="108" customHeight="1" x14ac:dyDescent="0.3">
      <c r="B2" s="60"/>
      <c r="C2" s="60"/>
      <c r="F2" s="135"/>
      <c r="G2" s="135"/>
      <c r="I2" s="114"/>
      <c r="J2" s="91"/>
      <c r="K2" s="44"/>
      <c r="L2" s="58"/>
      <c r="M2" s="58"/>
      <c r="N2" s="58"/>
    </row>
    <row r="3" spans="2:14" customFormat="1" ht="24.6" customHeight="1" x14ac:dyDescent="0.3">
      <c r="B3" s="61"/>
      <c r="C3" s="61"/>
      <c r="F3" s="135"/>
      <c r="G3" s="135"/>
      <c r="I3" s="115" t="s">
        <v>2440</v>
      </c>
      <c r="J3" s="92" t="e">
        <f>#REF!/#REF!</f>
        <v>#REF!</v>
      </c>
      <c r="K3" s="44"/>
      <c r="L3" s="59"/>
      <c r="M3" s="58"/>
      <c r="N3" s="58"/>
    </row>
    <row r="4" spans="2:14" customFormat="1" ht="46.2" customHeight="1" thickBot="1" x14ac:dyDescent="0.35">
      <c r="B4" s="62" t="s">
        <v>2441</v>
      </c>
      <c r="C4" s="62" t="s">
        <v>2442</v>
      </c>
      <c r="D4" s="1" t="s">
        <v>2443</v>
      </c>
      <c r="E4" s="1" t="s">
        <v>2444</v>
      </c>
      <c r="F4" s="136" t="s">
        <v>2445</v>
      </c>
      <c r="G4" s="136" t="s">
        <v>2446</v>
      </c>
      <c r="I4" s="44"/>
      <c r="J4" s="44"/>
      <c r="K4" s="44"/>
      <c r="L4" s="44"/>
      <c r="M4" s="58"/>
      <c r="N4" s="58"/>
    </row>
    <row r="5" spans="2:14" s="94" customFormat="1" ht="99.9" customHeight="1" thickBot="1" x14ac:dyDescent="0.3">
      <c r="B5" s="102">
        <v>636</v>
      </c>
      <c r="C5" s="71" t="s">
        <v>2448</v>
      </c>
      <c r="D5" s="71" t="s">
        <v>289</v>
      </c>
      <c r="E5" s="71" t="s">
        <v>2449</v>
      </c>
      <c r="F5" s="129" t="s">
        <v>290</v>
      </c>
      <c r="G5" s="134" t="s">
        <v>291</v>
      </c>
      <c r="M5" s="95"/>
      <c r="N5" s="95"/>
    </row>
    <row r="6" spans="2:14" ht="99.9" customHeight="1" thickBot="1" x14ac:dyDescent="0.3">
      <c r="B6" s="102">
        <v>699</v>
      </c>
      <c r="C6" s="71" t="s">
        <v>2450</v>
      </c>
      <c r="D6" s="71" t="s">
        <v>214</v>
      </c>
      <c r="E6" s="71" t="s">
        <v>2449</v>
      </c>
      <c r="F6" s="129" t="s">
        <v>457</v>
      </c>
      <c r="G6" s="134" t="s">
        <v>458</v>
      </c>
    </row>
    <row r="7" spans="2:14" ht="99.9" customHeight="1" thickBot="1" x14ac:dyDescent="0.3">
      <c r="B7" s="102">
        <v>726</v>
      </c>
      <c r="C7" s="71" t="s">
        <v>2451</v>
      </c>
      <c r="D7" s="71" t="s">
        <v>214</v>
      </c>
      <c r="E7" s="71" t="s">
        <v>2449</v>
      </c>
      <c r="F7" s="129" t="s">
        <v>591</v>
      </c>
      <c r="G7" s="134" t="s">
        <v>591</v>
      </c>
    </row>
    <row r="8" spans="2:14" ht="99.9" customHeight="1" thickBot="1" x14ac:dyDescent="0.3">
      <c r="B8" s="102"/>
      <c r="C8" s="71" t="s">
        <v>2453</v>
      </c>
      <c r="D8" s="71" t="s">
        <v>289</v>
      </c>
      <c r="E8" s="71" t="s">
        <v>2449</v>
      </c>
      <c r="F8" s="129" t="s">
        <v>2454</v>
      </c>
      <c r="G8" s="134" t="s">
        <v>2455</v>
      </c>
    </row>
    <row r="9" spans="2:14" ht="99.9" customHeight="1" thickBot="1" x14ac:dyDescent="0.3">
      <c r="B9" s="102">
        <v>752</v>
      </c>
      <c r="C9" s="71" t="s">
        <v>2456</v>
      </c>
      <c r="D9" s="71" t="s">
        <v>289</v>
      </c>
      <c r="E9" s="71" t="s">
        <v>2449</v>
      </c>
      <c r="F9" s="129" t="s">
        <v>661</v>
      </c>
      <c r="G9" s="134" t="s">
        <v>662</v>
      </c>
    </row>
    <row r="10" spans="2:14" ht="99.9" customHeight="1" thickBot="1" x14ac:dyDescent="0.3">
      <c r="B10" s="102">
        <v>769</v>
      </c>
      <c r="C10" s="71" t="s">
        <v>844</v>
      </c>
      <c r="D10" s="71" t="s">
        <v>214</v>
      </c>
      <c r="E10" s="71" t="s">
        <v>2449</v>
      </c>
      <c r="F10" s="129" t="s">
        <v>457</v>
      </c>
      <c r="G10" s="134" t="s">
        <v>846</v>
      </c>
    </row>
    <row r="11" spans="2:14" ht="99.9" customHeight="1" thickBot="1" x14ac:dyDescent="0.3">
      <c r="B11" s="102">
        <v>770</v>
      </c>
      <c r="C11" s="71" t="s">
        <v>886</v>
      </c>
      <c r="D11" s="71" t="s">
        <v>214</v>
      </c>
      <c r="E11" s="71" t="s">
        <v>2449</v>
      </c>
      <c r="F11" s="129" t="s">
        <v>290</v>
      </c>
      <c r="G11" s="134" t="s">
        <v>889</v>
      </c>
    </row>
    <row r="12" spans="2:14" ht="99.9" customHeight="1" thickBot="1" x14ac:dyDescent="0.3">
      <c r="B12" s="102">
        <v>807</v>
      </c>
      <c r="C12" s="71" t="s">
        <v>2457</v>
      </c>
      <c r="D12" s="71" t="s">
        <v>214</v>
      </c>
      <c r="E12" s="71" t="s">
        <v>2449</v>
      </c>
      <c r="F12" s="129" t="s">
        <v>1301</v>
      </c>
      <c r="G12" s="134" t="s">
        <v>1302</v>
      </c>
    </row>
    <row r="13" spans="2:14" ht="99.9" customHeight="1" thickBot="1" x14ac:dyDescent="0.3">
      <c r="B13" s="102">
        <v>816</v>
      </c>
      <c r="C13" s="71" t="s">
        <v>2458</v>
      </c>
      <c r="D13" s="71" t="s">
        <v>214</v>
      </c>
      <c r="E13" s="71" t="s">
        <v>2449</v>
      </c>
      <c r="F13" s="129" t="s">
        <v>1301</v>
      </c>
      <c r="G13" s="134" t="s">
        <v>1405</v>
      </c>
    </row>
    <row r="14" spans="2:14" ht="99.9" customHeight="1" thickBot="1" x14ac:dyDescent="0.3">
      <c r="B14" s="102">
        <v>837</v>
      </c>
      <c r="C14" s="71" t="s">
        <v>2459</v>
      </c>
      <c r="D14" s="71" t="s">
        <v>289</v>
      </c>
      <c r="E14" s="71" t="s">
        <v>2449</v>
      </c>
      <c r="F14" s="129" t="s">
        <v>1487</v>
      </c>
      <c r="G14" s="134" t="s">
        <v>1488</v>
      </c>
    </row>
    <row r="15" spans="2:14" ht="99.9" customHeight="1" thickBot="1" x14ac:dyDescent="0.3">
      <c r="B15" s="102">
        <v>843</v>
      </c>
      <c r="C15" s="71" t="s">
        <v>2460</v>
      </c>
      <c r="D15" s="71" t="s">
        <v>289</v>
      </c>
      <c r="E15" s="71" t="s">
        <v>2449</v>
      </c>
      <c r="F15" s="129" t="s">
        <v>1567</v>
      </c>
      <c r="G15" s="134"/>
    </row>
    <row r="16" spans="2:14" ht="99.9" customHeight="1" thickBot="1" x14ac:dyDescent="0.3">
      <c r="B16" s="102">
        <v>845</v>
      </c>
      <c r="C16" s="71" t="s">
        <v>2462</v>
      </c>
      <c r="D16" s="71" t="s">
        <v>214</v>
      </c>
      <c r="E16" s="71" t="s">
        <v>2449</v>
      </c>
      <c r="F16" s="129" t="s">
        <v>1301</v>
      </c>
      <c r="G16" s="134" t="s">
        <v>1302</v>
      </c>
    </row>
    <row r="17" spans="2:7" ht="99.9" customHeight="1" thickBot="1" x14ac:dyDescent="0.3">
      <c r="B17" s="102">
        <v>846</v>
      </c>
      <c r="C17" s="71" t="s">
        <v>2463</v>
      </c>
      <c r="D17" s="71"/>
      <c r="E17" s="71" t="s">
        <v>2449</v>
      </c>
      <c r="F17" s="129"/>
      <c r="G17" s="134" t="s">
        <v>1653</v>
      </c>
    </row>
    <row r="18" spans="2:7" ht="99.9" customHeight="1" thickBot="1" x14ac:dyDescent="0.3">
      <c r="B18" s="102">
        <v>871</v>
      </c>
      <c r="C18" s="71" t="s">
        <v>2464</v>
      </c>
      <c r="D18" s="71"/>
      <c r="E18" s="71" t="s">
        <v>2449</v>
      </c>
      <c r="F18" s="129" t="s">
        <v>2007</v>
      </c>
      <c r="G18" s="134" t="s">
        <v>2008</v>
      </c>
    </row>
    <row r="19" spans="2:7" ht="99.9" customHeight="1" thickBot="1" x14ac:dyDescent="0.3">
      <c r="B19" s="102">
        <v>872</v>
      </c>
      <c r="C19" s="71" t="s">
        <v>2465</v>
      </c>
      <c r="D19" s="71" t="s">
        <v>214</v>
      </c>
      <c r="E19" s="71" t="s">
        <v>2449</v>
      </c>
      <c r="F19" s="129" t="s">
        <v>2021</v>
      </c>
      <c r="G19" s="134" t="s">
        <v>2022</v>
      </c>
    </row>
    <row r="20" spans="2:7" ht="99.9" customHeight="1" thickBot="1" x14ac:dyDescent="0.3">
      <c r="B20" s="102">
        <v>878</v>
      </c>
      <c r="C20" s="71" t="s">
        <v>2466</v>
      </c>
      <c r="D20" s="71" t="s">
        <v>289</v>
      </c>
      <c r="E20" s="71" t="s">
        <v>2449</v>
      </c>
      <c r="F20" s="129" t="s">
        <v>457</v>
      </c>
      <c r="G20" s="134" t="s">
        <v>2201</v>
      </c>
    </row>
    <row r="21" spans="2:7" ht="99.9" customHeight="1" thickBot="1" x14ac:dyDescent="0.3">
      <c r="B21" s="102">
        <v>879</v>
      </c>
      <c r="C21" s="71" t="s">
        <v>2467</v>
      </c>
      <c r="D21" s="71" t="s">
        <v>214</v>
      </c>
      <c r="E21" s="71" t="s">
        <v>2449</v>
      </c>
      <c r="F21" s="129" t="s">
        <v>290</v>
      </c>
      <c r="G21" s="134" t="s">
        <v>2324</v>
      </c>
    </row>
    <row r="22" spans="2:7" ht="99.9" customHeight="1" thickBot="1" x14ac:dyDescent="0.3">
      <c r="B22" s="102">
        <v>636</v>
      </c>
      <c r="C22" s="71" t="s">
        <v>2448</v>
      </c>
      <c r="D22" s="71" t="s">
        <v>289</v>
      </c>
      <c r="E22" s="71" t="s">
        <v>2468</v>
      </c>
      <c r="F22" s="129" t="s">
        <v>292</v>
      </c>
      <c r="G22" s="134" t="s">
        <v>293</v>
      </c>
    </row>
    <row r="23" spans="2:7" ht="99.9" customHeight="1" thickBot="1" x14ac:dyDescent="0.3">
      <c r="B23" s="102">
        <v>711</v>
      </c>
      <c r="C23" s="71" t="s">
        <v>2469</v>
      </c>
      <c r="D23" s="71" t="s">
        <v>289</v>
      </c>
      <c r="E23" s="71" t="s">
        <v>2468</v>
      </c>
      <c r="F23" s="129"/>
      <c r="G23" s="134" t="s">
        <v>538</v>
      </c>
    </row>
    <row r="24" spans="2:7" ht="99.9" customHeight="1" thickBot="1" x14ac:dyDescent="0.3">
      <c r="B24" s="102">
        <v>726</v>
      </c>
      <c r="C24" s="71" t="s">
        <v>2451</v>
      </c>
      <c r="D24" s="71" t="s">
        <v>214</v>
      </c>
      <c r="E24" s="71" t="s">
        <v>2468</v>
      </c>
      <c r="F24" s="129" t="s">
        <v>591</v>
      </c>
      <c r="G24" s="134" t="s">
        <v>591</v>
      </c>
    </row>
    <row r="25" spans="2:7" ht="99.9" customHeight="1" thickBot="1" x14ac:dyDescent="0.3">
      <c r="B25" s="102">
        <v>766</v>
      </c>
      <c r="C25" s="71" t="s">
        <v>2470</v>
      </c>
      <c r="D25" s="71" t="s">
        <v>289</v>
      </c>
      <c r="E25" s="71" t="s">
        <v>2468</v>
      </c>
      <c r="F25" s="129" t="s">
        <v>756</v>
      </c>
      <c r="G25" s="134" t="s">
        <v>757</v>
      </c>
    </row>
    <row r="26" spans="2:7" ht="99.9" customHeight="1" thickBot="1" x14ac:dyDescent="0.3">
      <c r="B26" s="102">
        <v>770</v>
      </c>
      <c r="C26" s="71" t="s">
        <v>886</v>
      </c>
      <c r="D26" s="71" t="s">
        <v>214</v>
      </c>
      <c r="E26" s="71" t="s">
        <v>2468</v>
      </c>
      <c r="F26" s="129" t="s">
        <v>890</v>
      </c>
      <c r="G26" s="134" t="s">
        <v>891</v>
      </c>
    </row>
    <row r="27" spans="2:7" ht="99.9" customHeight="1" thickBot="1" x14ac:dyDescent="0.3">
      <c r="B27" s="102">
        <v>788</v>
      </c>
      <c r="C27" s="71" t="s">
        <v>2471</v>
      </c>
      <c r="D27" s="71"/>
      <c r="E27" s="71" t="s">
        <v>2468</v>
      </c>
      <c r="F27" s="129" t="s">
        <v>1050</v>
      </c>
      <c r="G27" s="134" t="s">
        <v>1051</v>
      </c>
    </row>
    <row r="28" spans="2:7" ht="99.9" customHeight="1" thickBot="1" x14ac:dyDescent="0.3">
      <c r="B28" s="102">
        <v>837</v>
      </c>
      <c r="C28" s="71" t="s">
        <v>2459</v>
      </c>
      <c r="D28" s="71" t="s">
        <v>289</v>
      </c>
      <c r="E28" s="71" t="s">
        <v>2468</v>
      </c>
      <c r="F28" s="129" t="s">
        <v>1487</v>
      </c>
      <c r="G28" s="134" t="s">
        <v>1488</v>
      </c>
    </row>
    <row r="29" spans="2:7" ht="99.9" customHeight="1" thickBot="1" x14ac:dyDescent="0.3">
      <c r="B29" s="102">
        <v>843</v>
      </c>
      <c r="C29" s="71" t="s">
        <v>2460</v>
      </c>
      <c r="D29" s="71" t="s">
        <v>289</v>
      </c>
      <c r="E29" s="71" t="s">
        <v>2468</v>
      </c>
      <c r="F29" s="129" t="s">
        <v>1568</v>
      </c>
      <c r="G29" s="134"/>
    </row>
    <row r="30" spans="2:7" ht="99.9" customHeight="1" thickBot="1" x14ac:dyDescent="0.3">
      <c r="B30" s="102">
        <v>863</v>
      </c>
      <c r="C30" s="71" t="s">
        <v>2472</v>
      </c>
      <c r="D30" s="71" t="s">
        <v>214</v>
      </c>
      <c r="E30" s="71" t="s">
        <v>2468</v>
      </c>
      <c r="F30" s="129"/>
      <c r="G30" s="134" t="s">
        <v>293</v>
      </c>
    </row>
    <row r="31" spans="2:7" ht="99.9" customHeight="1" thickBot="1" x14ac:dyDescent="0.3">
      <c r="B31" s="102">
        <v>867</v>
      </c>
      <c r="C31" s="71" t="s">
        <v>1869</v>
      </c>
      <c r="D31" s="71" t="s">
        <v>289</v>
      </c>
      <c r="E31" s="71" t="s">
        <v>2468</v>
      </c>
      <c r="F31" s="129" t="s">
        <v>1872</v>
      </c>
      <c r="G31" s="134" t="s">
        <v>1873</v>
      </c>
    </row>
    <row r="32" spans="2:7" ht="99.9" customHeight="1" thickBot="1" x14ac:dyDescent="0.3">
      <c r="B32" s="102">
        <v>872</v>
      </c>
      <c r="C32" s="71" t="s">
        <v>2465</v>
      </c>
      <c r="D32" s="71" t="s">
        <v>214</v>
      </c>
      <c r="E32" s="71" t="s">
        <v>2468</v>
      </c>
      <c r="F32" s="129" t="s">
        <v>2023</v>
      </c>
      <c r="G32" s="134" t="s">
        <v>2024</v>
      </c>
    </row>
    <row r="33" spans="2:7" ht="99.9" customHeight="1" thickBot="1" x14ac:dyDescent="0.3">
      <c r="B33" s="102">
        <v>878</v>
      </c>
      <c r="C33" s="71" t="s">
        <v>2466</v>
      </c>
      <c r="D33" s="71" t="s">
        <v>289</v>
      </c>
      <c r="E33" s="71" t="s">
        <v>2468</v>
      </c>
      <c r="F33" s="129" t="s">
        <v>2202</v>
      </c>
      <c r="G33" s="134" t="s">
        <v>2203</v>
      </c>
    </row>
    <row r="34" spans="2:7" ht="99.9" customHeight="1" thickBot="1" x14ac:dyDescent="0.3">
      <c r="B34" s="102">
        <v>879</v>
      </c>
      <c r="C34" s="71" t="s">
        <v>2467</v>
      </c>
      <c r="D34" s="71" t="s">
        <v>214</v>
      </c>
      <c r="E34" s="71" t="s">
        <v>2468</v>
      </c>
      <c r="F34" s="129" t="s">
        <v>890</v>
      </c>
      <c r="G34" s="134" t="s">
        <v>2325</v>
      </c>
    </row>
    <row r="35" spans="2:7" ht="99.9" customHeight="1" thickBot="1" x14ac:dyDescent="0.3">
      <c r="B35" s="102">
        <v>636</v>
      </c>
      <c r="C35" s="71" t="s">
        <v>2448</v>
      </c>
      <c r="D35" s="71" t="s">
        <v>289</v>
      </c>
      <c r="E35" s="71" t="s">
        <v>2473</v>
      </c>
      <c r="F35" s="129" t="s">
        <v>294</v>
      </c>
      <c r="G35" s="134" t="s">
        <v>295</v>
      </c>
    </row>
    <row r="36" spans="2:7" ht="99.9" customHeight="1" thickBot="1" x14ac:dyDescent="0.3">
      <c r="B36" s="102">
        <v>711</v>
      </c>
      <c r="C36" s="71" t="s">
        <v>2469</v>
      </c>
      <c r="D36" s="71" t="s">
        <v>289</v>
      </c>
      <c r="E36" s="71" t="s">
        <v>2473</v>
      </c>
      <c r="F36" s="129"/>
      <c r="G36" s="134" t="s">
        <v>539</v>
      </c>
    </row>
    <row r="37" spans="2:7" ht="99.9" customHeight="1" thickBot="1" x14ac:dyDescent="0.3">
      <c r="B37" s="102">
        <v>726</v>
      </c>
      <c r="C37" s="71" t="s">
        <v>2451</v>
      </c>
      <c r="D37" s="71" t="s">
        <v>214</v>
      </c>
      <c r="E37" s="71" t="s">
        <v>2473</v>
      </c>
      <c r="F37" s="129" t="s">
        <v>591</v>
      </c>
      <c r="G37" s="134" t="s">
        <v>591</v>
      </c>
    </row>
    <row r="38" spans="2:7" ht="99.9" customHeight="1" thickBot="1" x14ac:dyDescent="0.3">
      <c r="B38" s="102">
        <v>752</v>
      </c>
      <c r="C38" s="71" t="s">
        <v>2456</v>
      </c>
      <c r="D38" s="71" t="s">
        <v>289</v>
      </c>
      <c r="E38" s="71" t="s">
        <v>2473</v>
      </c>
      <c r="F38" s="129" t="s">
        <v>663</v>
      </c>
      <c r="G38" s="134" t="s">
        <v>664</v>
      </c>
    </row>
    <row r="39" spans="2:7" ht="99.9" customHeight="1" thickBot="1" x14ac:dyDescent="0.3">
      <c r="B39" s="102">
        <v>766</v>
      </c>
      <c r="C39" s="71" t="s">
        <v>2470</v>
      </c>
      <c r="D39" s="71" t="s">
        <v>289</v>
      </c>
      <c r="E39" s="71" t="s">
        <v>2473</v>
      </c>
      <c r="F39" s="129" t="s">
        <v>758</v>
      </c>
      <c r="G39" s="134" t="s">
        <v>759</v>
      </c>
    </row>
    <row r="40" spans="2:7" ht="99.9" customHeight="1" thickBot="1" x14ac:dyDescent="0.3">
      <c r="B40" s="102">
        <v>770</v>
      </c>
      <c r="C40" s="71" t="s">
        <v>886</v>
      </c>
      <c r="D40" s="71" t="s">
        <v>214</v>
      </c>
      <c r="E40" s="71" t="s">
        <v>2473</v>
      </c>
      <c r="F40" s="129" t="s">
        <v>892</v>
      </c>
      <c r="G40" s="134" t="s">
        <v>893</v>
      </c>
    </row>
    <row r="41" spans="2:7" ht="99.9" customHeight="1" thickBot="1" x14ac:dyDescent="0.3">
      <c r="B41" s="102">
        <v>793</v>
      </c>
      <c r="C41" s="71" t="s">
        <v>2475</v>
      </c>
      <c r="D41" s="71" t="s">
        <v>214</v>
      </c>
      <c r="E41" s="71" t="s">
        <v>2473</v>
      </c>
      <c r="F41" s="129" t="s">
        <v>1093</v>
      </c>
      <c r="G41" s="134" t="s">
        <v>1094</v>
      </c>
    </row>
    <row r="42" spans="2:7" ht="99.9" customHeight="1" thickBot="1" x14ac:dyDescent="0.3">
      <c r="B42" s="102">
        <v>799</v>
      </c>
      <c r="C42" s="71" t="s">
        <v>2476</v>
      </c>
      <c r="D42" s="71" t="s">
        <v>214</v>
      </c>
      <c r="E42" s="71" t="s">
        <v>2473</v>
      </c>
      <c r="F42" s="129" t="s">
        <v>1217</v>
      </c>
      <c r="G42" s="134" t="s">
        <v>1218</v>
      </c>
    </row>
    <row r="43" spans="2:7" ht="99.9" customHeight="1" thickBot="1" x14ac:dyDescent="0.3">
      <c r="B43" s="102">
        <v>807</v>
      </c>
      <c r="C43" s="71" t="s">
        <v>2457</v>
      </c>
      <c r="D43" s="71" t="s">
        <v>214</v>
      </c>
      <c r="E43" s="71" t="s">
        <v>2473</v>
      </c>
      <c r="F43" s="129" t="s">
        <v>294</v>
      </c>
      <c r="G43" s="134" t="s">
        <v>1303</v>
      </c>
    </row>
    <row r="44" spans="2:7" ht="99.9" customHeight="1" thickBot="1" x14ac:dyDescent="0.3">
      <c r="B44" s="102">
        <v>816</v>
      </c>
      <c r="C44" s="71" t="s">
        <v>2458</v>
      </c>
      <c r="D44" s="71" t="s">
        <v>214</v>
      </c>
      <c r="E44" s="71" t="s">
        <v>2473</v>
      </c>
      <c r="F44" s="129" t="s">
        <v>294</v>
      </c>
      <c r="G44" s="134" t="s">
        <v>1303</v>
      </c>
    </row>
    <row r="45" spans="2:7" ht="99.9" customHeight="1" thickBot="1" x14ac:dyDescent="0.3">
      <c r="B45" s="102">
        <v>837</v>
      </c>
      <c r="C45" s="71" t="s">
        <v>2459</v>
      </c>
      <c r="D45" s="71" t="s">
        <v>289</v>
      </c>
      <c r="E45" s="71" t="s">
        <v>2473</v>
      </c>
      <c r="F45" s="129" t="s">
        <v>1487</v>
      </c>
      <c r="G45" s="134" t="s">
        <v>1488</v>
      </c>
    </row>
    <row r="46" spans="2:7" ht="99.9" customHeight="1" thickBot="1" x14ac:dyDescent="0.3">
      <c r="B46" s="102">
        <v>845</v>
      </c>
      <c r="C46" s="71" t="s">
        <v>2462</v>
      </c>
      <c r="D46" s="71" t="s">
        <v>214</v>
      </c>
      <c r="E46" s="71" t="s">
        <v>2473</v>
      </c>
      <c r="F46" s="129" t="s">
        <v>294</v>
      </c>
      <c r="G46" s="134" t="s">
        <v>1303</v>
      </c>
    </row>
    <row r="47" spans="2:7" ht="99.9" customHeight="1" thickBot="1" x14ac:dyDescent="0.3">
      <c r="B47" s="102">
        <v>849</v>
      </c>
      <c r="C47" s="71" t="s">
        <v>2477</v>
      </c>
      <c r="D47" s="71" t="s">
        <v>214</v>
      </c>
      <c r="E47" s="71" t="s">
        <v>2473</v>
      </c>
      <c r="F47" s="129" t="s">
        <v>1672</v>
      </c>
      <c r="G47" s="134" t="s">
        <v>1673</v>
      </c>
    </row>
    <row r="48" spans="2:7" ht="99.9" customHeight="1" thickBot="1" x14ac:dyDescent="0.3">
      <c r="B48" s="102">
        <v>867</v>
      </c>
      <c r="C48" s="71" t="s">
        <v>1869</v>
      </c>
      <c r="D48" s="71" t="s">
        <v>289</v>
      </c>
      <c r="E48" s="71" t="s">
        <v>2473</v>
      </c>
      <c r="F48" s="129" t="s">
        <v>1874</v>
      </c>
      <c r="G48" s="134"/>
    </row>
    <row r="49" spans="2:7" ht="99.9" customHeight="1" thickBot="1" x14ac:dyDescent="0.3">
      <c r="B49" s="102">
        <v>871</v>
      </c>
      <c r="C49" s="71" t="s">
        <v>2464</v>
      </c>
      <c r="D49" s="71"/>
      <c r="E49" s="71" t="s">
        <v>2473</v>
      </c>
      <c r="F49" s="129" t="s">
        <v>2009</v>
      </c>
      <c r="G49" s="134" t="s">
        <v>2010</v>
      </c>
    </row>
    <row r="50" spans="2:7" ht="99.9" customHeight="1" thickBot="1" x14ac:dyDescent="0.3">
      <c r="B50" s="102">
        <v>872</v>
      </c>
      <c r="C50" s="71" t="s">
        <v>2465</v>
      </c>
      <c r="D50" s="71" t="s">
        <v>214</v>
      </c>
      <c r="E50" s="71" t="s">
        <v>2473</v>
      </c>
      <c r="F50" s="129" t="s">
        <v>663</v>
      </c>
      <c r="G50" s="134" t="s">
        <v>2025</v>
      </c>
    </row>
    <row r="51" spans="2:7" ht="99.9" customHeight="1" thickBot="1" x14ac:dyDescent="0.3">
      <c r="B51" s="102">
        <v>878</v>
      </c>
      <c r="C51" s="71" t="s">
        <v>2466</v>
      </c>
      <c r="D51" s="71" t="s">
        <v>289</v>
      </c>
      <c r="E51" s="71" t="s">
        <v>2473</v>
      </c>
      <c r="F51" s="129" t="s">
        <v>2204</v>
      </c>
      <c r="G51" s="134" t="s">
        <v>2205</v>
      </c>
    </row>
    <row r="52" spans="2:7" ht="99.9" customHeight="1" thickBot="1" x14ac:dyDescent="0.3">
      <c r="B52" s="102">
        <v>879</v>
      </c>
      <c r="C52" s="71" t="s">
        <v>2467</v>
      </c>
      <c r="D52" s="71" t="s">
        <v>214</v>
      </c>
      <c r="E52" s="71" t="s">
        <v>2473</v>
      </c>
      <c r="F52" s="129" t="s">
        <v>294</v>
      </c>
      <c r="G52" s="134" t="s">
        <v>2326</v>
      </c>
    </row>
    <row r="53" spans="2:7" ht="99.9" customHeight="1" thickBot="1" x14ac:dyDescent="0.3">
      <c r="B53" s="102">
        <v>623</v>
      </c>
      <c r="C53" s="71" t="s">
        <v>253</v>
      </c>
      <c r="D53" s="71" t="s">
        <v>214</v>
      </c>
      <c r="E53" s="71" t="s">
        <v>2478</v>
      </c>
      <c r="F53" s="129" t="s">
        <v>255</v>
      </c>
      <c r="G53" s="134" t="s">
        <v>256</v>
      </c>
    </row>
    <row r="54" spans="2:7" ht="99.9" customHeight="1" thickBot="1" x14ac:dyDescent="0.3">
      <c r="B54" s="102">
        <v>636</v>
      </c>
      <c r="C54" s="71" t="s">
        <v>2448</v>
      </c>
      <c r="D54" s="71" t="s">
        <v>289</v>
      </c>
      <c r="E54" s="71" t="s">
        <v>2478</v>
      </c>
      <c r="F54" s="129" t="s">
        <v>296</v>
      </c>
      <c r="G54" s="134" t="s">
        <v>297</v>
      </c>
    </row>
    <row r="55" spans="2:7" ht="99.9" customHeight="1" thickBot="1" x14ac:dyDescent="0.3">
      <c r="B55" s="102">
        <v>672</v>
      </c>
      <c r="C55" s="71" t="s">
        <v>2479</v>
      </c>
      <c r="D55" s="71" t="s">
        <v>214</v>
      </c>
      <c r="E55" s="71" t="s">
        <v>2478</v>
      </c>
      <c r="F55" s="129" t="s">
        <v>255</v>
      </c>
      <c r="G55" s="134" t="s">
        <v>256</v>
      </c>
    </row>
    <row r="56" spans="2:7" ht="99.9" customHeight="1" thickBot="1" x14ac:dyDescent="0.3">
      <c r="B56" s="102">
        <v>699</v>
      </c>
      <c r="C56" s="71" t="s">
        <v>2450</v>
      </c>
      <c r="D56" s="71" t="s">
        <v>214</v>
      </c>
      <c r="E56" s="71" t="s">
        <v>2478</v>
      </c>
      <c r="F56" s="129" t="s">
        <v>459</v>
      </c>
      <c r="G56" s="134" t="s">
        <v>460</v>
      </c>
    </row>
    <row r="57" spans="2:7" ht="99.9" customHeight="1" thickBot="1" x14ac:dyDescent="0.3">
      <c r="B57" s="102">
        <v>726</v>
      </c>
      <c r="C57" s="71" t="s">
        <v>2451</v>
      </c>
      <c r="D57" s="71" t="s">
        <v>214</v>
      </c>
      <c r="E57" s="71" t="s">
        <v>2478</v>
      </c>
      <c r="F57" s="129" t="s">
        <v>591</v>
      </c>
      <c r="G57" s="134" t="s">
        <v>591</v>
      </c>
    </row>
    <row r="58" spans="2:7" ht="99.9" customHeight="1" thickBot="1" x14ac:dyDescent="0.3">
      <c r="B58" s="102">
        <v>752</v>
      </c>
      <c r="C58" s="71" t="s">
        <v>2456</v>
      </c>
      <c r="D58" s="71" t="s">
        <v>289</v>
      </c>
      <c r="E58" s="71" t="s">
        <v>2478</v>
      </c>
      <c r="F58" s="129" t="s">
        <v>665</v>
      </c>
      <c r="G58" s="134" t="s">
        <v>666</v>
      </c>
    </row>
    <row r="59" spans="2:7" ht="99.9" customHeight="1" thickBot="1" x14ac:dyDescent="0.3">
      <c r="B59" s="102">
        <v>766</v>
      </c>
      <c r="C59" s="71" t="s">
        <v>2470</v>
      </c>
      <c r="D59" s="71" t="s">
        <v>289</v>
      </c>
      <c r="E59" s="71" t="s">
        <v>2478</v>
      </c>
      <c r="F59" s="129" t="s">
        <v>760</v>
      </c>
      <c r="G59" s="134" t="s">
        <v>666</v>
      </c>
    </row>
    <row r="60" spans="2:7" ht="99.9" customHeight="1" thickBot="1" x14ac:dyDescent="0.3">
      <c r="B60" s="102">
        <v>769</v>
      </c>
      <c r="C60" s="71" t="s">
        <v>844</v>
      </c>
      <c r="D60" s="71" t="s">
        <v>214</v>
      </c>
      <c r="E60" s="71" t="s">
        <v>2478</v>
      </c>
      <c r="F60" s="129" t="s">
        <v>847</v>
      </c>
      <c r="G60" s="134" t="s">
        <v>848</v>
      </c>
    </row>
    <row r="61" spans="2:7" ht="99.9" customHeight="1" thickBot="1" x14ac:dyDescent="0.3">
      <c r="B61" s="102">
        <v>770</v>
      </c>
      <c r="C61" s="71" t="s">
        <v>886</v>
      </c>
      <c r="D61" s="71" t="s">
        <v>214</v>
      </c>
      <c r="E61" s="71" t="s">
        <v>2478</v>
      </c>
      <c r="F61" s="129" t="s">
        <v>296</v>
      </c>
      <c r="G61" s="134" t="s">
        <v>894</v>
      </c>
    </row>
    <row r="62" spans="2:7" ht="99.9" customHeight="1" thickBot="1" x14ac:dyDescent="0.3">
      <c r="B62" s="102">
        <v>777</v>
      </c>
      <c r="C62" s="71" t="s">
        <v>2480</v>
      </c>
      <c r="D62" s="71" t="s">
        <v>214</v>
      </c>
      <c r="E62" s="71" t="s">
        <v>2478</v>
      </c>
      <c r="F62" s="129" t="s">
        <v>1016</v>
      </c>
      <c r="G62" s="134" t="s">
        <v>1017</v>
      </c>
    </row>
    <row r="63" spans="2:7" ht="99.9" customHeight="1" thickBot="1" x14ac:dyDescent="0.3">
      <c r="B63" s="102">
        <v>793</v>
      </c>
      <c r="C63" s="71" t="s">
        <v>2475</v>
      </c>
      <c r="D63" s="71" t="s">
        <v>214</v>
      </c>
      <c r="E63" s="71" t="s">
        <v>2478</v>
      </c>
      <c r="F63" s="129" t="s">
        <v>1095</v>
      </c>
      <c r="G63" s="134" t="s">
        <v>1096</v>
      </c>
    </row>
    <row r="64" spans="2:7" ht="99.9" customHeight="1" thickBot="1" x14ac:dyDescent="0.3">
      <c r="B64" s="102">
        <v>799</v>
      </c>
      <c r="C64" s="71" t="s">
        <v>2476</v>
      </c>
      <c r="D64" s="71" t="s">
        <v>214</v>
      </c>
      <c r="E64" s="71" t="s">
        <v>2478</v>
      </c>
      <c r="F64" s="129" t="s">
        <v>1219</v>
      </c>
      <c r="G64" s="134" t="s">
        <v>1220</v>
      </c>
    </row>
    <row r="65" spans="2:7" ht="99.9" customHeight="1" thickBot="1" x14ac:dyDescent="0.3">
      <c r="B65" s="102">
        <v>807</v>
      </c>
      <c r="C65" s="71" t="s">
        <v>2457</v>
      </c>
      <c r="D65" s="71" t="s">
        <v>214</v>
      </c>
      <c r="E65" s="71" t="s">
        <v>2478</v>
      </c>
      <c r="F65" s="129" t="s">
        <v>1304</v>
      </c>
      <c r="G65" s="134" t="s">
        <v>1305</v>
      </c>
    </row>
    <row r="66" spans="2:7" ht="99.9" customHeight="1" thickBot="1" x14ac:dyDescent="0.3">
      <c r="B66" s="102">
        <v>816</v>
      </c>
      <c r="C66" s="71" t="s">
        <v>2458</v>
      </c>
      <c r="D66" s="71" t="s">
        <v>214</v>
      </c>
      <c r="E66" s="71" t="s">
        <v>2478</v>
      </c>
      <c r="F66" s="129" t="s">
        <v>1406</v>
      </c>
      <c r="G66" s="134" t="s">
        <v>1407</v>
      </c>
    </row>
    <row r="67" spans="2:7" ht="99.9" customHeight="1" thickBot="1" x14ac:dyDescent="0.3">
      <c r="B67" s="102">
        <v>837</v>
      </c>
      <c r="C67" s="71" t="s">
        <v>2459</v>
      </c>
      <c r="D67" s="71" t="s">
        <v>289</v>
      </c>
      <c r="E67" s="71" t="s">
        <v>2478</v>
      </c>
      <c r="F67" s="129" t="s">
        <v>1489</v>
      </c>
      <c r="G67" s="134" t="s">
        <v>1490</v>
      </c>
    </row>
    <row r="68" spans="2:7" ht="99.9" customHeight="1" thickBot="1" x14ac:dyDescent="0.3">
      <c r="B68" s="102">
        <v>838</v>
      </c>
      <c r="C68" s="71" t="s">
        <v>2481</v>
      </c>
      <c r="D68" s="71" t="s">
        <v>214</v>
      </c>
      <c r="E68" s="71" t="s">
        <v>2478</v>
      </c>
      <c r="F68" s="129" t="s">
        <v>1510</v>
      </c>
      <c r="G68" s="134" t="s">
        <v>1511</v>
      </c>
    </row>
    <row r="69" spans="2:7" ht="99.9" customHeight="1" thickBot="1" x14ac:dyDescent="0.3">
      <c r="B69" s="102">
        <v>845</v>
      </c>
      <c r="C69" s="71" t="s">
        <v>2462</v>
      </c>
      <c r="D69" s="71" t="s">
        <v>214</v>
      </c>
      <c r="E69" s="71" t="s">
        <v>2478</v>
      </c>
      <c r="F69" s="129" t="s">
        <v>1607</v>
      </c>
      <c r="G69" s="134" t="s">
        <v>1305</v>
      </c>
    </row>
    <row r="70" spans="2:7" ht="99.9" customHeight="1" thickBot="1" x14ac:dyDescent="0.3">
      <c r="B70" s="102">
        <v>849</v>
      </c>
      <c r="C70" s="71" t="s">
        <v>2477</v>
      </c>
      <c r="D70" s="71" t="s">
        <v>214</v>
      </c>
      <c r="E70" s="71" t="s">
        <v>2478</v>
      </c>
      <c r="F70" s="129" t="s">
        <v>1674</v>
      </c>
      <c r="G70" s="134" t="s">
        <v>1675</v>
      </c>
    </row>
    <row r="71" spans="2:7" ht="99.9" customHeight="1" thickBot="1" x14ac:dyDescent="0.3">
      <c r="B71" s="102">
        <v>863</v>
      </c>
      <c r="C71" s="71" t="s">
        <v>2472</v>
      </c>
      <c r="D71" s="71" t="s">
        <v>214</v>
      </c>
      <c r="E71" s="71" t="s">
        <v>2478</v>
      </c>
      <c r="F71" s="129" t="s">
        <v>296</v>
      </c>
      <c r="G71" s="134" t="s">
        <v>1759</v>
      </c>
    </row>
    <row r="72" spans="2:7" ht="99.9" customHeight="1" thickBot="1" x14ac:dyDescent="0.3">
      <c r="B72" s="102">
        <v>865</v>
      </c>
      <c r="C72" s="71" t="s">
        <v>2482</v>
      </c>
      <c r="D72" s="71" t="s">
        <v>214</v>
      </c>
      <c r="E72" s="71" t="s">
        <v>2478</v>
      </c>
      <c r="F72" s="129" t="s">
        <v>1777</v>
      </c>
      <c r="G72" s="134" t="s">
        <v>1778</v>
      </c>
    </row>
    <row r="73" spans="2:7" ht="99.9" customHeight="1" thickBot="1" x14ac:dyDescent="0.3">
      <c r="B73" s="102">
        <v>867</v>
      </c>
      <c r="C73" s="71" t="s">
        <v>1869</v>
      </c>
      <c r="D73" s="71" t="s">
        <v>289</v>
      </c>
      <c r="E73" s="71" t="s">
        <v>2478</v>
      </c>
      <c r="F73" s="129" t="s">
        <v>1875</v>
      </c>
      <c r="G73" s="134" t="s">
        <v>1876</v>
      </c>
    </row>
    <row r="74" spans="2:7" ht="99.9" customHeight="1" thickBot="1" x14ac:dyDescent="0.3">
      <c r="B74" s="102">
        <v>872</v>
      </c>
      <c r="C74" s="71" t="s">
        <v>2465</v>
      </c>
      <c r="D74" s="71" t="s">
        <v>214</v>
      </c>
      <c r="E74" s="71" t="s">
        <v>2478</v>
      </c>
      <c r="F74" s="129" t="s">
        <v>2026</v>
      </c>
      <c r="G74" s="134" t="s">
        <v>2027</v>
      </c>
    </row>
    <row r="75" spans="2:7" ht="99.9" customHeight="1" thickBot="1" x14ac:dyDescent="0.3">
      <c r="B75" s="102">
        <v>875</v>
      </c>
      <c r="C75" s="71" t="s">
        <v>2483</v>
      </c>
      <c r="D75" s="71"/>
      <c r="E75" s="71" t="s">
        <v>2478</v>
      </c>
      <c r="F75" s="129" t="s">
        <v>2143</v>
      </c>
      <c r="G75" s="134" t="s">
        <v>2144</v>
      </c>
    </row>
    <row r="76" spans="2:7" ht="99.9" customHeight="1" thickBot="1" x14ac:dyDescent="0.3">
      <c r="B76" s="102">
        <v>878</v>
      </c>
      <c r="C76" s="71" t="s">
        <v>2466</v>
      </c>
      <c r="D76" s="71" t="s">
        <v>289</v>
      </c>
      <c r="E76" s="71" t="s">
        <v>2478</v>
      </c>
      <c r="F76" s="129" t="s">
        <v>2206</v>
      </c>
      <c r="G76" s="134" t="s">
        <v>2207</v>
      </c>
    </row>
    <row r="77" spans="2:7" ht="99.9" customHeight="1" thickBot="1" x14ac:dyDescent="0.3">
      <c r="B77" s="102">
        <v>879</v>
      </c>
      <c r="C77" s="71" t="s">
        <v>2467</v>
      </c>
      <c r="D77" s="71" t="s">
        <v>214</v>
      </c>
      <c r="E77" s="71" t="s">
        <v>2478</v>
      </c>
      <c r="F77" s="129" t="s">
        <v>296</v>
      </c>
      <c r="G77" s="134" t="s">
        <v>2327</v>
      </c>
    </row>
    <row r="78" spans="2:7" ht="99.9" customHeight="1" thickBot="1" x14ac:dyDescent="0.3">
      <c r="B78" s="102">
        <v>636</v>
      </c>
      <c r="C78" s="71" t="s">
        <v>2448</v>
      </c>
      <c r="D78" s="71" t="s">
        <v>289</v>
      </c>
      <c r="E78" s="71" t="s">
        <v>2484</v>
      </c>
      <c r="F78" s="129" t="s">
        <v>294</v>
      </c>
      <c r="G78" s="134" t="s">
        <v>298</v>
      </c>
    </row>
    <row r="79" spans="2:7" ht="99.9" customHeight="1" thickBot="1" x14ac:dyDescent="0.3">
      <c r="B79" s="102">
        <v>699</v>
      </c>
      <c r="C79" s="71" t="s">
        <v>2450</v>
      </c>
      <c r="D79" s="71" t="s">
        <v>214</v>
      </c>
      <c r="E79" s="71" t="s">
        <v>2484</v>
      </c>
      <c r="F79" s="129" t="s">
        <v>294</v>
      </c>
      <c r="G79" s="134" t="s">
        <v>461</v>
      </c>
    </row>
    <row r="80" spans="2:7" ht="99.9" customHeight="1" thickBot="1" x14ac:dyDescent="0.3">
      <c r="B80" s="102">
        <v>711</v>
      </c>
      <c r="C80" s="71" t="s">
        <v>2469</v>
      </c>
      <c r="D80" s="71" t="s">
        <v>289</v>
      </c>
      <c r="E80" s="71" t="s">
        <v>2484</v>
      </c>
      <c r="F80" s="129" t="s">
        <v>540</v>
      </c>
      <c r="G80" s="134" t="s">
        <v>541</v>
      </c>
    </row>
    <row r="81" spans="2:7" ht="99.9" customHeight="1" thickBot="1" x14ac:dyDescent="0.3">
      <c r="B81" s="102">
        <v>726</v>
      </c>
      <c r="C81" s="71" t="s">
        <v>2451</v>
      </c>
      <c r="D81" s="71" t="s">
        <v>214</v>
      </c>
      <c r="E81" s="71" t="s">
        <v>2484</v>
      </c>
      <c r="F81" s="129" t="s">
        <v>592</v>
      </c>
      <c r="G81" s="134" t="s">
        <v>591</v>
      </c>
    </row>
    <row r="82" spans="2:7" ht="99.9" customHeight="1" thickBot="1" x14ac:dyDescent="0.3">
      <c r="B82" s="102">
        <v>752</v>
      </c>
      <c r="C82" s="71" t="s">
        <v>2456</v>
      </c>
      <c r="D82" s="71" t="s">
        <v>289</v>
      </c>
      <c r="E82" s="71" t="s">
        <v>2484</v>
      </c>
      <c r="F82" s="129" t="s">
        <v>667</v>
      </c>
      <c r="G82" s="134" t="s">
        <v>668</v>
      </c>
    </row>
    <row r="83" spans="2:7" ht="99.9" customHeight="1" thickBot="1" x14ac:dyDescent="0.3">
      <c r="B83" s="102">
        <v>766</v>
      </c>
      <c r="C83" s="71" t="s">
        <v>2470</v>
      </c>
      <c r="D83" s="71" t="s">
        <v>289</v>
      </c>
      <c r="E83" s="71" t="s">
        <v>2484</v>
      </c>
      <c r="F83" s="129" t="s">
        <v>761</v>
      </c>
      <c r="G83" s="134" t="s">
        <v>762</v>
      </c>
    </row>
    <row r="84" spans="2:7" ht="99.9" customHeight="1" thickBot="1" x14ac:dyDescent="0.3">
      <c r="B84" s="102">
        <v>769</v>
      </c>
      <c r="C84" s="71" t="s">
        <v>844</v>
      </c>
      <c r="D84" s="71" t="s">
        <v>214</v>
      </c>
      <c r="E84" s="71" t="s">
        <v>2484</v>
      </c>
      <c r="F84" s="129" t="s">
        <v>294</v>
      </c>
      <c r="G84" s="134" t="s">
        <v>849</v>
      </c>
    </row>
    <row r="85" spans="2:7" ht="99.9" customHeight="1" thickBot="1" x14ac:dyDescent="0.3">
      <c r="B85" s="102">
        <v>770</v>
      </c>
      <c r="C85" s="71" t="s">
        <v>886</v>
      </c>
      <c r="D85" s="71" t="s">
        <v>214</v>
      </c>
      <c r="E85" s="71" t="s">
        <v>2484</v>
      </c>
      <c r="F85" s="129" t="s">
        <v>892</v>
      </c>
      <c r="G85" s="134" t="s">
        <v>895</v>
      </c>
    </row>
    <row r="86" spans="2:7" ht="99.9" customHeight="1" thickBot="1" x14ac:dyDescent="0.3">
      <c r="B86" s="102">
        <v>788</v>
      </c>
      <c r="C86" s="71" t="s">
        <v>2471</v>
      </c>
      <c r="D86" s="71"/>
      <c r="E86" s="71" t="s">
        <v>2484</v>
      </c>
      <c r="F86" s="129" t="s">
        <v>1052</v>
      </c>
      <c r="G86" s="134" t="s">
        <v>1053</v>
      </c>
    </row>
    <row r="87" spans="2:7" ht="99.9" customHeight="1" thickBot="1" x14ac:dyDescent="0.3">
      <c r="B87" s="102">
        <v>796</v>
      </c>
      <c r="C87" s="71" t="s">
        <v>2485</v>
      </c>
      <c r="D87" s="71"/>
      <c r="E87" s="71" t="s">
        <v>2484</v>
      </c>
      <c r="F87" s="129" t="s">
        <v>1169</v>
      </c>
      <c r="G87" s="134" t="s">
        <v>1170</v>
      </c>
    </row>
    <row r="88" spans="2:7" ht="99.9" customHeight="1" thickBot="1" x14ac:dyDescent="0.3">
      <c r="B88" s="102">
        <v>807</v>
      </c>
      <c r="C88" s="71" t="s">
        <v>2457</v>
      </c>
      <c r="D88" s="71" t="s">
        <v>214</v>
      </c>
      <c r="E88" s="71" t="s">
        <v>2484</v>
      </c>
      <c r="F88" s="129" t="s">
        <v>1306</v>
      </c>
      <c r="G88" s="134" t="s">
        <v>1307</v>
      </c>
    </row>
    <row r="89" spans="2:7" ht="99.9" customHeight="1" thickBot="1" x14ac:dyDescent="0.3">
      <c r="B89" s="102">
        <v>816</v>
      </c>
      <c r="C89" s="71" t="s">
        <v>2458</v>
      </c>
      <c r="D89" s="71" t="s">
        <v>214</v>
      </c>
      <c r="E89" s="71" t="s">
        <v>2484</v>
      </c>
      <c r="F89" s="129" t="s">
        <v>1306</v>
      </c>
      <c r="G89" s="134" t="s">
        <v>1307</v>
      </c>
    </row>
    <row r="90" spans="2:7" ht="99.9" customHeight="1" thickBot="1" x14ac:dyDescent="0.3">
      <c r="B90" s="102">
        <v>837</v>
      </c>
      <c r="C90" s="71" t="s">
        <v>2459</v>
      </c>
      <c r="D90" s="71" t="s">
        <v>289</v>
      </c>
      <c r="E90" s="71" t="s">
        <v>2484</v>
      </c>
      <c r="F90" s="129" t="s">
        <v>1491</v>
      </c>
      <c r="G90" s="134" t="s">
        <v>1488</v>
      </c>
    </row>
    <row r="91" spans="2:7" ht="99.9" customHeight="1" thickBot="1" x14ac:dyDescent="0.3">
      <c r="B91" s="102">
        <v>838</v>
      </c>
      <c r="C91" s="71" t="s">
        <v>2481</v>
      </c>
      <c r="D91" s="71" t="s">
        <v>214</v>
      </c>
      <c r="E91" s="71" t="s">
        <v>2484</v>
      </c>
      <c r="F91" s="129" t="s">
        <v>294</v>
      </c>
      <c r="G91" s="134" t="s">
        <v>1512</v>
      </c>
    </row>
    <row r="92" spans="2:7" ht="99.9" customHeight="1" thickBot="1" x14ac:dyDescent="0.3">
      <c r="B92" s="102">
        <v>845</v>
      </c>
      <c r="C92" s="71" t="s">
        <v>2462</v>
      </c>
      <c r="D92" s="71" t="s">
        <v>214</v>
      </c>
      <c r="E92" s="71" t="s">
        <v>2484</v>
      </c>
      <c r="F92" s="129" t="s">
        <v>1306</v>
      </c>
      <c r="G92" s="134" t="s">
        <v>1307</v>
      </c>
    </row>
    <row r="93" spans="2:7" ht="99.9" customHeight="1" thickBot="1" x14ac:dyDescent="0.3">
      <c r="B93" s="102">
        <v>849</v>
      </c>
      <c r="C93" s="71" t="s">
        <v>2477</v>
      </c>
      <c r="D93" s="71" t="s">
        <v>214</v>
      </c>
      <c r="E93" s="71" t="s">
        <v>2484</v>
      </c>
      <c r="F93" s="129" t="s">
        <v>1676</v>
      </c>
      <c r="G93" s="141" t="s">
        <v>1677</v>
      </c>
    </row>
    <row r="94" spans="2:7" ht="99.9" customHeight="1" thickBot="1" x14ac:dyDescent="0.3">
      <c r="B94" s="102">
        <v>865</v>
      </c>
      <c r="C94" s="71" t="s">
        <v>2482</v>
      </c>
      <c r="D94" s="71" t="s">
        <v>214</v>
      </c>
      <c r="E94" s="71" t="s">
        <v>2484</v>
      </c>
      <c r="F94" s="129" t="s">
        <v>1779</v>
      </c>
      <c r="G94" s="134" t="s">
        <v>1780</v>
      </c>
    </row>
    <row r="95" spans="2:7" ht="99.9" customHeight="1" thickBot="1" x14ac:dyDescent="0.3">
      <c r="B95" s="102">
        <v>867</v>
      </c>
      <c r="C95" s="71" t="s">
        <v>1869</v>
      </c>
      <c r="D95" s="71" t="s">
        <v>289</v>
      </c>
      <c r="E95" s="71" t="s">
        <v>2484</v>
      </c>
      <c r="F95" s="129" t="s">
        <v>1877</v>
      </c>
      <c r="G95" s="134" t="s">
        <v>1878</v>
      </c>
    </row>
    <row r="96" spans="2:7" ht="99.9" customHeight="1" thickBot="1" x14ac:dyDescent="0.3">
      <c r="B96" s="102">
        <v>868</v>
      </c>
      <c r="C96" s="71" t="s">
        <v>2486</v>
      </c>
      <c r="D96" s="71"/>
      <c r="E96" s="71" t="s">
        <v>2484</v>
      </c>
      <c r="F96" s="129" t="s">
        <v>1966</v>
      </c>
      <c r="G96" s="134" t="s">
        <v>1967</v>
      </c>
    </row>
    <row r="97" spans="2:7" ht="99.9" customHeight="1" thickBot="1" x14ac:dyDescent="0.3">
      <c r="B97" s="102">
        <v>872</v>
      </c>
      <c r="C97" s="71" t="s">
        <v>2465</v>
      </c>
      <c r="D97" s="71" t="s">
        <v>214</v>
      </c>
      <c r="E97" s="71" t="s">
        <v>2484</v>
      </c>
      <c r="F97" s="129" t="s">
        <v>1676</v>
      </c>
      <c r="G97" s="141" t="s">
        <v>2028</v>
      </c>
    </row>
    <row r="98" spans="2:7" ht="99.9" customHeight="1" thickBot="1" x14ac:dyDescent="0.3">
      <c r="B98" s="102">
        <v>878</v>
      </c>
      <c r="C98" s="71" t="s">
        <v>2466</v>
      </c>
      <c r="D98" s="71" t="s">
        <v>289</v>
      </c>
      <c r="E98" s="71" t="s">
        <v>2484</v>
      </c>
      <c r="F98" s="129" t="s">
        <v>2208</v>
      </c>
      <c r="G98" s="141" t="s">
        <v>2209</v>
      </c>
    </row>
    <row r="99" spans="2:7" ht="99.9" customHeight="1" thickBot="1" x14ac:dyDescent="0.3">
      <c r="B99" s="102">
        <v>879</v>
      </c>
      <c r="C99" s="71" t="s">
        <v>2467</v>
      </c>
      <c r="D99" s="71" t="s">
        <v>214</v>
      </c>
      <c r="E99" s="71" t="s">
        <v>2484</v>
      </c>
      <c r="F99" s="129" t="s">
        <v>294</v>
      </c>
      <c r="G99" s="134" t="s">
        <v>2328</v>
      </c>
    </row>
    <row r="100" spans="2:7" ht="99.9" customHeight="1" thickBot="1" x14ac:dyDescent="0.3">
      <c r="B100" s="102">
        <v>636</v>
      </c>
      <c r="C100" s="71" t="s">
        <v>2448</v>
      </c>
      <c r="D100" s="71" t="s">
        <v>289</v>
      </c>
      <c r="E100" s="71" t="s">
        <v>2487</v>
      </c>
      <c r="F100" s="129" t="s">
        <v>299</v>
      </c>
      <c r="G100" s="134" t="s">
        <v>300</v>
      </c>
    </row>
    <row r="101" spans="2:7" ht="99.9" customHeight="1" thickBot="1" x14ac:dyDescent="0.3">
      <c r="B101" s="102">
        <v>699</v>
      </c>
      <c r="C101" s="71" t="s">
        <v>2450</v>
      </c>
      <c r="D101" s="71" t="s">
        <v>214</v>
      </c>
      <c r="E101" s="71" t="s">
        <v>2487</v>
      </c>
      <c r="F101" s="129" t="s">
        <v>462</v>
      </c>
      <c r="G101" s="134" t="s">
        <v>463</v>
      </c>
    </row>
    <row r="102" spans="2:7" ht="99.9" customHeight="1" thickBot="1" x14ac:dyDescent="0.3">
      <c r="B102" s="102">
        <v>711</v>
      </c>
      <c r="C102" s="71" t="s">
        <v>2469</v>
      </c>
      <c r="D102" s="71" t="s">
        <v>289</v>
      </c>
      <c r="E102" s="71" t="s">
        <v>2487</v>
      </c>
      <c r="F102" s="129" t="s">
        <v>542</v>
      </c>
      <c r="G102" s="134" t="s">
        <v>543</v>
      </c>
    </row>
    <row r="103" spans="2:7" ht="99.9" customHeight="1" thickBot="1" x14ac:dyDescent="0.3">
      <c r="B103" s="102">
        <v>726</v>
      </c>
      <c r="C103" s="71" t="s">
        <v>2451</v>
      </c>
      <c r="D103" s="71" t="s">
        <v>214</v>
      </c>
      <c r="E103" s="71" t="s">
        <v>2487</v>
      </c>
      <c r="F103" s="129" t="s">
        <v>591</v>
      </c>
      <c r="G103" s="134" t="s">
        <v>591</v>
      </c>
    </row>
    <row r="104" spans="2:7" ht="99.9" customHeight="1" thickBot="1" x14ac:dyDescent="0.3">
      <c r="B104" s="102">
        <v>752</v>
      </c>
      <c r="C104" s="71" t="s">
        <v>2456</v>
      </c>
      <c r="D104" s="71" t="s">
        <v>289</v>
      </c>
      <c r="E104" s="71" t="s">
        <v>2487</v>
      </c>
      <c r="F104" s="129" t="s">
        <v>669</v>
      </c>
      <c r="G104" s="134" t="s">
        <v>670</v>
      </c>
    </row>
    <row r="105" spans="2:7" ht="99.9" customHeight="1" thickBot="1" x14ac:dyDescent="0.3">
      <c r="B105" s="102">
        <v>766</v>
      </c>
      <c r="C105" s="71" t="s">
        <v>2470</v>
      </c>
      <c r="D105" s="71" t="s">
        <v>289</v>
      </c>
      <c r="E105" s="71" t="s">
        <v>2487</v>
      </c>
      <c r="F105" s="129" t="s">
        <v>763</v>
      </c>
      <c r="G105" s="134" t="s">
        <v>670</v>
      </c>
    </row>
    <row r="106" spans="2:7" ht="99.9" customHeight="1" thickBot="1" x14ac:dyDescent="0.3">
      <c r="B106" s="102">
        <v>769</v>
      </c>
      <c r="C106" s="71" t="s">
        <v>844</v>
      </c>
      <c r="D106" s="71" t="s">
        <v>214</v>
      </c>
      <c r="E106" s="71" t="s">
        <v>2487</v>
      </c>
      <c r="F106" s="129" t="s">
        <v>850</v>
      </c>
      <c r="G106" s="134" t="s">
        <v>851</v>
      </c>
    </row>
    <row r="107" spans="2:7" ht="99.9" customHeight="1" thickBot="1" x14ac:dyDescent="0.3">
      <c r="B107" s="102">
        <v>770</v>
      </c>
      <c r="C107" s="71" t="s">
        <v>886</v>
      </c>
      <c r="D107" s="71" t="s">
        <v>214</v>
      </c>
      <c r="E107" s="71" t="s">
        <v>2487</v>
      </c>
      <c r="F107" s="129" t="s">
        <v>299</v>
      </c>
      <c r="G107" s="134" t="s">
        <v>896</v>
      </c>
    </row>
    <row r="108" spans="2:7" ht="99.9" customHeight="1" thickBot="1" x14ac:dyDescent="0.3">
      <c r="B108" s="102">
        <v>777</v>
      </c>
      <c r="C108" s="71" t="s">
        <v>2480</v>
      </c>
      <c r="D108" s="71" t="s">
        <v>214</v>
      </c>
      <c r="E108" s="71" t="s">
        <v>2487</v>
      </c>
      <c r="F108" s="129" t="s">
        <v>1018</v>
      </c>
      <c r="G108" s="134" t="s">
        <v>1019</v>
      </c>
    </row>
    <row r="109" spans="2:7" ht="99.9" customHeight="1" thickBot="1" x14ac:dyDescent="0.3">
      <c r="B109" s="102">
        <v>793</v>
      </c>
      <c r="C109" s="71" t="s">
        <v>2475</v>
      </c>
      <c r="D109" s="71" t="s">
        <v>214</v>
      </c>
      <c r="E109" s="71" t="s">
        <v>2487</v>
      </c>
      <c r="F109" s="129" t="s">
        <v>1097</v>
      </c>
      <c r="G109" s="134" t="s">
        <v>1098</v>
      </c>
    </row>
    <row r="110" spans="2:7" ht="99.9" customHeight="1" thickBot="1" x14ac:dyDescent="0.3">
      <c r="B110" s="102">
        <v>807</v>
      </c>
      <c r="C110" s="71" t="s">
        <v>2457</v>
      </c>
      <c r="D110" s="71" t="s">
        <v>214</v>
      </c>
      <c r="E110" s="71" t="s">
        <v>2487</v>
      </c>
      <c r="F110" s="129" t="s">
        <v>1308</v>
      </c>
      <c r="G110" s="134" t="s">
        <v>1309</v>
      </c>
    </row>
    <row r="111" spans="2:7" ht="99.9" customHeight="1" thickBot="1" x14ac:dyDescent="0.3">
      <c r="B111" s="102">
        <v>816</v>
      </c>
      <c r="C111" s="71" t="s">
        <v>2458</v>
      </c>
      <c r="D111" s="71" t="s">
        <v>214</v>
      </c>
      <c r="E111" s="71" t="s">
        <v>2487</v>
      </c>
      <c r="F111" s="129" t="s">
        <v>1408</v>
      </c>
      <c r="G111" s="134" t="s">
        <v>1409</v>
      </c>
    </row>
    <row r="112" spans="2:7" ht="99.9" customHeight="1" thickBot="1" x14ac:dyDescent="0.3">
      <c r="B112" s="102">
        <v>837</v>
      </c>
      <c r="C112" s="71" t="s">
        <v>2459</v>
      </c>
      <c r="D112" s="71" t="s">
        <v>289</v>
      </c>
      <c r="E112" s="71" t="s">
        <v>2487</v>
      </c>
      <c r="F112" s="129" t="s">
        <v>1487</v>
      </c>
      <c r="G112" s="134" t="s">
        <v>1488</v>
      </c>
    </row>
    <row r="113" spans="2:7" ht="99.9" customHeight="1" thickBot="1" x14ac:dyDescent="0.3">
      <c r="B113" s="102">
        <v>845</v>
      </c>
      <c r="C113" s="71" t="s">
        <v>2462</v>
      </c>
      <c r="D113" s="71" t="s">
        <v>214</v>
      </c>
      <c r="E113" s="71" t="s">
        <v>2487</v>
      </c>
      <c r="F113" s="129" t="s">
        <v>1308</v>
      </c>
      <c r="G113" s="134" t="s">
        <v>1309</v>
      </c>
    </row>
    <row r="114" spans="2:7" ht="99.9" customHeight="1" thickBot="1" x14ac:dyDescent="0.3">
      <c r="B114" s="102">
        <v>846</v>
      </c>
      <c r="C114" s="71" t="s">
        <v>2463</v>
      </c>
      <c r="D114" s="71"/>
      <c r="E114" s="71" t="s">
        <v>2487</v>
      </c>
      <c r="F114" s="129" t="s">
        <v>1654</v>
      </c>
      <c r="G114" s="134"/>
    </row>
    <row r="115" spans="2:7" ht="99.9" customHeight="1" thickBot="1" x14ac:dyDescent="0.3">
      <c r="B115" s="102">
        <v>849</v>
      </c>
      <c r="C115" s="71" t="s">
        <v>2477</v>
      </c>
      <c r="D115" s="71" t="s">
        <v>214</v>
      </c>
      <c r="E115" s="71" t="s">
        <v>2487</v>
      </c>
      <c r="F115" s="129" t="s">
        <v>1678</v>
      </c>
      <c r="G115" s="134" t="s">
        <v>1679</v>
      </c>
    </row>
    <row r="116" spans="2:7" ht="99.9" customHeight="1" thickBot="1" x14ac:dyDescent="0.3">
      <c r="B116" s="102">
        <v>865</v>
      </c>
      <c r="C116" s="71" t="s">
        <v>2482</v>
      </c>
      <c r="D116" s="71" t="s">
        <v>214</v>
      </c>
      <c r="E116" s="71" t="s">
        <v>2487</v>
      </c>
      <c r="F116" s="129" t="s">
        <v>1781</v>
      </c>
      <c r="G116" s="134" t="s">
        <v>1782</v>
      </c>
    </row>
    <row r="117" spans="2:7" ht="99.9" customHeight="1" thickBot="1" x14ac:dyDescent="0.3">
      <c r="B117" s="102">
        <v>867</v>
      </c>
      <c r="C117" s="71" t="s">
        <v>1869</v>
      </c>
      <c r="D117" s="71" t="s">
        <v>289</v>
      </c>
      <c r="E117" s="71" t="s">
        <v>2487</v>
      </c>
      <c r="F117" s="129" t="s">
        <v>1879</v>
      </c>
      <c r="G117" s="134" t="s">
        <v>1880</v>
      </c>
    </row>
    <row r="118" spans="2:7" ht="99.9" customHeight="1" thickBot="1" x14ac:dyDescent="0.3">
      <c r="B118" s="102">
        <v>872</v>
      </c>
      <c r="C118" s="71" t="s">
        <v>2465</v>
      </c>
      <c r="D118" s="71" t="s">
        <v>214</v>
      </c>
      <c r="E118" s="71" t="s">
        <v>2487</v>
      </c>
      <c r="F118" s="129" t="s">
        <v>2029</v>
      </c>
      <c r="G118" s="134" t="s">
        <v>2030</v>
      </c>
    </row>
    <row r="119" spans="2:7" ht="99.9" customHeight="1" thickBot="1" x14ac:dyDescent="0.3">
      <c r="B119" s="102">
        <v>875</v>
      </c>
      <c r="C119" s="71" t="s">
        <v>2483</v>
      </c>
      <c r="D119" s="71"/>
      <c r="E119" s="71" t="s">
        <v>2487</v>
      </c>
      <c r="F119" s="142" t="s">
        <v>2145</v>
      </c>
      <c r="G119" s="134" t="s">
        <v>2146</v>
      </c>
    </row>
    <row r="120" spans="2:7" ht="99.9" customHeight="1" thickBot="1" x14ac:dyDescent="0.3">
      <c r="B120" s="102">
        <v>878</v>
      </c>
      <c r="C120" s="71" t="s">
        <v>2466</v>
      </c>
      <c r="D120" s="71" t="s">
        <v>289</v>
      </c>
      <c r="E120" s="71" t="s">
        <v>2487</v>
      </c>
      <c r="F120" s="129" t="s">
        <v>2210</v>
      </c>
      <c r="G120" s="134" t="s">
        <v>2211</v>
      </c>
    </row>
    <row r="121" spans="2:7" ht="99.9" customHeight="1" thickBot="1" x14ac:dyDescent="0.3">
      <c r="B121" s="102">
        <v>879</v>
      </c>
      <c r="C121" s="71" t="s">
        <v>2467</v>
      </c>
      <c r="D121" s="71" t="s">
        <v>214</v>
      </c>
      <c r="E121" s="71" t="s">
        <v>2487</v>
      </c>
      <c r="F121" s="129" t="s">
        <v>299</v>
      </c>
      <c r="G121" s="134" t="s">
        <v>2329</v>
      </c>
    </row>
    <row r="122" spans="2:7" ht="99.9" customHeight="1" thickBot="1" x14ac:dyDescent="0.3">
      <c r="B122" s="102">
        <v>895</v>
      </c>
      <c r="C122" s="71" t="s">
        <v>2427</v>
      </c>
      <c r="D122" s="71"/>
      <c r="E122" s="71" t="s">
        <v>2487</v>
      </c>
      <c r="F122" s="131" t="s">
        <v>2452</v>
      </c>
      <c r="G122" s="134" t="s">
        <v>2431</v>
      </c>
    </row>
    <row r="123" spans="2:7" ht="99.9" customHeight="1" thickBot="1" x14ac:dyDescent="0.3">
      <c r="B123" s="102">
        <v>636</v>
      </c>
      <c r="C123" s="71" t="s">
        <v>2448</v>
      </c>
      <c r="D123" s="71" t="s">
        <v>289</v>
      </c>
      <c r="E123" s="71" t="s">
        <v>2488</v>
      </c>
      <c r="F123" s="129" t="s">
        <v>294</v>
      </c>
      <c r="G123" s="134"/>
    </row>
    <row r="124" spans="2:7" ht="99.9" customHeight="1" thickBot="1" x14ac:dyDescent="0.3">
      <c r="B124" s="102">
        <v>726</v>
      </c>
      <c r="C124" s="71" t="s">
        <v>2451</v>
      </c>
      <c r="D124" s="71" t="s">
        <v>214</v>
      </c>
      <c r="E124" s="71" t="s">
        <v>2488</v>
      </c>
      <c r="F124" s="129" t="s">
        <v>591</v>
      </c>
      <c r="G124" s="134" t="s">
        <v>591</v>
      </c>
    </row>
    <row r="125" spans="2:7" ht="99.9" customHeight="1" thickBot="1" x14ac:dyDescent="0.3">
      <c r="B125" s="102">
        <v>770</v>
      </c>
      <c r="C125" s="71" t="s">
        <v>886</v>
      </c>
      <c r="D125" s="71" t="s">
        <v>214</v>
      </c>
      <c r="E125" s="71" t="s">
        <v>2488</v>
      </c>
      <c r="F125" s="129" t="s">
        <v>897</v>
      </c>
      <c r="G125" s="134" t="s">
        <v>897</v>
      </c>
    </row>
    <row r="126" spans="2:7" ht="99.9" customHeight="1" thickBot="1" x14ac:dyDescent="0.3">
      <c r="B126" s="102">
        <v>837</v>
      </c>
      <c r="C126" s="71" t="s">
        <v>2459</v>
      </c>
      <c r="D126" s="71" t="s">
        <v>289</v>
      </c>
      <c r="E126" s="71" t="s">
        <v>2488</v>
      </c>
      <c r="F126" s="129" t="s">
        <v>1487</v>
      </c>
      <c r="G126" s="134" t="s">
        <v>1488</v>
      </c>
    </row>
    <row r="127" spans="2:7" ht="99.9" customHeight="1" thickBot="1" x14ac:dyDescent="0.3">
      <c r="B127" s="102">
        <v>849</v>
      </c>
      <c r="C127" s="71" t="s">
        <v>2477</v>
      </c>
      <c r="D127" s="71" t="s">
        <v>214</v>
      </c>
      <c r="E127" s="71" t="s">
        <v>2488</v>
      </c>
      <c r="F127" s="129" t="s">
        <v>1680</v>
      </c>
      <c r="G127" s="134" t="s">
        <v>1681</v>
      </c>
    </row>
    <row r="128" spans="2:7" ht="99.9" customHeight="1" thickBot="1" x14ac:dyDescent="0.3">
      <c r="B128" s="102">
        <v>867</v>
      </c>
      <c r="C128" s="71" t="s">
        <v>1869</v>
      </c>
      <c r="D128" s="71" t="s">
        <v>289</v>
      </c>
      <c r="E128" s="71" t="s">
        <v>2488</v>
      </c>
      <c r="F128" s="129" t="s">
        <v>1881</v>
      </c>
      <c r="G128" s="134" t="s">
        <v>1882</v>
      </c>
    </row>
    <row r="129" spans="2:7" ht="99.9" customHeight="1" thickBot="1" x14ac:dyDescent="0.3">
      <c r="B129" s="102">
        <v>872</v>
      </c>
      <c r="C129" s="71" t="s">
        <v>2465</v>
      </c>
      <c r="D129" s="71" t="s">
        <v>214</v>
      </c>
      <c r="E129" s="71" t="s">
        <v>2488</v>
      </c>
      <c r="F129" s="129" t="s">
        <v>2031</v>
      </c>
      <c r="G129" s="134" t="s">
        <v>2031</v>
      </c>
    </row>
    <row r="130" spans="2:7" ht="99.9" customHeight="1" thickBot="1" x14ac:dyDescent="0.3">
      <c r="B130" s="102">
        <v>878</v>
      </c>
      <c r="C130" s="71" t="s">
        <v>2466</v>
      </c>
      <c r="D130" s="71" t="s">
        <v>289</v>
      </c>
      <c r="E130" s="71" t="s">
        <v>2488</v>
      </c>
      <c r="F130" s="129" t="s">
        <v>1680</v>
      </c>
      <c r="G130" s="134" t="s">
        <v>2212</v>
      </c>
    </row>
    <row r="131" spans="2:7" ht="99.9" customHeight="1" thickBot="1" x14ac:dyDescent="0.3">
      <c r="B131" s="102">
        <v>879</v>
      </c>
      <c r="C131" s="71" t="s">
        <v>2467</v>
      </c>
      <c r="D131" s="71" t="s">
        <v>214</v>
      </c>
      <c r="E131" s="71" t="s">
        <v>2488</v>
      </c>
      <c r="F131" s="129" t="s">
        <v>294</v>
      </c>
      <c r="G131" s="134" t="s">
        <v>2330</v>
      </c>
    </row>
    <row r="132" spans="2:7" ht="99.9" customHeight="1" thickBot="1" x14ac:dyDescent="0.3">
      <c r="B132" s="102">
        <v>636</v>
      </c>
      <c r="C132" s="71" t="s">
        <v>2448</v>
      </c>
      <c r="D132" s="71" t="s">
        <v>289</v>
      </c>
      <c r="E132" s="71" t="s">
        <v>2489</v>
      </c>
      <c r="F132" s="129" t="s">
        <v>294</v>
      </c>
      <c r="G132" s="134"/>
    </row>
    <row r="133" spans="2:7" ht="99.9" customHeight="1" thickBot="1" x14ac:dyDescent="0.3">
      <c r="B133" s="102">
        <v>726</v>
      </c>
      <c r="C133" s="71" t="s">
        <v>2451</v>
      </c>
      <c r="D133" s="71" t="s">
        <v>214</v>
      </c>
      <c r="E133" s="71" t="s">
        <v>2489</v>
      </c>
      <c r="F133" s="129" t="s">
        <v>591</v>
      </c>
      <c r="G133" s="134" t="s">
        <v>591</v>
      </c>
    </row>
    <row r="134" spans="2:7" ht="99.9" customHeight="1" thickBot="1" x14ac:dyDescent="0.3">
      <c r="B134" s="102">
        <v>770</v>
      </c>
      <c r="C134" s="71" t="s">
        <v>886</v>
      </c>
      <c r="D134" s="71" t="s">
        <v>214</v>
      </c>
      <c r="E134" s="71" t="s">
        <v>2489</v>
      </c>
      <c r="F134" s="129" t="s">
        <v>897</v>
      </c>
      <c r="G134" s="134" t="s">
        <v>897</v>
      </c>
    </row>
    <row r="135" spans="2:7" ht="99.9" customHeight="1" thickBot="1" x14ac:dyDescent="0.3">
      <c r="B135" s="102">
        <v>837</v>
      </c>
      <c r="C135" s="71" t="s">
        <v>2459</v>
      </c>
      <c r="D135" s="71" t="s">
        <v>289</v>
      </c>
      <c r="E135" s="71" t="s">
        <v>2489</v>
      </c>
      <c r="F135" s="129" t="s">
        <v>1487</v>
      </c>
      <c r="G135" s="134" t="s">
        <v>1488</v>
      </c>
    </row>
    <row r="136" spans="2:7" ht="99.9" customHeight="1" thickBot="1" x14ac:dyDescent="0.3">
      <c r="B136" s="102">
        <v>849</v>
      </c>
      <c r="C136" s="71" t="s">
        <v>2477</v>
      </c>
      <c r="D136" s="71" t="s">
        <v>214</v>
      </c>
      <c r="E136" s="71" t="s">
        <v>2489</v>
      </c>
      <c r="F136" s="129" t="s">
        <v>1682</v>
      </c>
      <c r="G136" s="134" t="s">
        <v>1683</v>
      </c>
    </row>
    <row r="137" spans="2:7" ht="99.9" customHeight="1" thickBot="1" x14ac:dyDescent="0.3">
      <c r="B137" s="102">
        <v>867</v>
      </c>
      <c r="C137" s="71" t="s">
        <v>1869</v>
      </c>
      <c r="D137" s="71" t="s">
        <v>289</v>
      </c>
      <c r="E137" s="71" t="s">
        <v>2489</v>
      </c>
      <c r="F137" s="129"/>
      <c r="G137" s="134" t="s">
        <v>1882</v>
      </c>
    </row>
    <row r="138" spans="2:7" ht="99.9" customHeight="1" thickBot="1" x14ac:dyDescent="0.3">
      <c r="B138" s="102">
        <v>872</v>
      </c>
      <c r="C138" s="71" t="s">
        <v>2465</v>
      </c>
      <c r="D138" s="71" t="s">
        <v>214</v>
      </c>
      <c r="E138" s="71" t="s">
        <v>2489</v>
      </c>
      <c r="F138" s="129" t="s">
        <v>2032</v>
      </c>
      <c r="G138" s="134" t="s">
        <v>2033</v>
      </c>
    </row>
    <row r="139" spans="2:7" ht="99.9" customHeight="1" thickBot="1" x14ac:dyDescent="0.3">
      <c r="B139" s="102">
        <v>878</v>
      </c>
      <c r="C139" s="71" t="s">
        <v>2466</v>
      </c>
      <c r="D139" s="71" t="s">
        <v>289</v>
      </c>
      <c r="E139" s="71" t="s">
        <v>2489</v>
      </c>
      <c r="F139" s="129" t="s">
        <v>2213</v>
      </c>
      <c r="G139" s="134" t="s">
        <v>2214</v>
      </c>
    </row>
    <row r="140" spans="2:7" ht="99.9" customHeight="1" thickBot="1" x14ac:dyDescent="0.3">
      <c r="B140" s="102">
        <v>879</v>
      </c>
      <c r="C140" s="71" t="s">
        <v>2467</v>
      </c>
      <c r="D140" s="71" t="s">
        <v>214</v>
      </c>
      <c r="E140" s="71" t="s">
        <v>2489</v>
      </c>
      <c r="F140" s="129" t="s">
        <v>294</v>
      </c>
      <c r="G140" s="134" t="s">
        <v>2330</v>
      </c>
    </row>
    <row r="141" spans="2:7" ht="99.9" customHeight="1" thickBot="1" x14ac:dyDescent="0.3">
      <c r="B141" s="102">
        <v>636</v>
      </c>
      <c r="C141" s="71" t="s">
        <v>2448</v>
      </c>
      <c r="D141" s="71" t="s">
        <v>289</v>
      </c>
      <c r="E141" s="71" t="s">
        <v>2490</v>
      </c>
      <c r="F141" s="129"/>
      <c r="G141" s="134" t="s">
        <v>301</v>
      </c>
    </row>
    <row r="142" spans="2:7" ht="99.9" customHeight="1" thickBot="1" x14ac:dyDescent="0.3">
      <c r="B142" s="102">
        <v>726</v>
      </c>
      <c r="C142" s="71" t="s">
        <v>2451</v>
      </c>
      <c r="D142" s="71" t="s">
        <v>214</v>
      </c>
      <c r="E142" s="71" t="s">
        <v>2490</v>
      </c>
      <c r="F142" s="129" t="s">
        <v>591</v>
      </c>
      <c r="G142" s="134" t="s">
        <v>591</v>
      </c>
    </row>
    <row r="143" spans="2:7" ht="99.9" customHeight="1" thickBot="1" x14ac:dyDescent="0.3">
      <c r="B143" s="102">
        <v>766</v>
      </c>
      <c r="C143" s="71" t="s">
        <v>2470</v>
      </c>
      <c r="D143" s="71" t="s">
        <v>289</v>
      </c>
      <c r="E143" s="71" t="s">
        <v>2490</v>
      </c>
      <c r="F143" s="129"/>
      <c r="G143" s="134" t="s">
        <v>764</v>
      </c>
    </row>
    <row r="144" spans="2:7" ht="99.9" customHeight="1" thickBot="1" x14ac:dyDescent="0.3">
      <c r="B144" s="102">
        <v>770</v>
      </c>
      <c r="C144" s="71" t="s">
        <v>886</v>
      </c>
      <c r="D144" s="71" t="s">
        <v>214</v>
      </c>
      <c r="E144" s="71" t="s">
        <v>2490</v>
      </c>
      <c r="F144" s="129" t="s">
        <v>898</v>
      </c>
      <c r="G144" s="134" t="s">
        <v>899</v>
      </c>
    </row>
    <row r="145" spans="2:7" ht="99.9" customHeight="1" thickBot="1" x14ac:dyDescent="0.3">
      <c r="B145" s="102">
        <v>837</v>
      </c>
      <c r="C145" s="71" t="s">
        <v>2459</v>
      </c>
      <c r="D145" s="71" t="s">
        <v>289</v>
      </c>
      <c r="E145" s="71" t="s">
        <v>2490</v>
      </c>
      <c r="F145" s="129" t="s">
        <v>1487</v>
      </c>
      <c r="G145" s="134" t="s">
        <v>1488</v>
      </c>
    </row>
    <row r="146" spans="2:7" ht="99.9" customHeight="1" thickBot="1" x14ac:dyDescent="0.3">
      <c r="B146" s="102">
        <v>849</v>
      </c>
      <c r="C146" s="71" t="s">
        <v>2477</v>
      </c>
      <c r="D146" s="71" t="s">
        <v>214</v>
      </c>
      <c r="E146" s="71" t="s">
        <v>2490</v>
      </c>
      <c r="F146" s="129" t="s">
        <v>1684</v>
      </c>
      <c r="G146" s="134" t="s">
        <v>1685</v>
      </c>
    </row>
    <row r="147" spans="2:7" ht="99.9" customHeight="1" thickBot="1" x14ac:dyDescent="0.3">
      <c r="B147" s="102">
        <v>867</v>
      </c>
      <c r="C147" s="71" t="s">
        <v>1869</v>
      </c>
      <c r="D147" s="71" t="s">
        <v>289</v>
      </c>
      <c r="E147" s="71" t="s">
        <v>2490</v>
      </c>
      <c r="F147" s="129" t="s">
        <v>1883</v>
      </c>
      <c r="G147" s="134" t="s">
        <v>1882</v>
      </c>
    </row>
    <row r="148" spans="2:7" ht="99.9" customHeight="1" thickBot="1" x14ac:dyDescent="0.3">
      <c r="B148" s="102">
        <v>872</v>
      </c>
      <c r="C148" s="71" t="s">
        <v>2465</v>
      </c>
      <c r="D148" s="71" t="s">
        <v>214</v>
      </c>
      <c r="E148" s="71" t="s">
        <v>2490</v>
      </c>
      <c r="F148" s="129" t="s">
        <v>2031</v>
      </c>
      <c r="G148" s="134" t="s">
        <v>2031</v>
      </c>
    </row>
    <row r="149" spans="2:7" ht="99.9" customHeight="1" thickBot="1" x14ac:dyDescent="0.3">
      <c r="B149" s="102">
        <v>878</v>
      </c>
      <c r="C149" s="71" t="s">
        <v>2466</v>
      </c>
      <c r="D149" s="71" t="s">
        <v>289</v>
      </c>
      <c r="E149" s="71" t="s">
        <v>2490</v>
      </c>
      <c r="F149" s="129" t="s">
        <v>2215</v>
      </c>
      <c r="G149" s="134" t="s">
        <v>2212</v>
      </c>
    </row>
    <row r="150" spans="2:7" ht="99.9" customHeight="1" thickBot="1" x14ac:dyDescent="0.3">
      <c r="B150" s="102">
        <v>623</v>
      </c>
      <c r="C150" s="71" t="s">
        <v>253</v>
      </c>
      <c r="D150" s="71" t="s">
        <v>214</v>
      </c>
      <c r="E150" s="71" t="s">
        <v>2491</v>
      </c>
      <c r="F150" s="129" t="s">
        <v>257</v>
      </c>
      <c r="G150" s="134" t="s">
        <v>258</v>
      </c>
    </row>
    <row r="151" spans="2:7" ht="99.9" customHeight="1" thickBot="1" x14ac:dyDescent="0.3">
      <c r="B151" s="102">
        <v>636</v>
      </c>
      <c r="C151" s="71" t="s">
        <v>2448</v>
      </c>
      <c r="D151" s="71" t="s">
        <v>289</v>
      </c>
      <c r="E151" s="71" t="s">
        <v>2491</v>
      </c>
      <c r="F151" s="129" t="s">
        <v>302</v>
      </c>
      <c r="G151" s="134" t="s">
        <v>303</v>
      </c>
    </row>
    <row r="152" spans="2:7" ht="99.9" customHeight="1" thickBot="1" x14ac:dyDescent="0.3">
      <c r="B152" s="102">
        <v>672</v>
      </c>
      <c r="C152" s="71" t="s">
        <v>2479</v>
      </c>
      <c r="D152" s="71" t="s">
        <v>214</v>
      </c>
      <c r="E152" s="71" t="s">
        <v>2491</v>
      </c>
      <c r="F152" s="129" t="s">
        <v>257</v>
      </c>
      <c r="G152" s="134" t="s">
        <v>430</v>
      </c>
    </row>
    <row r="153" spans="2:7" ht="99.9" customHeight="1" thickBot="1" x14ac:dyDescent="0.3">
      <c r="B153" s="102">
        <v>699</v>
      </c>
      <c r="C153" s="71" t="s">
        <v>2450</v>
      </c>
      <c r="D153" s="71" t="s">
        <v>214</v>
      </c>
      <c r="E153" s="71" t="s">
        <v>2491</v>
      </c>
      <c r="F153" s="129" t="s">
        <v>464</v>
      </c>
      <c r="G153" s="134" t="s">
        <v>303</v>
      </c>
    </row>
    <row r="154" spans="2:7" ht="99.9" customHeight="1" thickBot="1" x14ac:dyDescent="0.3">
      <c r="B154" s="102">
        <v>726</v>
      </c>
      <c r="C154" s="71" t="s">
        <v>2451</v>
      </c>
      <c r="D154" s="71" t="s">
        <v>214</v>
      </c>
      <c r="E154" s="71" t="s">
        <v>2491</v>
      </c>
      <c r="F154" s="129" t="s">
        <v>591</v>
      </c>
      <c r="G154" s="134" t="s">
        <v>591</v>
      </c>
    </row>
    <row r="155" spans="2:7" ht="99.9" customHeight="1" thickBot="1" x14ac:dyDescent="0.3">
      <c r="B155" s="102">
        <v>752</v>
      </c>
      <c r="C155" s="71" t="s">
        <v>2456</v>
      </c>
      <c r="D155" s="71" t="s">
        <v>289</v>
      </c>
      <c r="E155" s="71" t="s">
        <v>2491</v>
      </c>
      <c r="F155" s="129" t="s">
        <v>671</v>
      </c>
      <c r="G155" s="134" t="s">
        <v>672</v>
      </c>
    </row>
    <row r="156" spans="2:7" ht="99.9" customHeight="1" thickBot="1" x14ac:dyDescent="0.3">
      <c r="B156" s="102">
        <v>766</v>
      </c>
      <c r="C156" s="71" t="s">
        <v>2470</v>
      </c>
      <c r="D156" s="71" t="s">
        <v>289</v>
      </c>
      <c r="E156" s="71" t="s">
        <v>2491</v>
      </c>
      <c r="F156" s="129" t="s">
        <v>765</v>
      </c>
      <c r="G156" s="134" t="s">
        <v>766</v>
      </c>
    </row>
    <row r="157" spans="2:7" ht="99.9" customHeight="1" thickBot="1" x14ac:dyDescent="0.3">
      <c r="B157" s="102">
        <v>769</v>
      </c>
      <c r="C157" s="71" t="s">
        <v>844</v>
      </c>
      <c r="D157" s="71" t="s">
        <v>214</v>
      </c>
      <c r="E157" s="71" t="s">
        <v>2491</v>
      </c>
      <c r="F157" s="129" t="s">
        <v>852</v>
      </c>
      <c r="G157" s="134" t="s">
        <v>853</v>
      </c>
    </row>
    <row r="158" spans="2:7" ht="99.9" customHeight="1" thickBot="1" x14ac:dyDescent="0.3">
      <c r="B158" s="102">
        <v>770</v>
      </c>
      <c r="C158" s="71" t="s">
        <v>886</v>
      </c>
      <c r="D158" s="71" t="s">
        <v>214</v>
      </c>
      <c r="E158" s="71" t="s">
        <v>2491</v>
      </c>
      <c r="F158" s="129" t="s">
        <v>302</v>
      </c>
      <c r="G158" s="134" t="s">
        <v>900</v>
      </c>
    </row>
    <row r="159" spans="2:7" ht="99.9" customHeight="1" thickBot="1" x14ac:dyDescent="0.3">
      <c r="B159" s="102">
        <v>777</v>
      </c>
      <c r="C159" s="71" t="s">
        <v>2480</v>
      </c>
      <c r="D159" s="71" t="s">
        <v>214</v>
      </c>
      <c r="E159" s="71" t="s">
        <v>2491</v>
      </c>
      <c r="F159" s="129" t="s">
        <v>1020</v>
      </c>
      <c r="G159" s="134" t="s">
        <v>1021</v>
      </c>
    </row>
    <row r="160" spans="2:7" ht="99.9" customHeight="1" thickBot="1" x14ac:dyDescent="0.3">
      <c r="B160" s="102">
        <v>793</v>
      </c>
      <c r="C160" s="71" t="s">
        <v>2475</v>
      </c>
      <c r="D160" s="71" t="s">
        <v>214</v>
      </c>
      <c r="E160" s="71" t="s">
        <v>2491</v>
      </c>
      <c r="F160" s="129" t="s">
        <v>1099</v>
      </c>
      <c r="G160" s="134" t="s">
        <v>1100</v>
      </c>
    </row>
    <row r="161" spans="2:7" ht="99.9" customHeight="1" thickBot="1" x14ac:dyDescent="0.3">
      <c r="B161" s="102">
        <v>799</v>
      </c>
      <c r="C161" s="71" t="s">
        <v>2476</v>
      </c>
      <c r="D161" s="71" t="s">
        <v>214</v>
      </c>
      <c r="E161" s="71" t="s">
        <v>2491</v>
      </c>
      <c r="F161" s="129" t="s">
        <v>1221</v>
      </c>
      <c r="G161" s="134" t="s">
        <v>1222</v>
      </c>
    </row>
    <row r="162" spans="2:7" ht="99.9" customHeight="1" thickBot="1" x14ac:dyDescent="0.3">
      <c r="B162" s="102">
        <v>807</v>
      </c>
      <c r="C162" s="71" t="s">
        <v>2457</v>
      </c>
      <c r="D162" s="71" t="s">
        <v>214</v>
      </c>
      <c r="E162" s="71" t="s">
        <v>2491</v>
      </c>
      <c r="F162" s="129" t="s">
        <v>1310</v>
      </c>
      <c r="G162" s="134" t="s">
        <v>1311</v>
      </c>
    </row>
    <row r="163" spans="2:7" ht="99.9" customHeight="1" thickBot="1" x14ac:dyDescent="0.3">
      <c r="B163" s="102">
        <v>816</v>
      </c>
      <c r="C163" s="71" t="s">
        <v>2458</v>
      </c>
      <c r="D163" s="71" t="s">
        <v>214</v>
      </c>
      <c r="E163" s="71" t="s">
        <v>2491</v>
      </c>
      <c r="F163" s="129" t="s">
        <v>1410</v>
      </c>
      <c r="G163" s="134" t="s">
        <v>1411</v>
      </c>
    </row>
    <row r="164" spans="2:7" ht="99.9" customHeight="1" thickBot="1" x14ac:dyDescent="0.3">
      <c r="B164" s="102">
        <v>837</v>
      </c>
      <c r="C164" s="71" t="s">
        <v>2459</v>
      </c>
      <c r="D164" s="71" t="s">
        <v>289</v>
      </c>
      <c r="E164" s="71" t="s">
        <v>2491</v>
      </c>
      <c r="F164" s="129" t="s">
        <v>1489</v>
      </c>
      <c r="G164" s="134" t="s">
        <v>1490</v>
      </c>
    </row>
    <row r="165" spans="2:7" ht="99.9" customHeight="1" thickBot="1" x14ac:dyDescent="0.3">
      <c r="B165" s="102">
        <v>838</v>
      </c>
      <c r="C165" s="71" t="s">
        <v>2481</v>
      </c>
      <c r="D165" s="71" t="s">
        <v>214</v>
      </c>
      <c r="E165" s="71" t="s">
        <v>2491</v>
      </c>
      <c r="F165" s="129" t="s">
        <v>1513</v>
      </c>
      <c r="G165" s="134" t="s">
        <v>1514</v>
      </c>
    </row>
    <row r="166" spans="2:7" ht="99.9" customHeight="1" thickBot="1" x14ac:dyDescent="0.3">
      <c r="B166" s="102">
        <v>845</v>
      </c>
      <c r="C166" s="71" t="s">
        <v>2462</v>
      </c>
      <c r="D166" s="71" t="s">
        <v>214</v>
      </c>
      <c r="E166" s="71" t="s">
        <v>2491</v>
      </c>
      <c r="F166" s="129" t="s">
        <v>1310</v>
      </c>
      <c r="G166" s="134" t="s">
        <v>1311</v>
      </c>
    </row>
    <row r="167" spans="2:7" ht="99.9" customHeight="1" thickBot="1" x14ac:dyDescent="0.3">
      <c r="B167" s="102">
        <v>846</v>
      </c>
      <c r="C167" s="71" t="s">
        <v>2463</v>
      </c>
      <c r="D167" s="71"/>
      <c r="E167" s="71" t="s">
        <v>2491</v>
      </c>
      <c r="F167" s="129" t="s">
        <v>1655</v>
      </c>
      <c r="G167" s="134" t="s">
        <v>1656</v>
      </c>
    </row>
    <row r="168" spans="2:7" ht="99.9" customHeight="1" thickBot="1" x14ac:dyDescent="0.3">
      <c r="B168" s="102">
        <v>849</v>
      </c>
      <c r="C168" s="71" t="s">
        <v>2477</v>
      </c>
      <c r="D168" s="71" t="s">
        <v>214</v>
      </c>
      <c r="E168" s="71" t="s">
        <v>2491</v>
      </c>
      <c r="F168" s="129" t="s">
        <v>1686</v>
      </c>
      <c r="G168" s="134" t="s">
        <v>1687</v>
      </c>
    </row>
    <row r="169" spans="2:7" ht="99.9" customHeight="1" thickBot="1" x14ac:dyDescent="0.3">
      <c r="B169" s="102">
        <v>865</v>
      </c>
      <c r="C169" s="71" t="s">
        <v>2482</v>
      </c>
      <c r="D169" s="71" t="s">
        <v>214</v>
      </c>
      <c r="E169" s="71" t="s">
        <v>2491</v>
      </c>
      <c r="F169" s="129" t="s">
        <v>1783</v>
      </c>
      <c r="G169" s="134" t="s">
        <v>1784</v>
      </c>
    </row>
    <row r="170" spans="2:7" ht="99.9" customHeight="1" thickBot="1" x14ac:dyDescent="0.3">
      <c r="B170" s="102">
        <v>867</v>
      </c>
      <c r="C170" s="71" t="s">
        <v>1869</v>
      </c>
      <c r="D170" s="71" t="s">
        <v>289</v>
      </c>
      <c r="E170" s="71" t="s">
        <v>2491</v>
      </c>
      <c r="F170" s="129" t="s">
        <v>1884</v>
      </c>
      <c r="G170" s="134" t="s">
        <v>1885</v>
      </c>
    </row>
    <row r="171" spans="2:7" ht="99.9" customHeight="1" thickBot="1" x14ac:dyDescent="0.3">
      <c r="B171" s="102">
        <v>872</v>
      </c>
      <c r="C171" s="71" t="s">
        <v>2465</v>
      </c>
      <c r="D171" s="71" t="s">
        <v>214</v>
      </c>
      <c r="E171" s="71" t="s">
        <v>2491</v>
      </c>
      <c r="F171" s="129" t="s">
        <v>2034</v>
      </c>
      <c r="G171" s="134" t="s">
        <v>2035</v>
      </c>
    </row>
    <row r="172" spans="2:7" ht="99.9" customHeight="1" thickBot="1" x14ac:dyDescent="0.3">
      <c r="B172" s="102">
        <v>875</v>
      </c>
      <c r="C172" s="71" t="s">
        <v>2483</v>
      </c>
      <c r="D172" s="71"/>
      <c r="E172" s="71" t="s">
        <v>2491</v>
      </c>
      <c r="F172" s="129" t="s">
        <v>2147</v>
      </c>
      <c r="G172" s="134" t="s">
        <v>2148</v>
      </c>
    </row>
    <row r="173" spans="2:7" ht="99.9" customHeight="1" thickBot="1" x14ac:dyDescent="0.3">
      <c r="B173" s="102">
        <v>878</v>
      </c>
      <c r="C173" s="71" t="s">
        <v>2466</v>
      </c>
      <c r="D173" s="71" t="s">
        <v>289</v>
      </c>
      <c r="E173" s="71" t="s">
        <v>2491</v>
      </c>
      <c r="F173" s="129" t="s">
        <v>2216</v>
      </c>
      <c r="G173" s="134" t="s">
        <v>2217</v>
      </c>
    </row>
    <row r="174" spans="2:7" ht="99.9" customHeight="1" thickBot="1" x14ac:dyDescent="0.3">
      <c r="B174" s="102">
        <v>879</v>
      </c>
      <c r="C174" s="71" t="s">
        <v>2467</v>
      </c>
      <c r="D174" s="71" t="s">
        <v>214</v>
      </c>
      <c r="E174" s="71" t="s">
        <v>2491</v>
      </c>
      <c r="F174" s="129" t="s">
        <v>302</v>
      </c>
      <c r="G174" s="134" t="s">
        <v>2331</v>
      </c>
    </row>
    <row r="175" spans="2:7" ht="99.9" customHeight="1" thickBot="1" x14ac:dyDescent="0.3">
      <c r="B175" s="102">
        <v>636</v>
      </c>
      <c r="C175" s="71" t="s">
        <v>2448</v>
      </c>
      <c r="D175" s="71" t="s">
        <v>289</v>
      </c>
      <c r="E175" s="71" t="s">
        <v>2492</v>
      </c>
      <c r="F175" s="129" t="s">
        <v>304</v>
      </c>
      <c r="G175" s="134" t="s">
        <v>305</v>
      </c>
    </row>
    <row r="176" spans="2:7" ht="99.9" customHeight="1" thickBot="1" x14ac:dyDescent="0.3">
      <c r="B176" s="102">
        <v>659</v>
      </c>
      <c r="C176" s="71" t="s">
        <v>2458</v>
      </c>
      <c r="D176" s="71" t="s">
        <v>214</v>
      </c>
      <c r="E176" s="71" t="s">
        <v>2492</v>
      </c>
      <c r="F176" s="129" t="s">
        <v>404</v>
      </c>
      <c r="G176" s="134" t="s">
        <v>404</v>
      </c>
    </row>
    <row r="177" spans="2:7" ht="99.9" customHeight="1" thickBot="1" x14ac:dyDescent="0.3">
      <c r="B177" s="102">
        <v>699</v>
      </c>
      <c r="C177" s="71" t="s">
        <v>2450</v>
      </c>
      <c r="D177" s="71" t="s">
        <v>214</v>
      </c>
      <c r="E177" s="71" t="s">
        <v>2492</v>
      </c>
      <c r="F177" s="129" t="s">
        <v>465</v>
      </c>
      <c r="G177" s="134" t="s">
        <v>466</v>
      </c>
    </row>
    <row r="178" spans="2:7" ht="99.9" customHeight="1" thickBot="1" x14ac:dyDescent="0.3">
      <c r="B178" s="102">
        <v>726</v>
      </c>
      <c r="C178" s="71" t="s">
        <v>2451</v>
      </c>
      <c r="D178" s="71" t="s">
        <v>214</v>
      </c>
      <c r="E178" s="71" t="s">
        <v>2492</v>
      </c>
      <c r="F178" s="129" t="s">
        <v>591</v>
      </c>
      <c r="G178" s="134" t="s">
        <v>591</v>
      </c>
    </row>
    <row r="179" spans="2:7" ht="99.9" customHeight="1" thickBot="1" x14ac:dyDescent="0.3">
      <c r="B179" s="102">
        <v>752</v>
      </c>
      <c r="C179" s="71" t="s">
        <v>2456</v>
      </c>
      <c r="D179" s="71" t="s">
        <v>289</v>
      </c>
      <c r="E179" s="71" t="s">
        <v>2492</v>
      </c>
      <c r="F179" s="129" t="s">
        <v>673</v>
      </c>
      <c r="G179" s="134" t="s">
        <v>674</v>
      </c>
    </row>
    <row r="180" spans="2:7" ht="99.9" customHeight="1" thickBot="1" x14ac:dyDescent="0.3">
      <c r="B180" s="102">
        <v>766</v>
      </c>
      <c r="C180" s="71" t="s">
        <v>2470</v>
      </c>
      <c r="D180" s="71" t="s">
        <v>289</v>
      </c>
      <c r="E180" s="71" t="s">
        <v>2492</v>
      </c>
      <c r="F180" s="129" t="s">
        <v>767</v>
      </c>
      <c r="G180" s="134" t="s">
        <v>768</v>
      </c>
    </row>
    <row r="181" spans="2:7" ht="99.9" customHeight="1" thickBot="1" x14ac:dyDescent="0.3">
      <c r="B181" s="102">
        <v>769</v>
      </c>
      <c r="C181" s="71" t="s">
        <v>844</v>
      </c>
      <c r="D181" s="71" t="s">
        <v>214</v>
      </c>
      <c r="E181" s="71" t="s">
        <v>2492</v>
      </c>
      <c r="F181" s="129"/>
      <c r="G181" s="134" t="s">
        <v>305</v>
      </c>
    </row>
    <row r="182" spans="2:7" ht="99.9" customHeight="1" thickBot="1" x14ac:dyDescent="0.3">
      <c r="B182" s="102">
        <v>770</v>
      </c>
      <c r="C182" s="71" t="s">
        <v>886</v>
      </c>
      <c r="D182" s="71" t="s">
        <v>214</v>
      </c>
      <c r="E182" s="71" t="s">
        <v>2492</v>
      </c>
      <c r="F182" s="129" t="s">
        <v>304</v>
      </c>
      <c r="G182" s="134" t="s">
        <v>901</v>
      </c>
    </row>
    <row r="183" spans="2:7" ht="99.9" customHeight="1" thickBot="1" x14ac:dyDescent="0.3">
      <c r="B183" s="102">
        <v>793</v>
      </c>
      <c r="C183" s="71" t="s">
        <v>2475</v>
      </c>
      <c r="D183" s="71" t="s">
        <v>214</v>
      </c>
      <c r="E183" s="71" t="s">
        <v>2492</v>
      </c>
      <c r="F183" s="129" t="s">
        <v>1101</v>
      </c>
      <c r="G183" s="134" t="s">
        <v>1102</v>
      </c>
    </row>
    <row r="184" spans="2:7" ht="99.9" customHeight="1" thickBot="1" x14ac:dyDescent="0.3">
      <c r="B184" s="102">
        <v>807</v>
      </c>
      <c r="C184" s="71" t="s">
        <v>2457</v>
      </c>
      <c r="D184" s="71" t="s">
        <v>214</v>
      </c>
      <c r="E184" s="71" t="s">
        <v>2492</v>
      </c>
      <c r="F184" s="129" t="s">
        <v>1312</v>
      </c>
      <c r="G184" s="134" t="s">
        <v>1313</v>
      </c>
    </row>
    <row r="185" spans="2:7" ht="99.9" customHeight="1" thickBot="1" x14ac:dyDescent="0.3">
      <c r="B185" s="102">
        <v>816</v>
      </c>
      <c r="C185" s="71" t="s">
        <v>2458</v>
      </c>
      <c r="D185" s="71" t="s">
        <v>214</v>
      </c>
      <c r="E185" s="71" t="s">
        <v>2492</v>
      </c>
      <c r="F185" s="129" t="s">
        <v>1312</v>
      </c>
      <c r="G185" s="134" t="s">
        <v>1412</v>
      </c>
    </row>
    <row r="186" spans="2:7" ht="99.9" customHeight="1" thickBot="1" x14ac:dyDescent="0.3">
      <c r="B186" s="102">
        <v>817</v>
      </c>
      <c r="C186" s="71" t="s">
        <v>2493</v>
      </c>
      <c r="D186" s="71" t="s">
        <v>214</v>
      </c>
      <c r="E186" s="71" t="s">
        <v>2492</v>
      </c>
      <c r="F186" s="129" t="s">
        <v>1444</v>
      </c>
      <c r="G186" s="134" t="s">
        <v>1445</v>
      </c>
    </row>
    <row r="187" spans="2:7" ht="99.9" customHeight="1" thickBot="1" x14ac:dyDescent="0.3">
      <c r="B187" s="102">
        <v>837</v>
      </c>
      <c r="C187" s="71" t="s">
        <v>2459</v>
      </c>
      <c r="D187" s="71" t="s">
        <v>289</v>
      </c>
      <c r="E187" s="71" t="s">
        <v>2492</v>
      </c>
      <c r="F187" s="129" t="s">
        <v>1487</v>
      </c>
      <c r="G187" s="134" t="s">
        <v>1488</v>
      </c>
    </row>
    <row r="188" spans="2:7" ht="99.9" customHeight="1" thickBot="1" x14ac:dyDescent="0.3">
      <c r="B188" s="102">
        <v>843</v>
      </c>
      <c r="C188" s="71" t="s">
        <v>2460</v>
      </c>
      <c r="D188" s="71" t="s">
        <v>289</v>
      </c>
      <c r="E188" s="71" t="s">
        <v>2492</v>
      </c>
      <c r="F188" s="129"/>
      <c r="G188" s="134" t="s">
        <v>404</v>
      </c>
    </row>
    <row r="189" spans="2:7" ht="99.9" customHeight="1" thickBot="1" x14ac:dyDescent="0.3">
      <c r="B189" s="102">
        <v>845</v>
      </c>
      <c r="C189" s="71" t="s">
        <v>2462</v>
      </c>
      <c r="D189" s="71" t="s">
        <v>214</v>
      </c>
      <c r="E189" s="71" t="s">
        <v>2492</v>
      </c>
      <c r="F189" s="129" t="s">
        <v>1312</v>
      </c>
      <c r="G189" s="134" t="s">
        <v>1313</v>
      </c>
    </row>
    <row r="190" spans="2:7" ht="99.9" customHeight="1" thickBot="1" x14ac:dyDescent="0.3">
      <c r="B190" s="102">
        <v>849</v>
      </c>
      <c r="C190" s="71" t="s">
        <v>2477</v>
      </c>
      <c r="D190" s="71" t="s">
        <v>214</v>
      </c>
      <c r="E190" s="71" t="s">
        <v>2492</v>
      </c>
      <c r="F190" s="129" t="s">
        <v>1688</v>
      </c>
      <c r="G190" s="134" t="s">
        <v>1689</v>
      </c>
    </row>
    <row r="191" spans="2:7" ht="99.9" customHeight="1" thickBot="1" x14ac:dyDescent="0.3">
      <c r="B191" s="102">
        <v>867</v>
      </c>
      <c r="C191" s="71" t="s">
        <v>1869</v>
      </c>
      <c r="D191" s="71" t="s">
        <v>289</v>
      </c>
      <c r="E191" s="71" t="s">
        <v>2492</v>
      </c>
      <c r="F191" s="129" t="s">
        <v>1886</v>
      </c>
      <c r="G191" s="134" t="s">
        <v>1887</v>
      </c>
    </row>
    <row r="192" spans="2:7" ht="99.9" customHeight="1" thickBot="1" x14ac:dyDescent="0.3">
      <c r="B192" s="102">
        <v>872</v>
      </c>
      <c r="C192" s="71" t="s">
        <v>2465</v>
      </c>
      <c r="D192" s="71" t="s">
        <v>214</v>
      </c>
      <c r="E192" s="71" t="s">
        <v>2492</v>
      </c>
      <c r="F192" s="129" t="s">
        <v>2036</v>
      </c>
      <c r="G192" s="134" t="s">
        <v>2037</v>
      </c>
    </row>
    <row r="193" spans="2:7" ht="99.9" customHeight="1" thickBot="1" x14ac:dyDescent="0.3">
      <c r="B193" s="102">
        <v>878</v>
      </c>
      <c r="C193" s="71" t="s">
        <v>2466</v>
      </c>
      <c r="D193" s="71" t="s">
        <v>289</v>
      </c>
      <c r="E193" s="71" t="s">
        <v>2492</v>
      </c>
      <c r="F193" s="129" t="s">
        <v>2218</v>
      </c>
      <c r="G193" s="134" t="s">
        <v>2219</v>
      </c>
    </row>
    <row r="194" spans="2:7" ht="99.9" customHeight="1" thickBot="1" x14ac:dyDescent="0.3">
      <c r="B194" s="102">
        <v>879</v>
      </c>
      <c r="C194" s="71" t="s">
        <v>2467</v>
      </c>
      <c r="D194" s="71" t="s">
        <v>214</v>
      </c>
      <c r="E194" s="71" t="s">
        <v>2492</v>
      </c>
      <c r="F194" s="129" t="s">
        <v>304</v>
      </c>
      <c r="G194" s="134" t="s">
        <v>2332</v>
      </c>
    </row>
    <row r="195" spans="2:7" ht="99.9" customHeight="1" thickBot="1" x14ac:dyDescent="0.3">
      <c r="B195" s="102">
        <v>636</v>
      </c>
      <c r="C195" s="71" t="s">
        <v>2448</v>
      </c>
      <c r="D195" s="71" t="s">
        <v>289</v>
      </c>
      <c r="E195" s="71" t="s">
        <v>2494</v>
      </c>
      <c r="F195" s="129" t="s">
        <v>306</v>
      </c>
      <c r="G195" s="134" t="s">
        <v>307</v>
      </c>
    </row>
    <row r="196" spans="2:7" ht="99.9" customHeight="1" thickBot="1" x14ac:dyDescent="0.3">
      <c r="B196" s="102">
        <v>699</v>
      </c>
      <c r="C196" s="71" t="s">
        <v>2450</v>
      </c>
      <c r="D196" s="71" t="s">
        <v>214</v>
      </c>
      <c r="E196" s="71" t="s">
        <v>2494</v>
      </c>
      <c r="F196" s="129" t="s">
        <v>467</v>
      </c>
      <c r="G196" s="134" t="s">
        <v>468</v>
      </c>
    </row>
    <row r="197" spans="2:7" ht="99.9" customHeight="1" thickBot="1" x14ac:dyDescent="0.3">
      <c r="B197" s="102">
        <v>726</v>
      </c>
      <c r="C197" s="71" t="s">
        <v>2451</v>
      </c>
      <c r="D197" s="71" t="s">
        <v>214</v>
      </c>
      <c r="E197" s="71" t="s">
        <v>2494</v>
      </c>
      <c r="F197" s="129" t="s">
        <v>593</v>
      </c>
      <c r="G197" s="134" t="s">
        <v>594</v>
      </c>
    </row>
    <row r="198" spans="2:7" ht="99.9" customHeight="1" thickBot="1" x14ac:dyDescent="0.3">
      <c r="B198" s="102">
        <v>766</v>
      </c>
      <c r="C198" s="71" t="s">
        <v>2470</v>
      </c>
      <c r="D198" s="71" t="s">
        <v>289</v>
      </c>
      <c r="E198" s="71" t="s">
        <v>2494</v>
      </c>
      <c r="F198" s="129" t="s">
        <v>769</v>
      </c>
      <c r="G198" s="134" t="s">
        <v>770</v>
      </c>
    </row>
    <row r="199" spans="2:7" ht="99.9" customHeight="1" thickBot="1" x14ac:dyDescent="0.3">
      <c r="B199" s="102">
        <v>769</v>
      </c>
      <c r="C199" s="71" t="s">
        <v>844</v>
      </c>
      <c r="D199" s="71" t="s">
        <v>214</v>
      </c>
      <c r="E199" s="71" t="s">
        <v>2494</v>
      </c>
      <c r="F199" s="129" t="s">
        <v>854</v>
      </c>
      <c r="G199" s="134" t="s">
        <v>855</v>
      </c>
    </row>
    <row r="200" spans="2:7" ht="99.9" customHeight="1" thickBot="1" x14ac:dyDescent="0.3">
      <c r="B200" s="102">
        <v>770</v>
      </c>
      <c r="C200" s="71" t="s">
        <v>886</v>
      </c>
      <c r="D200" s="71" t="s">
        <v>214</v>
      </c>
      <c r="E200" s="71" t="s">
        <v>2494</v>
      </c>
      <c r="F200" s="129" t="s">
        <v>902</v>
      </c>
      <c r="G200" s="134" t="s">
        <v>903</v>
      </c>
    </row>
    <row r="201" spans="2:7" ht="99.9" customHeight="1" thickBot="1" x14ac:dyDescent="0.3">
      <c r="B201" s="102">
        <v>788</v>
      </c>
      <c r="C201" s="71" t="s">
        <v>2471</v>
      </c>
      <c r="D201" s="71"/>
      <c r="E201" s="71" t="s">
        <v>2494</v>
      </c>
      <c r="F201" s="129" t="s">
        <v>1052</v>
      </c>
      <c r="G201" s="134" t="s">
        <v>1054</v>
      </c>
    </row>
    <row r="202" spans="2:7" ht="99.9" customHeight="1" thickBot="1" x14ac:dyDescent="0.3">
      <c r="B202" s="102">
        <v>793</v>
      </c>
      <c r="C202" s="71" t="s">
        <v>2475</v>
      </c>
      <c r="D202" s="71" t="s">
        <v>214</v>
      </c>
      <c r="E202" s="71" t="s">
        <v>2494</v>
      </c>
      <c r="F202" s="129" t="s">
        <v>1103</v>
      </c>
      <c r="G202" s="134"/>
    </row>
    <row r="203" spans="2:7" ht="99.9" customHeight="1" thickBot="1" x14ac:dyDescent="0.3">
      <c r="B203" s="102">
        <v>796</v>
      </c>
      <c r="C203" s="71" t="s">
        <v>2485</v>
      </c>
      <c r="D203" s="71"/>
      <c r="E203" s="71" t="s">
        <v>2494</v>
      </c>
      <c r="F203" s="129" t="s">
        <v>1169</v>
      </c>
      <c r="G203" s="134" t="s">
        <v>1171</v>
      </c>
    </row>
    <row r="204" spans="2:7" ht="99.9" customHeight="1" thickBot="1" x14ac:dyDescent="0.3">
      <c r="B204" s="102">
        <v>799</v>
      </c>
      <c r="C204" s="71" t="s">
        <v>2476</v>
      </c>
      <c r="D204" s="71" t="s">
        <v>214</v>
      </c>
      <c r="E204" s="71" t="s">
        <v>2494</v>
      </c>
      <c r="F204" s="129" t="s">
        <v>1223</v>
      </c>
      <c r="G204" s="134" t="s">
        <v>1224</v>
      </c>
    </row>
    <row r="205" spans="2:7" ht="99.9" customHeight="1" thickBot="1" x14ac:dyDescent="0.3">
      <c r="B205" s="102">
        <v>837</v>
      </c>
      <c r="C205" s="71" t="s">
        <v>2459</v>
      </c>
      <c r="D205" s="71" t="s">
        <v>289</v>
      </c>
      <c r="E205" s="71" t="s">
        <v>2494</v>
      </c>
      <c r="F205" s="129" t="s">
        <v>1487</v>
      </c>
      <c r="G205" s="134" t="s">
        <v>1488</v>
      </c>
    </row>
    <row r="206" spans="2:7" ht="99.9" customHeight="1" thickBot="1" x14ac:dyDescent="0.3">
      <c r="B206" s="102">
        <v>838</v>
      </c>
      <c r="C206" s="71" t="s">
        <v>2481</v>
      </c>
      <c r="D206" s="71" t="s">
        <v>214</v>
      </c>
      <c r="E206" s="71" t="s">
        <v>2494</v>
      </c>
      <c r="F206" s="129" t="s">
        <v>1515</v>
      </c>
      <c r="G206" s="134" t="s">
        <v>1516</v>
      </c>
    </row>
    <row r="207" spans="2:7" ht="99.9" customHeight="1" thickBot="1" x14ac:dyDescent="0.3">
      <c r="B207" s="102">
        <v>849</v>
      </c>
      <c r="C207" s="71" t="s">
        <v>2477</v>
      </c>
      <c r="D207" s="71" t="s">
        <v>214</v>
      </c>
      <c r="E207" s="71" t="s">
        <v>2494</v>
      </c>
      <c r="F207" s="129" t="s">
        <v>1672</v>
      </c>
      <c r="G207" s="134" t="s">
        <v>1690</v>
      </c>
    </row>
    <row r="208" spans="2:7" ht="99.9" customHeight="1" thickBot="1" x14ac:dyDescent="0.3">
      <c r="B208" s="102">
        <v>863</v>
      </c>
      <c r="C208" s="71" t="s">
        <v>2472</v>
      </c>
      <c r="D208" s="71" t="s">
        <v>214</v>
      </c>
      <c r="E208" s="71" t="s">
        <v>2494</v>
      </c>
      <c r="F208" s="129" t="s">
        <v>1760</v>
      </c>
      <c r="G208" s="134" t="s">
        <v>1761</v>
      </c>
    </row>
    <row r="209" spans="2:7" ht="99.9" customHeight="1" thickBot="1" x14ac:dyDescent="0.3">
      <c r="B209" s="102">
        <v>865</v>
      </c>
      <c r="C209" s="71" t="s">
        <v>2482</v>
      </c>
      <c r="D209" s="71" t="s">
        <v>214</v>
      </c>
      <c r="E209" s="71" t="s">
        <v>2494</v>
      </c>
      <c r="F209" s="129" t="s">
        <v>1785</v>
      </c>
      <c r="G209" s="134" t="s">
        <v>1786</v>
      </c>
    </row>
    <row r="210" spans="2:7" ht="99.9" customHeight="1" thickBot="1" x14ac:dyDescent="0.3">
      <c r="B210" s="102">
        <v>867</v>
      </c>
      <c r="C210" s="71" t="s">
        <v>1869</v>
      </c>
      <c r="D210" s="71" t="s">
        <v>289</v>
      </c>
      <c r="E210" s="71" t="s">
        <v>2494</v>
      </c>
      <c r="F210" s="129" t="s">
        <v>1888</v>
      </c>
      <c r="G210" s="134" t="s">
        <v>1889</v>
      </c>
    </row>
    <row r="211" spans="2:7" ht="99.9" customHeight="1" thickBot="1" x14ac:dyDescent="0.3">
      <c r="B211" s="102">
        <v>868</v>
      </c>
      <c r="C211" s="71" t="s">
        <v>2486</v>
      </c>
      <c r="D211" s="71"/>
      <c r="E211" s="71" t="s">
        <v>2494</v>
      </c>
      <c r="F211" s="129" t="s">
        <v>1966</v>
      </c>
      <c r="G211" s="134" t="s">
        <v>1968</v>
      </c>
    </row>
    <row r="212" spans="2:7" ht="99.9" customHeight="1" thickBot="1" x14ac:dyDescent="0.3">
      <c r="B212" s="102">
        <v>872</v>
      </c>
      <c r="C212" s="71" t="s">
        <v>2465</v>
      </c>
      <c r="D212" s="71" t="s">
        <v>214</v>
      </c>
      <c r="E212" s="71" t="s">
        <v>2494</v>
      </c>
      <c r="F212" s="129" t="s">
        <v>2038</v>
      </c>
      <c r="G212" s="134" t="s">
        <v>2039</v>
      </c>
    </row>
    <row r="213" spans="2:7" ht="99.9" customHeight="1" thickBot="1" x14ac:dyDescent="0.3">
      <c r="B213" s="102">
        <v>879</v>
      </c>
      <c r="C213" s="71" t="s">
        <v>2467</v>
      </c>
      <c r="D213" s="71" t="s">
        <v>214</v>
      </c>
      <c r="E213" s="71" t="s">
        <v>2494</v>
      </c>
      <c r="F213" s="129" t="s">
        <v>2333</v>
      </c>
      <c r="G213" s="134" t="s">
        <v>2334</v>
      </c>
    </row>
    <row r="214" spans="2:7" ht="99.9" customHeight="1" thickBot="1" x14ac:dyDescent="0.3">
      <c r="B214" s="102">
        <v>636</v>
      </c>
      <c r="C214" s="71" t="s">
        <v>2448</v>
      </c>
      <c r="D214" s="71" t="s">
        <v>289</v>
      </c>
      <c r="E214" s="71" t="s">
        <v>2495</v>
      </c>
      <c r="F214" s="129" t="s">
        <v>308</v>
      </c>
      <c r="G214" s="134"/>
    </row>
    <row r="215" spans="2:7" ht="99.9" customHeight="1" thickBot="1" x14ac:dyDescent="0.3">
      <c r="B215" s="102">
        <v>659</v>
      </c>
      <c r="C215" s="71" t="s">
        <v>2496</v>
      </c>
      <c r="D215" s="71" t="s">
        <v>214</v>
      </c>
      <c r="E215" s="71" t="s">
        <v>2495</v>
      </c>
      <c r="F215" s="129" t="s">
        <v>405</v>
      </c>
      <c r="G215" s="134" t="s">
        <v>405</v>
      </c>
    </row>
    <row r="216" spans="2:7" ht="99.9" customHeight="1" thickBot="1" x14ac:dyDescent="0.3">
      <c r="B216" s="102">
        <v>699</v>
      </c>
      <c r="C216" s="71" t="s">
        <v>2450</v>
      </c>
      <c r="D216" s="71" t="s">
        <v>214</v>
      </c>
      <c r="E216" s="71" t="s">
        <v>2495</v>
      </c>
      <c r="F216" s="129" t="s">
        <v>469</v>
      </c>
      <c r="G216" s="134" t="s">
        <v>470</v>
      </c>
    </row>
    <row r="217" spans="2:7" ht="99.9" customHeight="1" thickBot="1" x14ac:dyDescent="0.3">
      <c r="B217" s="102">
        <v>711</v>
      </c>
      <c r="C217" s="71" t="s">
        <v>2469</v>
      </c>
      <c r="D217" s="71" t="s">
        <v>289</v>
      </c>
      <c r="E217" s="71" t="s">
        <v>2495</v>
      </c>
      <c r="F217" s="129" t="s">
        <v>544</v>
      </c>
      <c r="G217" s="134" t="s">
        <v>545</v>
      </c>
    </row>
    <row r="218" spans="2:7" ht="99.9" customHeight="1" thickBot="1" x14ac:dyDescent="0.3">
      <c r="B218" s="102">
        <v>726</v>
      </c>
      <c r="C218" s="71" t="s">
        <v>2451</v>
      </c>
      <c r="D218" s="71" t="s">
        <v>214</v>
      </c>
      <c r="E218" s="71" t="s">
        <v>2495</v>
      </c>
      <c r="F218" s="129" t="s">
        <v>595</v>
      </c>
      <c r="G218" s="134" t="s">
        <v>591</v>
      </c>
    </row>
    <row r="219" spans="2:7" ht="99.9" customHeight="1" thickBot="1" x14ac:dyDescent="0.3">
      <c r="B219" s="102">
        <v>752</v>
      </c>
      <c r="C219" s="71" t="s">
        <v>2456</v>
      </c>
      <c r="D219" s="71" t="s">
        <v>289</v>
      </c>
      <c r="E219" s="71" t="s">
        <v>2495</v>
      </c>
      <c r="F219" s="129" t="s">
        <v>675</v>
      </c>
      <c r="G219" s="134" t="s">
        <v>676</v>
      </c>
    </row>
    <row r="220" spans="2:7" ht="99.9" customHeight="1" thickBot="1" x14ac:dyDescent="0.3">
      <c r="B220" s="102">
        <v>766</v>
      </c>
      <c r="C220" s="71" t="s">
        <v>2470</v>
      </c>
      <c r="D220" s="71" t="s">
        <v>289</v>
      </c>
      <c r="E220" s="71" t="s">
        <v>2495</v>
      </c>
      <c r="F220" s="129" t="s">
        <v>771</v>
      </c>
      <c r="G220" s="134" t="s">
        <v>772</v>
      </c>
    </row>
    <row r="221" spans="2:7" ht="99.9" customHeight="1" thickBot="1" x14ac:dyDescent="0.3">
      <c r="B221" s="102">
        <v>770</v>
      </c>
      <c r="C221" s="71" t="s">
        <v>886</v>
      </c>
      <c r="D221" s="71" t="s">
        <v>214</v>
      </c>
      <c r="E221" s="71" t="s">
        <v>2495</v>
      </c>
      <c r="F221" s="129" t="s">
        <v>904</v>
      </c>
      <c r="G221" s="134" t="s">
        <v>905</v>
      </c>
    </row>
    <row r="222" spans="2:7" ht="99.9" customHeight="1" thickBot="1" x14ac:dyDescent="0.3">
      <c r="B222" s="102">
        <v>788</v>
      </c>
      <c r="C222" s="71" t="s">
        <v>2471</v>
      </c>
      <c r="D222" s="71"/>
      <c r="E222" s="71" t="s">
        <v>2495</v>
      </c>
      <c r="F222" s="129" t="s">
        <v>1052</v>
      </c>
      <c r="G222" s="134" t="s">
        <v>1055</v>
      </c>
    </row>
    <row r="223" spans="2:7" ht="99.9" customHeight="1" thickBot="1" x14ac:dyDescent="0.3">
      <c r="B223" s="102">
        <v>793</v>
      </c>
      <c r="C223" s="71" t="s">
        <v>2475</v>
      </c>
      <c r="D223" s="71" t="s">
        <v>214</v>
      </c>
      <c r="E223" s="71" t="s">
        <v>2495</v>
      </c>
      <c r="F223" s="129" t="s">
        <v>1104</v>
      </c>
      <c r="G223" s="134" t="s">
        <v>1105</v>
      </c>
    </row>
    <row r="224" spans="2:7" ht="99.9" customHeight="1" thickBot="1" x14ac:dyDescent="0.3">
      <c r="B224" s="102">
        <v>796</v>
      </c>
      <c r="C224" s="71" t="s">
        <v>2485</v>
      </c>
      <c r="D224" s="71"/>
      <c r="E224" s="71" t="s">
        <v>2495</v>
      </c>
      <c r="F224" s="129" t="s">
        <v>1169</v>
      </c>
      <c r="G224" s="134" t="s">
        <v>1172</v>
      </c>
    </row>
    <row r="225" spans="2:7" ht="99.9" customHeight="1" thickBot="1" x14ac:dyDescent="0.3">
      <c r="B225" s="102">
        <v>807</v>
      </c>
      <c r="C225" s="71" t="s">
        <v>2457</v>
      </c>
      <c r="D225" s="71" t="s">
        <v>214</v>
      </c>
      <c r="E225" s="71" t="s">
        <v>2495</v>
      </c>
      <c r="F225" s="129" t="s">
        <v>1314</v>
      </c>
      <c r="G225" s="134" t="s">
        <v>1315</v>
      </c>
    </row>
    <row r="226" spans="2:7" ht="99.9" customHeight="1" thickBot="1" x14ac:dyDescent="0.3">
      <c r="B226" s="102">
        <v>816</v>
      </c>
      <c r="C226" s="71" t="s">
        <v>2458</v>
      </c>
      <c r="D226" s="71" t="s">
        <v>214</v>
      </c>
      <c r="E226" s="71" t="s">
        <v>2495</v>
      </c>
      <c r="F226" s="129" t="s">
        <v>1413</v>
      </c>
      <c r="G226" s="134" t="s">
        <v>1414</v>
      </c>
    </row>
    <row r="227" spans="2:7" ht="99.9" customHeight="1" thickBot="1" x14ac:dyDescent="0.3">
      <c r="B227" s="102">
        <v>817</v>
      </c>
      <c r="C227" s="71" t="s">
        <v>2493</v>
      </c>
      <c r="D227" s="71" t="s">
        <v>214</v>
      </c>
      <c r="E227" s="71" t="s">
        <v>2495</v>
      </c>
      <c r="F227" s="129" t="s">
        <v>1446</v>
      </c>
      <c r="G227" s="134" t="s">
        <v>1447</v>
      </c>
    </row>
    <row r="228" spans="2:7" ht="99.9" customHeight="1" thickBot="1" x14ac:dyDescent="0.3">
      <c r="B228" s="102">
        <v>837</v>
      </c>
      <c r="C228" s="71" t="s">
        <v>2459</v>
      </c>
      <c r="D228" s="71" t="s">
        <v>289</v>
      </c>
      <c r="E228" s="71" t="s">
        <v>2495</v>
      </c>
      <c r="F228" s="129" t="s">
        <v>1487</v>
      </c>
      <c r="G228" s="134" t="s">
        <v>1488</v>
      </c>
    </row>
    <row r="229" spans="2:7" ht="99.9" customHeight="1" thickBot="1" x14ac:dyDescent="0.3">
      <c r="B229" s="102">
        <v>843</v>
      </c>
      <c r="C229" s="71" t="s">
        <v>2460</v>
      </c>
      <c r="D229" s="71" t="s">
        <v>289</v>
      </c>
      <c r="E229" s="71" t="s">
        <v>2495</v>
      </c>
      <c r="F229" s="129"/>
      <c r="G229" s="134" t="s">
        <v>405</v>
      </c>
    </row>
    <row r="230" spans="2:7" ht="99.9" customHeight="1" thickBot="1" x14ac:dyDescent="0.3">
      <c r="B230" s="102">
        <v>845</v>
      </c>
      <c r="C230" s="71" t="s">
        <v>2462</v>
      </c>
      <c r="D230" s="71" t="s">
        <v>214</v>
      </c>
      <c r="E230" s="71" t="s">
        <v>2495</v>
      </c>
      <c r="F230" s="129" t="s">
        <v>1314</v>
      </c>
      <c r="G230" s="134" t="s">
        <v>1315</v>
      </c>
    </row>
    <row r="231" spans="2:7" ht="99.9" customHeight="1" thickBot="1" x14ac:dyDescent="0.3">
      <c r="B231" s="102">
        <v>846</v>
      </c>
      <c r="C231" s="71" t="s">
        <v>2463</v>
      </c>
      <c r="D231" s="71"/>
      <c r="E231" s="71" t="s">
        <v>2495</v>
      </c>
      <c r="F231" s="129" t="s">
        <v>1657</v>
      </c>
      <c r="G231" s="134"/>
    </row>
    <row r="232" spans="2:7" ht="99.9" customHeight="1" thickBot="1" x14ac:dyDescent="0.3">
      <c r="B232" s="102">
        <v>849</v>
      </c>
      <c r="C232" s="71" t="s">
        <v>2477</v>
      </c>
      <c r="D232" s="71" t="s">
        <v>214</v>
      </c>
      <c r="E232" s="71" t="s">
        <v>2495</v>
      </c>
      <c r="F232" s="129" t="s">
        <v>1691</v>
      </c>
      <c r="G232" s="134" t="s">
        <v>1692</v>
      </c>
    </row>
    <row r="233" spans="2:7" ht="99.9" customHeight="1" thickBot="1" x14ac:dyDescent="0.3">
      <c r="B233" s="102">
        <v>865</v>
      </c>
      <c r="C233" s="71" t="s">
        <v>2482</v>
      </c>
      <c r="D233" s="71" t="s">
        <v>214</v>
      </c>
      <c r="E233" s="71" t="s">
        <v>2495</v>
      </c>
      <c r="F233" s="129" t="s">
        <v>1787</v>
      </c>
      <c r="G233" s="134" t="s">
        <v>1788</v>
      </c>
    </row>
    <row r="234" spans="2:7" ht="99.9" customHeight="1" thickBot="1" x14ac:dyDescent="0.3">
      <c r="B234" s="102">
        <v>867</v>
      </c>
      <c r="C234" s="71" t="s">
        <v>1869</v>
      </c>
      <c r="D234" s="71" t="s">
        <v>289</v>
      </c>
      <c r="E234" s="71" t="s">
        <v>2495</v>
      </c>
      <c r="F234" s="129" t="s">
        <v>1890</v>
      </c>
      <c r="G234" s="134" t="s">
        <v>1891</v>
      </c>
    </row>
    <row r="235" spans="2:7" ht="99.9" customHeight="1" thickBot="1" x14ac:dyDescent="0.3">
      <c r="B235" s="102">
        <v>868</v>
      </c>
      <c r="C235" s="71" t="s">
        <v>2486</v>
      </c>
      <c r="D235" s="71"/>
      <c r="E235" s="71" t="s">
        <v>2495</v>
      </c>
      <c r="F235" s="129" t="s">
        <v>1966</v>
      </c>
      <c r="G235" s="134" t="s">
        <v>1969</v>
      </c>
    </row>
    <row r="236" spans="2:7" ht="99.9" customHeight="1" thickBot="1" x14ac:dyDescent="0.3">
      <c r="B236" s="102">
        <v>872</v>
      </c>
      <c r="C236" s="71" t="s">
        <v>2465</v>
      </c>
      <c r="D236" s="71" t="s">
        <v>214</v>
      </c>
      <c r="E236" s="71" t="s">
        <v>2495</v>
      </c>
      <c r="F236" s="129" t="s">
        <v>2040</v>
      </c>
      <c r="G236" s="134" t="s">
        <v>2041</v>
      </c>
    </row>
    <row r="237" spans="2:7" ht="99.9" customHeight="1" thickBot="1" x14ac:dyDescent="0.3">
      <c r="B237" s="102">
        <v>878</v>
      </c>
      <c r="C237" s="71" t="s">
        <v>2466</v>
      </c>
      <c r="D237" s="71" t="s">
        <v>289</v>
      </c>
      <c r="E237" s="71" t="s">
        <v>2495</v>
      </c>
      <c r="F237" s="129" t="s">
        <v>2220</v>
      </c>
      <c r="G237" s="134" t="s">
        <v>2221</v>
      </c>
    </row>
    <row r="238" spans="2:7" ht="99.9" customHeight="1" thickBot="1" x14ac:dyDescent="0.3">
      <c r="B238" s="102">
        <v>879</v>
      </c>
      <c r="C238" s="71" t="s">
        <v>2467</v>
      </c>
      <c r="D238" s="71" t="s">
        <v>214</v>
      </c>
      <c r="E238" s="71" t="s">
        <v>2495</v>
      </c>
      <c r="F238" s="129" t="s">
        <v>904</v>
      </c>
      <c r="G238" s="134" t="s">
        <v>2335</v>
      </c>
    </row>
    <row r="239" spans="2:7" ht="99.9" customHeight="1" thickBot="1" x14ac:dyDescent="0.3">
      <c r="B239" s="102">
        <v>895</v>
      </c>
      <c r="C239" s="71" t="s">
        <v>2427</v>
      </c>
      <c r="D239" s="71"/>
      <c r="E239" s="71" t="s">
        <v>2495</v>
      </c>
      <c r="F239" s="129"/>
      <c r="G239" s="134" t="s">
        <v>2432</v>
      </c>
    </row>
    <row r="240" spans="2:7" ht="99.9" customHeight="1" thickBot="1" x14ac:dyDescent="0.3">
      <c r="B240" s="102">
        <v>636</v>
      </c>
      <c r="C240" s="71" t="s">
        <v>2448</v>
      </c>
      <c r="D240" s="71" t="s">
        <v>289</v>
      </c>
      <c r="E240" s="71" t="s">
        <v>2497</v>
      </c>
      <c r="F240" s="129" t="s">
        <v>309</v>
      </c>
      <c r="G240" s="134" t="s">
        <v>310</v>
      </c>
    </row>
    <row r="241" spans="2:7" ht="99.9" customHeight="1" thickBot="1" x14ac:dyDescent="0.3">
      <c r="B241" s="102">
        <v>699</v>
      </c>
      <c r="C241" s="71" t="s">
        <v>2450</v>
      </c>
      <c r="D241" s="71" t="s">
        <v>214</v>
      </c>
      <c r="E241" s="71" t="s">
        <v>2497</v>
      </c>
      <c r="F241" s="129" t="s">
        <v>471</v>
      </c>
      <c r="G241" s="134" t="s">
        <v>310</v>
      </c>
    </row>
    <row r="242" spans="2:7" ht="99.9" customHeight="1" thickBot="1" x14ac:dyDescent="0.3">
      <c r="B242" s="102">
        <v>726</v>
      </c>
      <c r="C242" s="71" t="s">
        <v>2451</v>
      </c>
      <c r="D242" s="71" t="s">
        <v>214</v>
      </c>
      <c r="E242" s="71" t="s">
        <v>2497</v>
      </c>
      <c r="F242" s="129" t="s">
        <v>591</v>
      </c>
      <c r="G242" s="134" t="s">
        <v>591</v>
      </c>
    </row>
    <row r="243" spans="2:7" ht="99.9" customHeight="1" thickBot="1" x14ac:dyDescent="0.3">
      <c r="B243" s="102">
        <v>770</v>
      </c>
      <c r="C243" s="71" t="s">
        <v>886</v>
      </c>
      <c r="D243" s="71" t="s">
        <v>214</v>
      </c>
      <c r="E243" s="71" t="s">
        <v>2497</v>
      </c>
      <c r="F243" s="129" t="s">
        <v>309</v>
      </c>
      <c r="G243" s="134" t="s">
        <v>906</v>
      </c>
    </row>
    <row r="244" spans="2:7" ht="99.9" customHeight="1" thickBot="1" x14ac:dyDescent="0.3">
      <c r="B244" s="102">
        <v>837</v>
      </c>
      <c r="C244" s="71" t="s">
        <v>2459</v>
      </c>
      <c r="D244" s="71" t="s">
        <v>289</v>
      </c>
      <c r="E244" s="71" t="s">
        <v>2497</v>
      </c>
      <c r="F244" s="129" t="s">
        <v>1487</v>
      </c>
      <c r="G244" s="134" t="s">
        <v>1488</v>
      </c>
    </row>
    <row r="245" spans="2:7" ht="99.9" customHeight="1" thickBot="1" x14ac:dyDescent="0.3">
      <c r="B245" s="102">
        <v>838</v>
      </c>
      <c r="C245" s="71" t="s">
        <v>2481</v>
      </c>
      <c r="D245" s="71" t="s">
        <v>214</v>
      </c>
      <c r="E245" s="71" t="s">
        <v>2497</v>
      </c>
      <c r="F245" s="129" t="s">
        <v>1517</v>
      </c>
      <c r="G245" s="134" t="s">
        <v>1518</v>
      </c>
    </row>
    <row r="246" spans="2:7" ht="99.9" customHeight="1" thickBot="1" x14ac:dyDescent="0.3">
      <c r="B246" s="102">
        <v>872</v>
      </c>
      <c r="C246" s="71" t="s">
        <v>2465</v>
      </c>
      <c r="D246" s="71" t="s">
        <v>214</v>
      </c>
      <c r="E246" s="71" t="s">
        <v>2497</v>
      </c>
      <c r="F246" s="129" t="s">
        <v>2042</v>
      </c>
      <c r="G246" s="134" t="s">
        <v>2043</v>
      </c>
    </row>
    <row r="247" spans="2:7" ht="99.9" customHeight="1" thickBot="1" x14ac:dyDescent="0.3">
      <c r="B247" s="102">
        <v>879</v>
      </c>
      <c r="C247" s="71" t="s">
        <v>2467</v>
      </c>
      <c r="D247" s="71" t="s">
        <v>214</v>
      </c>
      <c r="E247" s="71" t="s">
        <v>2497</v>
      </c>
      <c r="F247" s="129" t="s">
        <v>309</v>
      </c>
      <c r="G247" s="134" t="s">
        <v>2336</v>
      </c>
    </row>
    <row r="248" spans="2:7" ht="99.9" customHeight="1" thickBot="1" x14ac:dyDescent="0.3">
      <c r="B248" s="102">
        <v>636</v>
      </c>
      <c r="C248" s="71" t="s">
        <v>2448</v>
      </c>
      <c r="D248" s="71" t="s">
        <v>289</v>
      </c>
      <c r="E248" s="71" t="s">
        <v>2498</v>
      </c>
      <c r="F248" s="129" t="s">
        <v>294</v>
      </c>
      <c r="G248" s="134" t="s">
        <v>311</v>
      </c>
    </row>
    <row r="249" spans="2:7" ht="99.9" customHeight="1" thickBot="1" x14ac:dyDescent="0.3">
      <c r="B249" s="102">
        <v>699</v>
      </c>
      <c r="C249" s="71" t="s">
        <v>2450</v>
      </c>
      <c r="D249" s="71" t="s">
        <v>214</v>
      </c>
      <c r="E249" s="71" t="s">
        <v>2498</v>
      </c>
      <c r="F249" s="129" t="s">
        <v>294</v>
      </c>
      <c r="G249" s="134" t="s">
        <v>472</v>
      </c>
    </row>
    <row r="250" spans="2:7" ht="99.9" customHeight="1" thickBot="1" x14ac:dyDescent="0.3">
      <c r="B250" s="102">
        <v>726</v>
      </c>
      <c r="C250" s="71" t="s">
        <v>2451</v>
      </c>
      <c r="D250" s="71" t="s">
        <v>214</v>
      </c>
      <c r="E250" s="71" t="s">
        <v>2498</v>
      </c>
      <c r="F250" s="129" t="s">
        <v>591</v>
      </c>
      <c r="G250" s="134" t="s">
        <v>591</v>
      </c>
    </row>
    <row r="251" spans="2:7" ht="99.9" customHeight="1" thickBot="1" x14ac:dyDescent="0.3">
      <c r="B251" s="102">
        <v>752</v>
      </c>
      <c r="C251" s="71" t="s">
        <v>2456</v>
      </c>
      <c r="D251" s="71" t="s">
        <v>289</v>
      </c>
      <c r="E251" s="71" t="s">
        <v>2498</v>
      </c>
      <c r="F251" s="129" t="s">
        <v>663</v>
      </c>
      <c r="G251" s="134" t="s">
        <v>677</v>
      </c>
    </row>
    <row r="252" spans="2:7" ht="99.9" customHeight="1" thickBot="1" x14ac:dyDescent="0.3">
      <c r="B252" s="102">
        <v>766</v>
      </c>
      <c r="C252" s="71" t="s">
        <v>2470</v>
      </c>
      <c r="D252" s="71" t="s">
        <v>289</v>
      </c>
      <c r="E252" s="71" t="s">
        <v>2498</v>
      </c>
      <c r="F252" s="129" t="s">
        <v>758</v>
      </c>
      <c r="G252" s="134" t="s">
        <v>773</v>
      </c>
    </row>
    <row r="253" spans="2:7" ht="99.9" customHeight="1" thickBot="1" x14ac:dyDescent="0.3">
      <c r="B253" s="102">
        <v>769</v>
      </c>
      <c r="C253" s="71" t="s">
        <v>844</v>
      </c>
      <c r="D253" s="71" t="s">
        <v>214</v>
      </c>
      <c r="E253" s="71" t="s">
        <v>2498</v>
      </c>
      <c r="F253" s="129" t="s">
        <v>294</v>
      </c>
      <c r="G253" s="134" t="s">
        <v>856</v>
      </c>
    </row>
    <row r="254" spans="2:7" ht="99.9" customHeight="1" thickBot="1" x14ac:dyDescent="0.3">
      <c r="B254" s="102">
        <v>770</v>
      </c>
      <c r="C254" s="71" t="s">
        <v>886</v>
      </c>
      <c r="D254" s="71" t="s">
        <v>214</v>
      </c>
      <c r="E254" s="71" t="s">
        <v>2498</v>
      </c>
      <c r="F254" s="129" t="s">
        <v>892</v>
      </c>
      <c r="G254" s="134" t="s">
        <v>907</v>
      </c>
    </row>
    <row r="255" spans="2:7" ht="99.9" customHeight="1" thickBot="1" x14ac:dyDescent="0.3">
      <c r="B255" s="102">
        <v>793</v>
      </c>
      <c r="C255" s="71" t="s">
        <v>2475</v>
      </c>
      <c r="D255" s="71" t="s">
        <v>214</v>
      </c>
      <c r="E255" s="71" t="s">
        <v>2498</v>
      </c>
      <c r="F255" s="129" t="s">
        <v>663</v>
      </c>
      <c r="G255" s="134" t="s">
        <v>1106</v>
      </c>
    </row>
    <row r="256" spans="2:7" ht="99.9" customHeight="1" thickBot="1" x14ac:dyDescent="0.3">
      <c r="B256" s="102">
        <v>807</v>
      </c>
      <c r="C256" s="71" t="s">
        <v>2457</v>
      </c>
      <c r="D256" s="71" t="s">
        <v>214</v>
      </c>
      <c r="E256" s="71" t="s">
        <v>2498</v>
      </c>
      <c r="F256" s="129" t="s">
        <v>294</v>
      </c>
      <c r="G256" s="134" t="s">
        <v>1316</v>
      </c>
    </row>
    <row r="257" spans="2:7" ht="99.9" customHeight="1" thickBot="1" x14ac:dyDescent="0.3">
      <c r="B257" s="102">
        <v>816</v>
      </c>
      <c r="C257" s="71" t="s">
        <v>2458</v>
      </c>
      <c r="D257" s="71" t="s">
        <v>214</v>
      </c>
      <c r="E257" s="71" t="s">
        <v>2498</v>
      </c>
      <c r="F257" s="129" t="s">
        <v>294</v>
      </c>
      <c r="G257" s="134" t="s">
        <v>1415</v>
      </c>
    </row>
    <row r="258" spans="2:7" ht="99.9" customHeight="1" thickBot="1" x14ac:dyDescent="0.3">
      <c r="B258" s="102">
        <v>837</v>
      </c>
      <c r="C258" s="71" t="s">
        <v>2459</v>
      </c>
      <c r="D258" s="71" t="s">
        <v>289</v>
      </c>
      <c r="E258" s="71" t="s">
        <v>2498</v>
      </c>
      <c r="F258" s="129" t="s">
        <v>1489</v>
      </c>
      <c r="G258" s="134" t="s">
        <v>2499</v>
      </c>
    </row>
    <row r="259" spans="2:7" ht="99.9" customHeight="1" thickBot="1" x14ac:dyDescent="0.3">
      <c r="B259" s="102">
        <v>838</v>
      </c>
      <c r="C259" s="71" t="s">
        <v>2481</v>
      </c>
      <c r="D259" s="71" t="s">
        <v>214</v>
      </c>
      <c r="E259" s="71" t="s">
        <v>2498</v>
      </c>
      <c r="F259" s="129" t="s">
        <v>1519</v>
      </c>
      <c r="G259" s="134" t="s">
        <v>1520</v>
      </c>
    </row>
    <row r="260" spans="2:7" ht="99.9" customHeight="1" thickBot="1" x14ac:dyDescent="0.3">
      <c r="B260" s="102">
        <v>845</v>
      </c>
      <c r="C260" s="71" t="s">
        <v>2462</v>
      </c>
      <c r="D260" s="71" t="s">
        <v>214</v>
      </c>
      <c r="E260" s="71" t="s">
        <v>2498</v>
      </c>
      <c r="F260" s="129" t="s">
        <v>294</v>
      </c>
      <c r="G260" s="134" t="s">
        <v>1316</v>
      </c>
    </row>
    <row r="261" spans="2:7" ht="99.9" customHeight="1" thickBot="1" x14ac:dyDescent="0.3">
      <c r="B261" s="102">
        <v>846</v>
      </c>
      <c r="C261" s="71" t="s">
        <v>2463</v>
      </c>
      <c r="D261" s="71"/>
      <c r="E261" s="71" t="s">
        <v>2498</v>
      </c>
      <c r="F261" s="129" t="s">
        <v>1658</v>
      </c>
      <c r="G261" s="134" t="s">
        <v>1659</v>
      </c>
    </row>
    <row r="262" spans="2:7" ht="99.9" customHeight="1" thickBot="1" x14ac:dyDescent="0.3">
      <c r="B262" s="102">
        <v>849</v>
      </c>
      <c r="C262" s="71" t="s">
        <v>2477</v>
      </c>
      <c r="D262" s="71" t="s">
        <v>214</v>
      </c>
      <c r="E262" s="71" t="s">
        <v>2498</v>
      </c>
      <c r="F262" s="129" t="s">
        <v>1169</v>
      </c>
      <c r="G262" s="134" t="s">
        <v>1693</v>
      </c>
    </row>
    <row r="263" spans="2:7" ht="99.9" customHeight="1" thickBot="1" x14ac:dyDescent="0.3">
      <c r="B263" s="102">
        <v>865</v>
      </c>
      <c r="C263" s="71" t="s">
        <v>2482</v>
      </c>
      <c r="D263" s="71" t="s">
        <v>214</v>
      </c>
      <c r="E263" s="71" t="s">
        <v>2498</v>
      </c>
      <c r="F263" s="129" t="s">
        <v>1789</v>
      </c>
      <c r="G263" s="134" t="s">
        <v>1790</v>
      </c>
    </row>
    <row r="264" spans="2:7" ht="99.9" customHeight="1" thickBot="1" x14ac:dyDescent="0.3">
      <c r="B264" s="102">
        <v>872</v>
      </c>
      <c r="C264" s="71" t="s">
        <v>2465</v>
      </c>
      <c r="D264" s="71" t="s">
        <v>214</v>
      </c>
      <c r="E264" s="71" t="s">
        <v>2498</v>
      </c>
      <c r="F264" s="129" t="s">
        <v>1177</v>
      </c>
      <c r="G264" s="134" t="s">
        <v>2044</v>
      </c>
    </row>
    <row r="265" spans="2:7" ht="99.9" customHeight="1" thickBot="1" x14ac:dyDescent="0.3">
      <c r="B265" s="102">
        <v>875</v>
      </c>
      <c r="C265" s="71" t="s">
        <v>2483</v>
      </c>
      <c r="D265" s="71"/>
      <c r="E265" s="71" t="s">
        <v>2498</v>
      </c>
      <c r="F265" s="129" t="s">
        <v>2149</v>
      </c>
      <c r="G265" s="134" t="s">
        <v>2150</v>
      </c>
    </row>
    <row r="266" spans="2:7" ht="99.9" customHeight="1" thickBot="1" x14ac:dyDescent="0.3">
      <c r="B266" s="102">
        <v>878</v>
      </c>
      <c r="C266" s="71" t="s">
        <v>2466</v>
      </c>
      <c r="D266" s="71" t="s">
        <v>289</v>
      </c>
      <c r="E266" s="71" t="s">
        <v>2498</v>
      </c>
      <c r="F266" s="129" t="s">
        <v>2222</v>
      </c>
      <c r="G266" s="134" t="s">
        <v>1106</v>
      </c>
    </row>
    <row r="267" spans="2:7" ht="99.9" customHeight="1" thickBot="1" x14ac:dyDescent="0.3">
      <c r="B267" s="102">
        <v>879</v>
      </c>
      <c r="C267" s="71" t="s">
        <v>2467</v>
      </c>
      <c r="D267" s="71" t="s">
        <v>214</v>
      </c>
      <c r="E267" s="71" t="s">
        <v>2498</v>
      </c>
      <c r="F267" s="129" t="s">
        <v>294</v>
      </c>
      <c r="G267" s="134" t="s">
        <v>2337</v>
      </c>
    </row>
    <row r="268" spans="2:7" ht="99.9" customHeight="1" thickBot="1" x14ac:dyDescent="0.3">
      <c r="B268" s="102">
        <v>636</v>
      </c>
      <c r="C268" s="71" t="s">
        <v>2448</v>
      </c>
      <c r="D268" s="71" t="s">
        <v>289</v>
      </c>
      <c r="E268" s="71" t="s">
        <v>2500</v>
      </c>
      <c r="F268" s="129" t="s">
        <v>294</v>
      </c>
      <c r="G268" s="134" t="s">
        <v>312</v>
      </c>
    </row>
    <row r="269" spans="2:7" ht="99.9" customHeight="1" thickBot="1" x14ac:dyDescent="0.3">
      <c r="B269" s="102">
        <v>699</v>
      </c>
      <c r="C269" s="71" t="s">
        <v>2450</v>
      </c>
      <c r="D269" s="71" t="s">
        <v>214</v>
      </c>
      <c r="E269" s="71" t="s">
        <v>2500</v>
      </c>
      <c r="F269" s="129" t="s">
        <v>294</v>
      </c>
      <c r="G269" s="134" t="s">
        <v>473</v>
      </c>
    </row>
    <row r="270" spans="2:7" ht="99.9" customHeight="1" thickBot="1" x14ac:dyDescent="0.3">
      <c r="B270" s="102">
        <v>711</v>
      </c>
      <c r="C270" s="71" t="s">
        <v>2469</v>
      </c>
      <c r="D270" s="71" t="s">
        <v>289</v>
      </c>
      <c r="E270" s="71" t="s">
        <v>2500</v>
      </c>
      <c r="F270" s="129" t="s">
        <v>546</v>
      </c>
      <c r="G270" s="134"/>
    </row>
    <row r="271" spans="2:7" ht="99.9" customHeight="1" thickBot="1" x14ac:dyDescent="0.3">
      <c r="B271" s="102">
        <v>726</v>
      </c>
      <c r="C271" s="71" t="s">
        <v>2451</v>
      </c>
      <c r="D271" s="71" t="s">
        <v>214</v>
      </c>
      <c r="E271" s="71" t="s">
        <v>2500</v>
      </c>
      <c r="F271" s="129" t="s">
        <v>591</v>
      </c>
      <c r="G271" s="134" t="s">
        <v>591</v>
      </c>
    </row>
    <row r="272" spans="2:7" ht="99.9" customHeight="1" thickBot="1" x14ac:dyDescent="0.3">
      <c r="B272" s="102">
        <v>769</v>
      </c>
      <c r="C272" s="71" t="s">
        <v>844</v>
      </c>
      <c r="D272" s="71" t="s">
        <v>214</v>
      </c>
      <c r="E272" s="71" t="s">
        <v>2500</v>
      </c>
      <c r="F272" s="129" t="s">
        <v>294</v>
      </c>
      <c r="G272" s="134" t="s">
        <v>857</v>
      </c>
    </row>
    <row r="273" spans="2:7" ht="99.9" customHeight="1" thickBot="1" x14ac:dyDescent="0.3">
      <c r="B273" s="102">
        <v>770</v>
      </c>
      <c r="C273" s="71" t="s">
        <v>886</v>
      </c>
      <c r="D273" s="71" t="s">
        <v>214</v>
      </c>
      <c r="E273" s="71" t="s">
        <v>2500</v>
      </c>
      <c r="F273" s="129" t="s">
        <v>892</v>
      </c>
      <c r="G273" s="134" t="s">
        <v>908</v>
      </c>
    </row>
    <row r="274" spans="2:7" ht="99.9" customHeight="1" thickBot="1" x14ac:dyDescent="0.3">
      <c r="B274" s="102">
        <v>793</v>
      </c>
      <c r="C274" s="71" t="s">
        <v>2475</v>
      </c>
      <c r="D274" s="71" t="s">
        <v>214</v>
      </c>
      <c r="E274" s="71" t="s">
        <v>2500</v>
      </c>
      <c r="F274" s="129" t="s">
        <v>1107</v>
      </c>
      <c r="G274" s="134" t="s">
        <v>1108</v>
      </c>
    </row>
    <row r="275" spans="2:7" ht="99.9" customHeight="1" thickBot="1" x14ac:dyDescent="0.3">
      <c r="B275" s="102">
        <v>837</v>
      </c>
      <c r="C275" s="71" t="s">
        <v>2459</v>
      </c>
      <c r="D275" s="71" t="s">
        <v>289</v>
      </c>
      <c r="E275" s="71" t="s">
        <v>2500</v>
      </c>
      <c r="F275" s="129" t="s">
        <v>1487</v>
      </c>
      <c r="G275" s="134" t="s">
        <v>1488</v>
      </c>
    </row>
    <row r="276" spans="2:7" ht="99.9" customHeight="1" thickBot="1" x14ac:dyDescent="0.3">
      <c r="B276" s="102">
        <v>872</v>
      </c>
      <c r="C276" s="71" t="s">
        <v>2465</v>
      </c>
      <c r="D276" s="71" t="s">
        <v>214</v>
      </c>
      <c r="E276" s="71" t="s">
        <v>2500</v>
      </c>
      <c r="F276" s="129" t="s">
        <v>2031</v>
      </c>
      <c r="G276" s="134" t="s">
        <v>2031</v>
      </c>
    </row>
    <row r="277" spans="2:7" ht="99.9" customHeight="1" thickBot="1" x14ac:dyDescent="0.3">
      <c r="B277" s="102">
        <v>726</v>
      </c>
      <c r="C277" s="71" t="s">
        <v>2451</v>
      </c>
      <c r="D277" s="71" t="s">
        <v>214</v>
      </c>
      <c r="E277" s="71" t="s">
        <v>2501</v>
      </c>
      <c r="F277" s="129" t="s">
        <v>591</v>
      </c>
      <c r="G277" s="134" t="s">
        <v>591</v>
      </c>
    </row>
    <row r="278" spans="2:7" ht="99.9" customHeight="1" thickBot="1" x14ac:dyDescent="0.3">
      <c r="B278" s="102">
        <v>770</v>
      </c>
      <c r="C278" s="71" t="s">
        <v>886</v>
      </c>
      <c r="D278" s="71" t="s">
        <v>214</v>
      </c>
      <c r="E278" s="71" t="s">
        <v>2501</v>
      </c>
      <c r="F278" s="129" t="s">
        <v>897</v>
      </c>
      <c r="G278" s="134" t="s">
        <v>897</v>
      </c>
    </row>
    <row r="279" spans="2:7" ht="99.9" customHeight="1" thickBot="1" x14ac:dyDescent="0.3">
      <c r="B279" s="102">
        <v>799</v>
      </c>
      <c r="C279" s="71" t="s">
        <v>2476</v>
      </c>
      <c r="D279" s="71" t="s">
        <v>214</v>
      </c>
      <c r="E279" s="71" t="s">
        <v>2501</v>
      </c>
      <c r="F279" s="129" t="s">
        <v>1225</v>
      </c>
      <c r="G279" s="134" t="s">
        <v>2502</v>
      </c>
    </row>
    <row r="280" spans="2:7" ht="99.9" customHeight="1" thickBot="1" x14ac:dyDescent="0.3">
      <c r="B280" s="102">
        <v>837</v>
      </c>
      <c r="C280" s="71" t="s">
        <v>2459</v>
      </c>
      <c r="D280" s="71" t="s">
        <v>289</v>
      </c>
      <c r="E280" s="71" t="s">
        <v>2501</v>
      </c>
      <c r="F280" s="129" t="s">
        <v>1487</v>
      </c>
      <c r="G280" s="134" t="s">
        <v>1488</v>
      </c>
    </row>
    <row r="281" spans="2:7" ht="99.9" customHeight="1" thickBot="1" x14ac:dyDescent="0.3">
      <c r="B281" s="102">
        <v>872</v>
      </c>
      <c r="C281" s="71" t="s">
        <v>2465</v>
      </c>
      <c r="D281" s="71" t="s">
        <v>214</v>
      </c>
      <c r="E281" s="71" t="s">
        <v>2501</v>
      </c>
      <c r="F281" s="129" t="s">
        <v>2031</v>
      </c>
      <c r="G281" s="134" t="s">
        <v>2031</v>
      </c>
    </row>
    <row r="282" spans="2:7" ht="99.9" customHeight="1" thickBot="1" x14ac:dyDescent="0.3">
      <c r="B282" s="102">
        <v>636</v>
      </c>
      <c r="C282" s="71" t="s">
        <v>2448</v>
      </c>
      <c r="D282" s="71" t="s">
        <v>289</v>
      </c>
      <c r="E282" s="71" t="s">
        <v>2503</v>
      </c>
      <c r="F282" s="129" t="s">
        <v>313</v>
      </c>
      <c r="G282" s="134" t="s">
        <v>314</v>
      </c>
    </row>
    <row r="283" spans="2:7" ht="99.9" customHeight="1" thickBot="1" x14ac:dyDescent="0.3">
      <c r="B283" s="102">
        <v>726</v>
      </c>
      <c r="C283" s="71" t="s">
        <v>2451</v>
      </c>
      <c r="D283" s="71" t="s">
        <v>214</v>
      </c>
      <c r="E283" s="71" t="s">
        <v>2503</v>
      </c>
      <c r="F283" s="131" t="s">
        <v>591</v>
      </c>
      <c r="G283" s="140" t="s">
        <v>591</v>
      </c>
    </row>
    <row r="284" spans="2:7" ht="99.9" customHeight="1" thickBot="1" x14ac:dyDescent="0.3">
      <c r="B284" s="102">
        <v>770</v>
      </c>
      <c r="C284" s="71" t="s">
        <v>886</v>
      </c>
      <c r="D284" s="71" t="s">
        <v>214</v>
      </c>
      <c r="E284" s="71" t="s">
        <v>2503</v>
      </c>
      <c r="F284" s="129" t="s">
        <v>313</v>
      </c>
      <c r="G284" s="134" t="s">
        <v>909</v>
      </c>
    </row>
    <row r="285" spans="2:7" ht="99.9" customHeight="1" thickBot="1" x14ac:dyDescent="0.3">
      <c r="B285" s="102">
        <v>799</v>
      </c>
      <c r="C285" s="71" t="s">
        <v>2476</v>
      </c>
      <c r="D285" s="71" t="s">
        <v>214</v>
      </c>
      <c r="E285" s="71" t="s">
        <v>2503</v>
      </c>
      <c r="F285" s="129" t="s">
        <v>1227</v>
      </c>
      <c r="G285" s="134" t="s">
        <v>1228</v>
      </c>
    </row>
    <row r="286" spans="2:7" ht="99.9" customHeight="1" thickBot="1" x14ac:dyDescent="0.3">
      <c r="B286" s="102">
        <v>837</v>
      </c>
      <c r="C286" s="71" t="s">
        <v>2459</v>
      </c>
      <c r="D286" s="71" t="s">
        <v>289</v>
      </c>
      <c r="E286" s="71" t="s">
        <v>2503</v>
      </c>
      <c r="F286" s="129" t="s">
        <v>1487</v>
      </c>
      <c r="G286" s="134" t="s">
        <v>1488</v>
      </c>
    </row>
    <row r="287" spans="2:7" ht="99.9" customHeight="1" thickBot="1" x14ac:dyDescent="0.3">
      <c r="B287" s="102">
        <v>863</v>
      </c>
      <c r="C287" s="71" t="s">
        <v>2472</v>
      </c>
      <c r="D287" s="71" t="s">
        <v>214</v>
      </c>
      <c r="E287" s="71" t="s">
        <v>2503</v>
      </c>
      <c r="F287" s="129" t="s">
        <v>313</v>
      </c>
      <c r="G287" s="134" t="s">
        <v>314</v>
      </c>
    </row>
    <row r="288" spans="2:7" ht="99.9" customHeight="1" thickBot="1" x14ac:dyDescent="0.3">
      <c r="B288" s="102">
        <v>867</v>
      </c>
      <c r="C288" s="71" t="s">
        <v>1869</v>
      </c>
      <c r="D288" s="71" t="s">
        <v>289</v>
      </c>
      <c r="E288" s="71" t="s">
        <v>2503</v>
      </c>
      <c r="F288" s="129" t="s">
        <v>1892</v>
      </c>
      <c r="G288" s="134" t="s">
        <v>1893</v>
      </c>
    </row>
    <row r="289" spans="2:7" ht="99.9" customHeight="1" thickBot="1" x14ac:dyDescent="0.3">
      <c r="B289" s="102">
        <v>872</v>
      </c>
      <c r="C289" s="71" t="s">
        <v>2465</v>
      </c>
      <c r="D289" s="71" t="s">
        <v>214</v>
      </c>
      <c r="E289" s="71" t="s">
        <v>2503</v>
      </c>
      <c r="F289" s="129" t="s">
        <v>1980</v>
      </c>
      <c r="G289" s="134" t="s">
        <v>2045</v>
      </c>
    </row>
    <row r="290" spans="2:7" ht="99.9" customHeight="1" thickBot="1" x14ac:dyDescent="0.3">
      <c r="B290" s="102">
        <v>878</v>
      </c>
      <c r="C290" s="71" t="s">
        <v>2466</v>
      </c>
      <c r="D290" s="71" t="s">
        <v>289</v>
      </c>
      <c r="E290" s="71" t="s">
        <v>2503</v>
      </c>
      <c r="F290" s="129" t="s">
        <v>2223</v>
      </c>
      <c r="G290" s="134" t="s">
        <v>2224</v>
      </c>
    </row>
    <row r="291" spans="2:7" ht="99.9" customHeight="1" thickBot="1" x14ac:dyDescent="0.3">
      <c r="B291" s="102">
        <v>879</v>
      </c>
      <c r="C291" s="71" t="s">
        <v>2467</v>
      </c>
      <c r="D291" s="71" t="s">
        <v>214</v>
      </c>
      <c r="E291" s="71" t="s">
        <v>2503</v>
      </c>
      <c r="F291" s="129" t="s">
        <v>313</v>
      </c>
      <c r="G291" s="134" t="s">
        <v>2338</v>
      </c>
    </row>
    <row r="292" spans="2:7" ht="99.9" customHeight="1" thickBot="1" x14ac:dyDescent="0.3">
      <c r="B292" s="102">
        <v>623</v>
      </c>
      <c r="C292" s="71" t="s">
        <v>253</v>
      </c>
      <c r="D292" s="71" t="s">
        <v>214</v>
      </c>
      <c r="E292" s="71" t="s">
        <v>2504</v>
      </c>
      <c r="F292" s="129" t="s">
        <v>259</v>
      </c>
      <c r="G292" s="134" t="s">
        <v>260</v>
      </c>
    </row>
    <row r="293" spans="2:7" ht="99.9" customHeight="1" thickBot="1" x14ac:dyDescent="0.3">
      <c r="B293" s="102">
        <v>636</v>
      </c>
      <c r="C293" s="71" t="s">
        <v>2448</v>
      </c>
      <c r="D293" s="71" t="s">
        <v>289</v>
      </c>
      <c r="E293" s="71" t="s">
        <v>2504</v>
      </c>
      <c r="F293" s="129" t="s">
        <v>315</v>
      </c>
      <c r="G293" s="134" t="s">
        <v>316</v>
      </c>
    </row>
    <row r="294" spans="2:7" ht="99.9" customHeight="1" thickBot="1" x14ac:dyDescent="0.3">
      <c r="B294" s="102">
        <v>672</v>
      </c>
      <c r="C294" s="71" t="s">
        <v>2479</v>
      </c>
      <c r="D294" s="71" t="s">
        <v>214</v>
      </c>
      <c r="E294" s="71" t="s">
        <v>2504</v>
      </c>
      <c r="F294" s="129" t="s">
        <v>259</v>
      </c>
      <c r="G294" s="134" t="s">
        <v>260</v>
      </c>
    </row>
    <row r="295" spans="2:7" ht="99.9" customHeight="1" thickBot="1" x14ac:dyDescent="0.3">
      <c r="B295" s="102">
        <v>699</v>
      </c>
      <c r="C295" s="71" t="s">
        <v>2450</v>
      </c>
      <c r="D295" s="71" t="s">
        <v>214</v>
      </c>
      <c r="E295" s="71" t="s">
        <v>2504</v>
      </c>
      <c r="F295" s="129" t="s">
        <v>474</v>
      </c>
      <c r="G295" s="134" t="s">
        <v>316</v>
      </c>
    </row>
    <row r="296" spans="2:7" ht="99.9" customHeight="1" thickBot="1" x14ac:dyDescent="0.3">
      <c r="B296" s="102">
        <v>726</v>
      </c>
      <c r="C296" s="71" t="s">
        <v>2451</v>
      </c>
      <c r="D296" s="71" t="s">
        <v>214</v>
      </c>
      <c r="E296" s="71" t="s">
        <v>2504</v>
      </c>
      <c r="F296" s="129" t="s">
        <v>591</v>
      </c>
      <c r="G296" s="134" t="s">
        <v>591</v>
      </c>
    </row>
    <row r="297" spans="2:7" ht="99.9" customHeight="1" thickBot="1" x14ac:dyDescent="0.3">
      <c r="B297" s="102">
        <v>752</v>
      </c>
      <c r="C297" s="71" t="s">
        <v>2456</v>
      </c>
      <c r="D297" s="71" t="s">
        <v>289</v>
      </c>
      <c r="E297" s="71" t="s">
        <v>2504</v>
      </c>
      <c r="F297" s="129" t="s">
        <v>678</v>
      </c>
      <c r="G297" s="134" t="s">
        <v>679</v>
      </c>
    </row>
    <row r="298" spans="2:7" ht="99.9" customHeight="1" thickBot="1" x14ac:dyDescent="0.3">
      <c r="B298" s="102">
        <v>766</v>
      </c>
      <c r="C298" s="71" t="s">
        <v>2470</v>
      </c>
      <c r="D298" s="71" t="s">
        <v>289</v>
      </c>
      <c r="E298" s="71" t="s">
        <v>2504</v>
      </c>
      <c r="F298" s="129" t="s">
        <v>774</v>
      </c>
      <c r="G298" s="134" t="s">
        <v>775</v>
      </c>
    </row>
    <row r="299" spans="2:7" ht="99.9" customHeight="1" thickBot="1" x14ac:dyDescent="0.3">
      <c r="B299" s="102">
        <v>769</v>
      </c>
      <c r="C299" s="71" t="s">
        <v>844</v>
      </c>
      <c r="D299" s="71" t="s">
        <v>214</v>
      </c>
      <c r="E299" s="71" t="s">
        <v>2504</v>
      </c>
      <c r="F299" s="129" t="s">
        <v>858</v>
      </c>
      <c r="G299" s="134"/>
    </row>
    <row r="300" spans="2:7" ht="99.9" customHeight="1" thickBot="1" x14ac:dyDescent="0.3">
      <c r="B300" s="102">
        <v>770</v>
      </c>
      <c r="C300" s="71" t="s">
        <v>886</v>
      </c>
      <c r="D300" s="71" t="s">
        <v>214</v>
      </c>
      <c r="E300" s="71" t="s">
        <v>2504</v>
      </c>
      <c r="F300" s="129" t="s">
        <v>910</v>
      </c>
      <c r="G300" s="134" t="s">
        <v>911</v>
      </c>
    </row>
    <row r="301" spans="2:7" ht="99.9" customHeight="1" thickBot="1" x14ac:dyDescent="0.3">
      <c r="B301" s="102">
        <v>793</v>
      </c>
      <c r="C301" s="71" t="s">
        <v>2475</v>
      </c>
      <c r="D301" s="71" t="s">
        <v>214</v>
      </c>
      <c r="E301" s="71" t="s">
        <v>2504</v>
      </c>
      <c r="F301" s="129" t="s">
        <v>1109</v>
      </c>
      <c r="G301" s="134" t="s">
        <v>1110</v>
      </c>
    </row>
    <row r="302" spans="2:7" ht="99.9" customHeight="1" thickBot="1" x14ac:dyDescent="0.3">
      <c r="B302" s="102">
        <v>799</v>
      </c>
      <c r="C302" s="71" t="s">
        <v>2476</v>
      </c>
      <c r="D302" s="71" t="s">
        <v>214</v>
      </c>
      <c r="E302" s="71" t="s">
        <v>2504</v>
      </c>
      <c r="F302" s="129" t="s">
        <v>1229</v>
      </c>
      <c r="G302" s="134" t="s">
        <v>1230</v>
      </c>
    </row>
    <row r="303" spans="2:7" ht="99.9" customHeight="1" thickBot="1" x14ac:dyDescent="0.3">
      <c r="B303" s="102">
        <v>807</v>
      </c>
      <c r="C303" s="71" t="s">
        <v>2457</v>
      </c>
      <c r="D303" s="71" t="s">
        <v>214</v>
      </c>
      <c r="E303" s="71" t="s">
        <v>2504</v>
      </c>
      <c r="F303" s="129" t="s">
        <v>678</v>
      </c>
      <c r="G303" s="134" t="s">
        <v>1317</v>
      </c>
    </row>
    <row r="304" spans="2:7" ht="99.9" customHeight="1" thickBot="1" x14ac:dyDescent="0.3">
      <c r="B304" s="102">
        <v>816</v>
      </c>
      <c r="C304" s="71" t="s">
        <v>2458</v>
      </c>
      <c r="D304" s="71" t="s">
        <v>214</v>
      </c>
      <c r="E304" s="71" t="s">
        <v>2504</v>
      </c>
      <c r="F304" s="129" t="s">
        <v>678</v>
      </c>
      <c r="G304" s="134" t="s">
        <v>1416</v>
      </c>
    </row>
    <row r="305" spans="2:7" ht="99.9" customHeight="1" thickBot="1" x14ac:dyDescent="0.3">
      <c r="B305" s="102">
        <v>837</v>
      </c>
      <c r="C305" s="71" t="s">
        <v>2459</v>
      </c>
      <c r="D305" s="71" t="s">
        <v>289</v>
      </c>
      <c r="E305" s="71" t="s">
        <v>2504</v>
      </c>
      <c r="F305" s="129" t="s">
        <v>1487</v>
      </c>
      <c r="G305" s="134" t="s">
        <v>1488</v>
      </c>
    </row>
    <row r="306" spans="2:7" ht="99.9" customHeight="1" thickBot="1" x14ac:dyDescent="0.3">
      <c r="B306" s="102">
        <v>838</v>
      </c>
      <c r="C306" s="71" t="s">
        <v>2481</v>
      </c>
      <c r="D306" s="71" t="s">
        <v>214</v>
      </c>
      <c r="E306" s="71" t="s">
        <v>2504</v>
      </c>
      <c r="F306" s="129" t="s">
        <v>1521</v>
      </c>
      <c r="G306" s="134" t="s">
        <v>1522</v>
      </c>
    </row>
    <row r="307" spans="2:7" ht="99.9" customHeight="1" thickBot="1" x14ac:dyDescent="0.3">
      <c r="B307" s="102">
        <v>845</v>
      </c>
      <c r="C307" s="71" t="s">
        <v>2462</v>
      </c>
      <c r="D307" s="71" t="s">
        <v>214</v>
      </c>
      <c r="E307" s="71" t="s">
        <v>2504</v>
      </c>
      <c r="F307" s="129" t="s">
        <v>678</v>
      </c>
      <c r="G307" s="134" t="s">
        <v>1317</v>
      </c>
    </row>
    <row r="308" spans="2:7" ht="99.9" customHeight="1" thickBot="1" x14ac:dyDescent="0.3">
      <c r="B308" s="102">
        <v>865</v>
      </c>
      <c r="C308" s="71" t="s">
        <v>2482</v>
      </c>
      <c r="D308" s="71" t="s">
        <v>214</v>
      </c>
      <c r="E308" s="71" t="s">
        <v>2504</v>
      </c>
      <c r="F308" s="129" t="s">
        <v>1791</v>
      </c>
      <c r="G308" s="134" t="s">
        <v>1792</v>
      </c>
    </row>
    <row r="309" spans="2:7" ht="99.9" customHeight="1" thickBot="1" x14ac:dyDescent="0.3">
      <c r="B309" s="102">
        <v>867</v>
      </c>
      <c r="C309" s="71" t="s">
        <v>1869</v>
      </c>
      <c r="D309" s="71" t="s">
        <v>289</v>
      </c>
      <c r="E309" s="71" t="s">
        <v>2504</v>
      </c>
      <c r="F309" s="129" t="s">
        <v>1894</v>
      </c>
      <c r="G309" s="134" t="s">
        <v>1895</v>
      </c>
    </row>
    <row r="310" spans="2:7" ht="99.9" customHeight="1" thickBot="1" x14ac:dyDescent="0.3">
      <c r="B310" s="102">
        <v>872</v>
      </c>
      <c r="C310" s="71" t="s">
        <v>2465</v>
      </c>
      <c r="D310" s="71" t="s">
        <v>214</v>
      </c>
      <c r="E310" s="71" t="s">
        <v>2504</v>
      </c>
      <c r="F310" s="129" t="s">
        <v>2046</v>
      </c>
      <c r="G310" s="134" t="s">
        <v>2047</v>
      </c>
    </row>
    <row r="311" spans="2:7" ht="99.9" customHeight="1" thickBot="1" x14ac:dyDescent="0.3">
      <c r="B311" s="102">
        <v>878</v>
      </c>
      <c r="C311" s="71" t="s">
        <v>2466</v>
      </c>
      <c r="D311" s="71" t="s">
        <v>289</v>
      </c>
      <c r="E311" s="71" t="s">
        <v>2504</v>
      </c>
      <c r="F311" s="129" t="s">
        <v>2225</v>
      </c>
      <c r="G311" s="134" t="s">
        <v>2226</v>
      </c>
    </row>
    <row r="312" spans="2:7" ht="99.9" customHeight="1" thickBot="1" x14ac:dyDescent="0.3">
      <c r="B312" s="102">
        <v>879</v>
      </c>
      <c r="C312" s="71" t="s">
        <v>2467</v>
      </c>
      <c r="D312" s="71" t="s">
        <v>214</v>
      </c>
      <c r="E312" s="71" t="s">
        <v>2504</v>
      </c>
      <c r="F312" s="129" t="s">
        <v>315</v>
      </c>
      <c r="G312" s="134" t="s">
        <v>2339</v>
      </c>
    </row>
    <row r="313" spans="2:7" ht="99.9" customHeight="1" thickBot="1" x14ac:dyDescent="0.3">
      <c r="B313" s="102">
        <v>636</v>
      </c>
      <c r="C313" s="71" t="s">
        <v>2448</v>
      </c>
      <c r="D313" s="71" t="s">
        <v>289</v>
      </c>
      <c r="E313" s="71" t="s">
        <v>2505</v>
      </c>
      <c r="F313" s="129" t="s">
        <v>317</v>
      </c>
      <c r="G313" s="134" t="s">
        <v>314</v>
      </c>
    </row>
    <row r="314" spans="2:7" ht="99.9" customHeight="1" thickBot="1" x14ac:dyDescent="0.3">
      <c r="B314" s="102">
        <v>726</v>
      </c>
      <c r="C314" s="71" t="s">
        <v>2451</v>
      </c>
      <c r="D314" s="71" t="s">
        <v>214</v>
      </c>
      <c r="E314" s="71" t="s">
        <v>2505</v>
      </c>
      <c r="F314" s="129" t="s">
        <v>591</v>
      </c>
      <c r="G314" s="134" t="s">
        <v>591</v>
      </c>
    </row>
    <row r="315" spans="2:7" ht="99.9" customHeight="1" thickBot="1" x14ac:dyDescent="0.3">
      <c r="B315" s="102">
        <v>770</v>
      </c>
      <c r="C315" s="71" t="s">
        <v>886</v>
      </c>
      <c r="D315" s="71" t="s">
        <v>214</v>
      </c>
      <c r="E315" s="71" t="s">
        <v>2505</v>
      </c>
      <c r="F315" s="129" t="s">
        <v>317</v>
      </c>
      <c r="G315" s="134" t="s">
        <v>909</v>
      </c>
    </row>
    <row r="316" spans="2:7" ht="99.9" customHeight="1" thickBot="1" x14ac:dyDescent="0.3">
      <c r="B316" s="102">
        <v>807</v>
      </c>
      <c r="C316" s="71" t="s">
        <v>2457</v>
      </c>
      <c r="D316" s="71" t="s">
        <v>214</v>
      </c>
      <c r="E316" s="71" t="s">
        <v>2505</v>
      </c>
      <c r="F316" s="129" t="s">
        <v>1318</v>
      </c>
      <c r="G316" s="134" t="s">
        <v>1319</v>
      </c>
    </row>
    <row r="317" spans="2:7" ht="99.9" customHeight="1" thickBot="1" x14ac:dyDescent="0.3">
      <c r="B317" s="102">
        <v>816</v>
      </c>
      <c r="C317" s="71" t="s">
        <v>2458</v>
      </c>
      <c r="D317" s="71" t="s">
        <v>214</v>
      </c>
      <c r="E317" s="71" t="s">
        <v>2505</v>
      </c>
      <c r="F317" s="129" t="s">
        <v>1318</v>
      </c>
      <c r="G317" s="134" t="s">
        <v>1319</v>
      </c>
    </row>
    <row r="318" spans="2:7" ht="99.9" customHeight="1" thickBot="1" x14ac:dyDescent="0.3">
      <c r="B318" s="102">
        <v>837</v>
      </c>
      <c r="C318" s="71" t="s">
        <v>2459</v>
      </c>
      <c r="D318" s="71" t="s">
        <v>289</v>
      </c>
      <c r="E318" s="71" t="s">
        <v>2505</v>
      </c>
      <c r="F318" s="129" t="s">
        <v>1487</v>
      </c>
      <c r="G318" s="134" t="s">
        <v>1488</v>
      </c>
    </row>
    <row r="319" spans="2:7" ht="99.9" customHeight="1" thickBot="1" x14ac:dyDescent="0.3">
      <c r="B319" s="102">
        <v>845</v>
      </c>
      <c r="C319" s="71" t="s">
        <v>2462</v>
      </c>
      <c r="D319" s="71" t="s">
        <v>214</v>
      </c>
      <c r="E319" s="71" t="s">
        <v>2505</v>
      </c>
      <c r="F319" s="129" t="s">
        <v>1318</v>
      </c>
      <c r="G319" s="134" t="s">
        <v>1319</v>
      </c>
    </row>
    <row r="320" spans="2:7" ht="99.9" customHeight="1" thickBot="1" x14ac:dyDescent="0.3">
      <c r="B320" s="102">
        <v>867</v>
      </c>
      <c r="C320" s="71" t="s">
        <v>1869</v>
      </c>
      <c r="D320" s="71" t="s">
        <v>289</v>
      </c>
      <c r="E320" s="71" t="s">
        <v>2505</v>
      </c>
      <c r="F320" s="129" t="s">
        <v>1896</v>
      </c>
      <c r="G320" s="134"/>
    </row>
    <row r="321" spans="2:7" ht="99.9" customHeight="1" thickBot="1" x14ac:dyDescent="0.3">
      <c r="B321" s="102">
        <v>872</v>
      </c>
      <c r="C321" s="71" t="s">
        <v>2465</v>
      </c>
      <c r="D321" s="71" t="s">
        <v>214</v>
      </c>
      <c r="E321" s="71" t="s">
        <v>2505</v>
      </c>
      <c r="F321" s="129" t="s">
        <v>2048</v>
      </c>
      <c r="G321" s="134" t="s">
        <v>2049</v>
      </c>
    </row>
    <row r="322" spans="2:7" ht="99.9" customHeight="1" thickBot="1" x14ac:dyDescent="0.3">
      <c r="B322" s="102">
        <v>879</v>
      </c>
      <c r="C322" s="71" t="s">
        <v>2467</v>
      </c>
      <c r="D322" s="71" t="s">
        <v>214</v>
      </c>
      <c r="E322" s="71" t="s">
        <v>2505</v>
      </c>
      <c r="F322" s="129" t="s">
        <v>317</v>
      </c>
      <c r="G322" s="134" t="s">
        <v>2338</v>
      </c>
    </row>
    <row r="323" spans="2:7" ht="99.9" customHeight="1" thickBot="1" x14ac:dyDescent="0.3">
      <c r="B323" s="102">
        <v>636</v>
      </c>
      <c r="C323" s="71" t="s">
        <v>2448</v>
      </c>
      <c r="D323" s="71" t="s">
        <v>289</v>
      </c>
      <c r="E323" s="71" t="s">
        <v>2506</v>
      </c>
      <c r="F323" s="129" t="s">
        <v>318</v>
      </c>
      <c r="G323" s="134"/>
    </row>
    <row r="324" spans="2:7" ht="99.9" customHeight="1" thickBot="1" x14ac:dyDescent="0.3">
      <c r="B324" s="102">
        <v>699</v>
      </c>
      <c r="C324" s="71" t="s">
        <v>2450</v>
      </c>
      <c r="D324" s="71" t="s">
        <v>214</v>
      </c>
      <c r="E324" s="71" t="s">
        <v>2506</v>
      </c>
      <c r="F324" s="129" t="s">
        <v>475</v>
      </c>
      <c r="G324" s="134" t="s">
        <v>476</v>
      </c>
    </row>
    <row r="325" spans="2:7" ht="99.9" customHeight="1" thickBot="1" x14ac:dyDescent="0.3">
      <c r="B325" s="102">
        <v>711</v>
      </c>
      <c r="C325" s="71" t="s">
        <v>2469</v>
      </c>
      <c r="D325" s="71" t="s">
        <v>289</v>
      </c>
      <c r="E325" s="71" t="s">
        <v>2506</v>
      </c>
      <c r="F325" s="129" t="s">
        <v>547</v>
      </c>
      <c r="G325" s="134"/>
    </row>
    <row r="326" spans="2:7" ht="99.9" customHeight="1" thickBot="1" x14ac:dyDescent="0.3">
      <c r="B326" s="102">
        <v>726</v>
      </c>
      <c r="C326" s="71" t="s">
        <v>2451</v>
      </c>
      <c r="D326" s="71" t="s">
        <v>214</v>
      </c>
      <c r="E326" s="71" t="s">
        <v>2506</v>
      </c>
      <c r="F326" s="129" t="s">
        <v>591</v>
      </c>
      <c r="G326" s="134" t="s">
        <v>591</v>
      </c>
    </row>
    <row r="327" spans="2:7" ht="99.9" customHeight="1" thickBot="1" x14ac:dyDescent="0.3">
      <c r="B327" s="102">
        <v>770</v>
      </c>
      <c r="C327" s="71" t="s">
        <v>886</v>
      </c>
      <c r="D327" s="71" t="s">
        <v>214</v>
      </c>
      <c r="E327" s="71" t="s">
        <v>2506</v>
      </c>
      <c r="F327" s="129" t="s">
        <v>318</v>
      </c>
      <c r="G327" s="134" t="s">
        <v>912</v>
      </c>
    </row>
    <row r="328" spans="2:7" ht="99.9" customHeight="1" thickBot="1" x14ac:dyDescent="0.3">
      <c r="B328" s="102">
        <v>788</v>
      </c>
      <c r="C328" s="71" t="s">
        <v>2471</v>
      </c>
      <c r="D328" s="71"/>
      <c r="E328" s="71" t="s">
        <v>2506</v>
      </c>
      <c r="F328" s="129" t="s">
        <v>1056</v>
      </c>
      <c r="G328" s="134" t="s">
        <v>1057</v>
      </c>
    </row>
    <row r="329" spans="2:7" ht="99.9" customHeight="1" thickBot="1" x14ac:dyDescent="0.3">
      <c r="B329" s="102">
        <v>796</v>
      </c>
      <c r="C329" s="71" t="s">
        <v>2485</v>
      </c>
      <c r="D329" s="71"/>
      <c r="E329" s="71" t="s">
        <v>2506</v>
      </c>
      <c r="F329" s="129" t="s">
        <v>1173</v>
      </c>
      <c r="G329" s="134" t="s">
        <v>1174</v>
      </c>
    </row>
    <row r="330" spans="2:7" ht="99.9" customHeight="1" thickBot="1" x14ac:dyDescent="0.3">
      <c r="B330" s="102">
        <v>799</v>
      </c>
      <c r="C330" s="71" t="s">
        <v>2476</v>
      </c>
      <c r="D330" s="71" t="s">
        <v>214</v>
      </c>
      <c r="E330" s="71" t="s">
        <v>2506</v>
      </c>
      <c r="F330" s="129" t="s">
        <v>1231</v>
      </c>
      <c r="G330" s="134" t="s">
        <v>314</v>
      </c>
    </row>
    <row r="331" spans="2:7" ht="99.9" customHeight="1" thickBot="1" x14ac:dyDescent="0.3">
      <c r="B331" s="102">
        <v>837</v>
      </c>
      <c r="C331" s="71" t="s">
        <v>2459</v>
      </c>
      <c r="D331" s="71" t="s">
        <v>289</v>
      </c>
      <c r="E331" s="71" t="s">
        <v>2506</v>
      </c>
      <c r="F331" s="129" t="s">
        <v>1487</v>
      </c>
      <c r="G331" s="134" t="s">
        <v>1488</v>
      </c>
    </row>
    <row r="332" spans="2:7" ht="99.9" customHeight="1" thickBot="1" x14ac:dyDescent="0.3">
      <c r="B332" s="102">
        <v>846</v>
      </c>
      <c r="C332" s="71" t="s">
        <v>2463</v>
      </c>
      <c r="D332" s="71"/>
      <c r="E332" s="71" t="s">
        <v>2506</v>
      </c>
      <c r="F332" s="129"/>
      <c r="G332" s="134" t="s">
        <v>1653</v>
      </c>
    </row>
    <row r="333" spans="2:7" ht="99.9" customHeight="1" thickBot="1" x14ac:dyDescent="0.3">
      <c r="B333" s="102">
        <v>849</v>
      </c>
      <c r="C333" s="71" t="s">
        <v>2477</v>
      </c>
      <c r="D333" s="71" t="s">
        <v>214</v>
      </c>
      <c r="E333" s="71" t="s">
        <v>2506</v>
      </c>
      <c r="F333" s="129" t="s">
        <v>1169</v>
      </c>
      <c r="G333" s="134" t="s">
        <v>1694</v>
      </c>
    </row>
    <row r="334" spans="2:7" ht="99.9" customHeight="1" thickBot="1" x14ac:dyDescent="0.3">
      <c r="B334" s="102">
        <v>868</v>
      </c>
      <c r="C334" s="71" t="s">
        <v>2486</v>
      </c>
      <c r="D334" s="71"/>
      <c r="E334" s="71" t="s">
        <v>2506</v>
      </c>
      <c r="F334" s="129" t="s">
        <v>1970</v>
      </c>
      <c r="G334" s="134" t="s">
        <v>1971</v>
      </c>
    </row>
    <row r="335" spans="2:7" ht="99.9" customHeight="1" thickBot="1" x14ac:dyDescent="0.3">
      <c r="B335" s="102">
        <v>872</v>
      </c>
      <c r="C335" s="71" t="s">
        <v>2465</v>
      </c>
      <c r="D335" s="71" t="s">
        <v>214</v>
      </c>
      <c r="E335" s="71" t="s">
        <v>2506</v>
      </c>
      <c r="F335" s="129" t="s">
        <v>2050</v>
      </c>
      <c r="G335" s="134" t="s">
        <v>2051</v>
      </c>
    </row>
    <row r="336" spans="2:7" ht="99.9" customHeight="1" thickBot="1" x14ac:dyDescent="0.3">
      <c r="B336" s="102">
        <v>875</v>
      </c>
      <c r="C336" s="71" t="s">
        <v>2483</v>
      </c>
      <c r="D336" s="71"/>
      <c r="E336" s="71" t="s">
        <v>2506</v>
      </c>
      <c r="F336" s="129" t="s">
        <v>2151</v>
      </c>
      <c r="G336" s="134" t="s">
        <v>2152</v>
      </c>
    </row>
    <row r="337" spans="2:7" ht="99.9" customHeight="1" thickBot="1" x14ac:dyDescent="0.3">
      <c r="B337" s="102">
        <v>879</v>
      </c>
      <c r="C337" s="71" t="s">
        <v>2467</v>
      </c>
      <c r="D337" s="71" t="s">
        <v>214</v>
      </c>
      <c r="E337" s="71" t="s">
        <v>2506</v>
      </c>
      <c r="F337" s="129" t="s">
        <v>318</v>
      </c>
      <c r="G337" s="134" t="s">
        <v>2340</v>
      </c>
    </row>
    <row r="338" spans="2:7" ht="99.9" customHeight="1" thickBot="1" x14ac:dyDescent="0.3">
      <c r="B338" s="102">
        <v>636</v>
      </c>
      <c r="C338" s="71" t="s">
        <v>2448</v>
      </c>
      <c r="D338" s="71" t="s">
        <v>289</v>
      </c>
      <c r="E338" s="71" t="s">
        <v>2507</v>
      </c>
      <c r="F338" s="129" t="s">
        <v>319</v>
      </c>
      <c r="G338" s="134" t="s">
        <v>320</v>
      </c>
    </row>
    <row r="339" spans="2:7" ht="99.9" customHeight="1" thickBot="1" x14ac:dyDescent="0.3">
      <c r="B339" s="102">
        <v>699</v>
      </c>
      <c r="C339" s="71" t="s">
        <v>2450</v>
      </c>
      <c r="D339" s="71" t="s">
        <v>214</v>
      </c>
      <c r="E339" s="71" t="s">
        <v>2507</v>
      </c>
      <c r="F339" s="129" t="s">
        <v>477</v>
      </c>
      <c r="G339" s="134" t="s">
        <v>478</v>
      </c>
    </row>
    <row r="340" spans="2:7" ht="99.9" customHeight="1" thickBot="1" x14ac:dyDescent="0.3">
      <c r="B340" s="102">
        <v>726</v>
      </c>
      <c r="C340" s="71" t="s">
        <v>2451</v>
      </c>
      <c r="D340" s="71" t="s">
        <v>214</v>
      </c>
      <c r="E340" s="71" t="s">
        <v>2507</v>
      </c>
      <c r="F340" s="129" t="s">
        <v>591</v>
      </c>
      <c r="G340" s="134" t="s">
        <v>591</v>
      </c>
    </row>
    <row r="341" spans="2:7" ht="99.9" customHeight="1" thickBot="1" x14ac:dyDescent="0.3">
      <c r="B341" s="102">
        <v>770</v>
      </c>
      <c r="C341" s="71" t="s">
        <v>886</v>
      </c>
      <c r="D341" s="71" t="s">
        <v>214</v>
      </c>
      <c r="E341" s="71" t="s">
        <v>2507</v>
      </c>
      <c r="F341" s="129" t="s">
        <v>319</v>
      </c>
      <c r="G341" s="134" t="s">
        <v>913</v>
      </c>
    </row>
    <row r="342" spans="2:7" ht="99.9" customHeight="1" thickBot="1" x14ac:dyDescent="0.3">
      <c r="B342" s="102">
        <v>788</v>
      </c>
      <c r="C342" s="71" t="s">
        <v>2471</v>
      </c>
      <c r="D342" s="71"/>
      <c r="E342" s="71" t="s">
        <v>2507</v>
      </c>
      <c r="F342" s="129" t="s">
        <v>1052</v>
      </c>
      <c r="G342" s="134" t="s">
        <v>1058</v>
      </c>
    </row>
    <row r="343" spans="2:7" ht="99.9" customHeight="1" thickBot="1" x14ac:dyDescent="0.3">
      <c r="B343" s="102">
        <v>796</v>
      </c>
      <c r="C343" s="71" t="s">
        <v>2485</v>
      </c>
      <c r="D343" s="71"/>
      <c r="E343" s="71" t="s">
        <v>2507</v>
      </c>
      <c r="F343" s="129" t="s">
        <v>294</v>
      </c>
      <c r="G343" s="134" t="s">
        <v>1175</v>
      </c>
    </row>
    <row r="344" spans="2:7" ht="99.9" customHeight="1" thickBot="1" x14ac:dyDescent="0.3">
      <c r="B344" s="102">
        <v>837</v>
      </c>
      <c r="C344" s="71" t="s">
        <v>2459</v>
      </c>
      <c r="D344" s="71" t="s">
        <v>289</v>
      </c>
      <c r="E344" s="71" t="s">
        <v>2507</v>
      </c>
      <c r="F344" s="129" t="s">
        <v>1487</v>
      </c>
      <c r="G344" s="134" t="s">
        <v>1488</v>
      </c>
    </row>
    <row r="345" spans="2:7" ht="99.9" customHeight="1" thickBot="1" x14ac:dyDescent="0.3">
      <c r="B345" s="102">
        <v>865</v>
      </c>
      <c r="C345" s="71" t="s">
        <v>2482</v>
      </c>
      <c r="D345" s="71" t="s">
        <v>214</v>
      </c>
      <c r="E345" s="71" t="s">
        <v>2507</v>
      </c>
      <c r="F345" s="129" t="s">
        <v>1793</v>
      </c>
      <c r="G345" s="134" t="s">
        <v>1794</v>
      </c>
    </row>
    <row r="346" spans="2:7" ht="99.9" customHeight="1" thickBot="1" x14ac:dyDescent="0.3">
      <c r="B346" s="102">
        <v>868</v>
      </c>
      <c r="C346" s="71" t="s">
        <v>2486</v>
      </c>
      <c r="D346" s="71"/>
      <c r="E346" s="71" t="s">
        <v>2507</v>
      </c>
      <c r="F346" s="129" t="s">
        <v>1966</v>
      </c>
      <c r="G346" s="134" t="s">
        <v>1972</v>
      </c>
    </row>
    <row r="347" spans="2:7" ht="99.9" customHeight="1" thickBot="1" x14ac:dyDescent="0.3">
      <c r="B347" s="102">
        <v>872</v>
      </c>
      <c r="C347" s="71" t="s">
        <v>2465</v>
      </c>
      <c r="D347" s="71" t="s">
        <v>214</v>
      </c>
      <c r="E347" s="71" t="s">
        <v>2507</v>
      </c>
      <c r="F347" s="129" t="s">
        <v>2052</v>
      </c>
      <c r="G347" s="134" t="s">
        <v>2053</v>
      </c>
    </row>
    <row r="348" spans="2:7" ht="99.9" customHeight="1" thickBot="1" x14ac:dyDescent="0.3">
      <c r="B348" s="102">
        <v>878</v>
      </c>
      <c r="C348" s="71" t="s">
        <v>2466</v>
      </c>
      <c r="D348" s="71" t="s">
        <v>289</v>
      </c>
      <c r="E348" s="71" t="s">
        <v>2507</v>
      </c>
      <c r="F348" s="129" t="s">
        <v>1320</v>
      </c>
      <c r="G348" s="134" t="s">
        <v>2227</v>
      </c>
    </row>
    <row r="349" spans="2:7" ht="99.9" customHeight="1" thickBot="1" x14ac:dyDescent="0.3">
      <c r="B349" s="102">
        <v>879</v>
      </c>
      <c r="C349" s="71" t="s">
        <v>2467</v>
      </c>
      <c r="D349" s="71" t="s">
        <v>214</v>
      </c>
      <c r="E349" s="71" t="s">
        <v>2507</v>
      </c>
      <c r="F349" s="129" t="s">
        <v>319</v>
      </c>
      <c r="G349" s="134" t="s">
        <v>2341</v>
      </c>
    </row>
    <row r="350" spans="2:7" ht="99.9" customHeight="1" thickBot="1" x14ac:dyDescent="0.3">
      <c r="B350" s="102">
        <v>636</v>
      </c>
      <c r="C350" s="71" t="s">
        <v>2448</v>
      </c>
      <c r="D350" s="71" t="s">
        <v>289</v>
      </c>
      <c r="E350" s="71" t="s">
        <v>2508</v>
      </c>
      <c r="F350" s="129" t="s">
        <v>321</v>
      </c>
      <c r="G350" s="134" t="s">
        <v>314</v>
      </c>
    </row>
    <row r="351" spans="2:7" ht="99.9" customHeight="1" thickBot="1" x14ac:dyDescent="0.3">
      <c r="B351" s="102">
        <v>711</v>
      </c>
      <c r="C351" s="71" t="s">
        <v>2469</v>
      </c>
      <c r="D351" s="71" t="s">
        <v>289</v>
      </c>
      <c r="E351" s="71" t="s">
        <v>2508</v>
      </c>
      <c r="F351" s="129" t="s">
        <v>548</v>
      </c>
      <c r="G351" s="134" t="s">
        <v>549</v>
      </c>
    </row>
    <row r="352" spans="2:7" ht="99.9" customHeight="1" thickBot="1" x14ac:dyDescent="0.3">
      <c r="B352" s="102">
        <v>726</v>
      </c>
      <c r="C352" s="71" t="s">
        <v>2451</v>
      </c>
      <c r="D352" s="71" t="s">
        <v>214</v>
      </c>
      <c r="E352" s="71" t="s">
        <v>2508</v>
      </c>
      <c r="F352" s="129" t="s">
        <v>591</v>
      </c>
      <c r="G352" s="134" t="s">
        <v>591</v>
      </c>
    </row>
    <row r="353" spans="2:7" ht="99.9" customHeight="1" thickBot="1" x14ac:dyDescent="0.3">
      <c r="B353" s="102">
        <v>770</v>
      </c>
      <c r="C353" s="71" t="s">
        <v>886</v>
      </c>
      <c r="D353" s="71" t="s">
        <v>214</v>
      </c>
      <c r="E353" s="71" t="s">
        <v>2508</v>
      </c>
      <c r="F353" s="129" t="s">
        <v>321</v>
      </c>
      <c r="G353" s="134" t="s">
        <v>909</v>
      </c>
    </row>
    <row r="354" spans="2:7" ht="99.9" customHeight="1" thickBot="1" x14ac:dyDescent="0.3">
      <c r="B354" s="102">
        <v>837</v>
      </c>
      <c r="C354" s="71" t="s">
        <v>2459</v>
      </c>
      <c r="D354" s="71" t="s">
        <v>289</v>
      </c>
      <c r="E354" s="71" t="s">
        <v>2508</v>
      </c>
      <c r="F354" s="129" t="s">
        <v>1487</v>
      </c>
      <c r="G354" s="134" t="s">
        <v>1488</v>
      </c>
    </row>
    <row r="355" spans="2:7" ht="99.9" customHeight="1" thickBot="1" x14ac:dyDescent="0.3">
      <c r="B355" s="102">
        <v>867</v>
      </c>
      <c r="C355" s="71" t="s">
        <v>1869</v>
      </c>
      <c r="D355" s="71" t="s">
        <v>289</v>
      </c>
      <c r="E355" s="71" t="s">
        <v>2508</v>
      </c>
      <c r="F355" s="129" t="s">
        <v>1897</v>
      </c>
      <c r="G355" s="134" t="s">
        <v>1898</v>
      </c>
    </row>
    <row r="356" spans="2:7" ht="99.9" customHeight="1" thickBot="1" x14ac:dyDescent="0.3">
      <c r="B356" s="102">
        <v>872</v>
      </c>
      <c r="C356" s="71" t="s">
        <v>2465</v>
      </c>
      <c r="D356" s="71" t="s">
        <v>214</v>
      </c>
      <c r="E356" s="71" t="s">
        <v>2508</v>
      </c>
      <c r="F356" s="129" t="s">
        <v>2054</v>
      </c>
      <c r="G356" s="134" t="s">
        <v>2055</v>
      </c>
    </row>
    <row r="357" spans="2:7" ht="99.9" customHeight="1" thickBot="1" x14ac:dyDescent="0.3">
      <c r="B357" s="102">
        <v>879</v>
      </c>
      <c r="C357" s="71" t="s">
        <v>2467</v>
      </c>
      <c r="D357" s="71" t="s">
        <v>214</v>
      </c>
      <c r="E357" s="71" t="s">
        <v>2508</v>
      </c>
      <c r="F357" s="129" t="s">
        <v>321</v>
      </c>
      <c r="G357" s="134" t="s">
        <v>2338</v>
      </c>
    </row>
    <row r="358" spans="2:7" ht="99.9" customHeight="1" thickBot="1" x14ac:dyDescent="0.3">
      <c r="B358" s="102">
        <v>636</v>
      </c>
      <c r="C358" s="71" t="s">
        <v>2448</v>
      </c>
      <c r="D358" s="71" t="s">
        <v>289</v>
      </c>
      <c r="E358" s="71" t="s">
        <v>2509</v>
      </c>
      <c r="F358" s="129" t="s">
        <v>322</v>
      </c>
      <c r="G358" s="134" t="s">
        <v>323</v>
      </c>
    </row>
    <row r="359" spans="2:7" ht="99.9" customHeight="1" thickBot="1" x14ac:dyDescent="0.3">
      <c r="B359" s="102">
        <v>659</v>
      </c>
      <c r="C359" s="71" t="s">
        <v>2496</v>
      </c>
      <c r="D359" s="71" t="s">
        <v>214</v>
      </c>
      <c r="E359" s="71" t="s">
        <v>2509</v>
      </c>
      <c r="F359" s="129" t="s">
        <v>406</v>
      </c>
      <c r="G359" s="134" t="s">
        <v>407</v>
      </c>
    </row>
    <row r="360" spans="2:7" ht="99.9" customHeight="1" thickBot="1" x14ac:dyDescent="0.3">
      <c r="B360" s="102">
        <v>699</v>
      </c>
      <c r="C360" s="71" t="s">
        <v>2450</v>
      </c>
      <c r="D360" s="71" t="s">
        <v>214</v>
      </c>
      <c r="E360" s="71" t="s">
        <v>2509</v>
      </c>
      <c r="F360" s="129" t="s">
        <v>322</v>
      </c>
      <c r="G360" s="134" t="s">
        <v>323</v>
      </c>
    </row>
    <row r="361" spans="2:7" ht="99.9" customHeight="1" thickBot="1" x14ac:dyDescent="0.3">
      <c r="B361" s="102">
        <v>726</v>
      </c>
      <c r="C361" s="71" t="s">
        <v>2451</v>
      </c>
      <c r="D361" s="71" t="s">
        <v>214</v>
      </c>
      <c r="E361" s="71" t="s">
        <v>2509</v>
      </c>
      <c r="F361" s="129" t="s">
        <v>591</v>
      </c>
      <c r="G361" s="134" t="s">
        <v>591</v>
      </c>
    </row>
    <row r="362" spans="2:7" ht="99.9" customHeight="1" thickBot="1" x14ac:dyDescent="0.3">
      <c r="B362" s="102">
        <v>766</v>
      </c>
      <c r="C362" s="71" t="s">
        <v>2470</v>
      </c>
      <c r="D362" s="71" t="s">
        <v>289</v>
      </c>
      <c r="E362" s="71" t="s">
        <v>2509</v>
      </c>
      <c r="F362" s="129" t="s">
        <v>776</v>
      </c>
      <c r="G362" s="134" t="s">
        <v>777</v>
      </c>
    </row>
    <row r="363" spans="2:7" ht="99.9" customHeight="1" thickBot="1" x14ac:dyDescent="0.3">
      <c r="B363" s="102">
        <v>770</v>
      </c>
      <c r="C363" s="71" t="s">
        <v>886</v>
      </c>
      <c r="D363" s="71" t="s">
        <v>214</v>
      </c>
      <c r="E363" s="71" t="s">
        <v>2509</v>
      </c>
      <c r="F363" s="129" t="s">
        <v>322</v>
      </c>
      <c r="G363" s="134" t="s">
        <v>914</v>
      </c>
    </row>
    <row r="364" spans="2:7" ht="99.9" customHeight="1" thickBot="1" x14ac:dyDescent="0.3">
      <c r="B364" s="102">
        <v>788</v>
      </c>
      <c r="C364" s="71" t="s">
        <v>2471</v>
      </c>
      <c r="D364" s="71"/>
      <c r="E364" s="71" t="s">
        <v>2509</v>
      </c>
      <c r="F364" s="129" t="s">
        <v>1052</v>
      </c>
      <c r="G364" s="134" t="s">
        <v>1058</v>
      </c>
    </row>
    <row r="365" spans="2:7" ht="99.9" customHeight="1" thickBot="1" x14ac:dyDescent="0.3">
      <c r="B365" s="102">
        <v>796</v>
      </c>
      <c r="C365" s="71" t="s">
        <v>2485</v>
      </c>
      <c r="D365" s="71"/>
      <c r="E365" s="71" t="s">
        <v>2509</v>
      </c>
      <c r="F365" s="129" t="s">
        <v>294</v>
      </c>
      <c r="G365" s="134" t="s">
        <v>1176</v>
      </c>
    </row>
    <row r="366" spans="2:7" ht="99.9" customHeight="1" thickBot="1" x14ac:dyDescent="0.3">
      <c r="B366" s="102">
        <v>797</v>
      </c>
      <c r="C366" s="71" t="s">
        <v>2510</v>
      </c>
      <c r="D366" s="71" t="s">
        <v>289</v>
      </c>
      <c r="E366" s="71" t="s">
        <v>2509</v>
      </c>
      <c r="F366" s="129" t="s">
        <v>1207</v>
      </c>
      <c r="G366" s="134" t="s">
        <v>1208</v>
      </c>
    </row>
    <row r="367" spans="2:7" ht="99.9" customHeight="1" thickBot="1" x14ac:dyDescent="0.3">
      <c r="B367" s="102">
        <v>807</v>
      </c>
      <c r="C367" s="71" t="s">
        <v>2457</v>
      </c>
      <c r="D367" s="71" t="s">
        <v>214</v>
      </c>
      <c r="E367" s="71" t="s">
        <v>2509</v>
      </c>
      <c r="F367" s="129" t="s">
        <v>1320</v>
      </c>
      <c r="G367" s="134" t="s">
        <v>1321</v>
      </c>
    </row>
    <row r="368" spans="2:7" ht="99.9" customHeight="1" thickBot="1" x14ac:dyDescent="0.3">
      <c r="B368" s="102">
        <v>816</v>
      </c>
      <c r="C368" s="71" t="s">
        <v>2458</v>
      </c>
      <c r="D368" s="71" t="s">
        <v>214</v>
      </c>
      <c r="E368" s="71" t="s">
        <v>2509</v>
      </c>
      <c r="F368" s="129" t="s">
        <v>1320</v>
      </c>
      <c r="G368" s="134" t="s">
        <v>1321</v>
      </c>
    </row>
    <row r="369" spans="2:7" ht="99.9" customHeight="1" thickBot="1" x14ac:dyDescent="0.3">
      <c r="B369" s="102">
        <v>837</v>
      </c>
      <c r="C369" s="71" t="s">
        <v>2459</v>
      </c>
      <c r="D369" s="71" t="s">
        <v>289</v>
      </c>
      <c r="E369" s="71" t="s">
        <v>2509</v>
      </c>
      <c r="F369" s="129" t="s">
        <v>1487</v>
      </c>
      <c r="G369" s="134" t="s">
        <v>1488</v>
      </c>
    </row>
    <row r="370" spans="2:7" ht="99.9" customHeight="1" thickBot="1" x14ac:dyDescent="0.3">
      <c r="B370" s="102">
        <v>843</v>
      </c>
      <c r="C370" s="71" t="s">
        <v>2460</v>
      </c>
      <c r="D370" s="71" t="s">
        <v>289</v>
      </c>
      <c r="E370" s="71" t="s">
        <v>2509</v>
      </c>
      <c r="F370" s="129" t="s">
        <v>1569</v>
      </c>
      <c r="G370" s="134" t="s">
        <v>1570</v>
      </c>
    </row>
    <row r="371" spans="2:7" ht="99.9" customHeight="1" thickBot="1" x14ac:dyDescent="0.3">
      <c r="B371" s="102">
        <v>845</v>
      </c>
      <c r="C371" s="71" t="s">
        <v>2462</v>
      </c>
      <c r="D371" s="71" t="s">
        <v>214</v>
      </c>
      <c r="E371" s="71" t="s">
        <v>2509</v>
      </c>
      <c r="F371" s="129" t="s">
        <v>1320</v>
      </c>
      <c r="G371" s="134" t="s">
        <v>1321</v>
      </c>
    </row>
    <row r="372" spans="2:7" ht="99.9" customHeight="1" thickBot="1" x14ac:dyDescent="0.3">
      <c r="B372" s="102">
        <v>846</v>
      </c>
      <c r="C372" s="71" t="s">
        <v>2463</v>
      </c>
      <c r="D372" s="71"/>
      <c r="E372" s="71" t="s">
        <v>2509</v>
      </c>
      <c r="F372" s="129" t="s">
        <v>1660</v>
      </c>
      <c r="G372" s="134" t="s">
        <v>1661</v>
      </c>
    </row>
    <row r="373" spans="2:7" ht="99.9" customHeight="1" thickBot="1" x14ac:dyDescent="0.3">
      <c r="B373" s="102">
        <v>849</v>
      </c>
      <c r="C373" s="71" t="s">
        <v>2477</v>
      </c>
      <c r="D373" s="71" t="s">
        <v>214</v>
      </c>
      <c r="E373" s="71" t="s">
        <v>2509</v>
      </c>
      <c r="F373" s="129" t="s">
        <v>1695</v>
      </c>
      <c r="G373" s="134" t="s">
        <v>1696</v>
      </c>
    </row>
    <row r="374" spans="2:7" ht="99.9" customHeight="1" thickBot="1" x14ac:dyDescent="0.3">
      <c r="B374" s="102">
        <v>865</v>
      </c>
      <c r="C374" s="71" t="s">
        <v>2482</v>
      </c>
      <c r="D374" s="71" t="s">
        <v>214</v>
      </c>
      <c r="E374" s="71" t="s">
        <v>2509</v>
      </c>
      <c r="F374" s="129" t="s">
        <v>1795</v>
      </c>
      <c r="G374" s="134" t="s">
        <v>1796</v>
      </c>
    </row>
    <row r="375" spans="2:7" ht="99.9" customHeight="1" thickBot="1" x14ac:dyDescent="0.3">
      <c r="B375" s="102">
        <v>867</v>
      </c>
      <c r="C375" s="71" t="s">
        <v>1869</v>
      </c>
      <c r="D375" s="71" t="s">
        <v>289</v>
      </c>
      <c r="E375" s="71" t="s">
        <v>2509</v>
      </c>
      <c r="F375" s="129" t="s">
        <v>1899</v>
      </c>
      <c r="G375" s="134" t="s">
        <v>1900</v>
      </c>
    </row>
    <row r="376" spans="2:7" ht="99.9" customHeight="1" thickBot="1" x14ac:dyDescent="0.3">
      <c r="B376" s="102">
        <v>868</v>
      </c>
      <c r="C376" s="71" t="s">
        <v>2486</v>
      </c>
      <c r="D376" s="71"/>
      <c r="E376" s="71" t="s">
        <v>2509</v>
      </c>
      <c r="F376" s="129" t="s">
        <v>1966</v>
      </c>
      <c r="G376" s="134" t="s">
        <v>1973</v>
      </c>
    </row>
    <row r="377" spans="2:7" ht="99.9" customHeight="1" thickBot="1" x14ac:dyDescent="0.3">
      <c r="B377" s="102">
        <v>872</v>
      </c>
      <c r="C377" s="71" t="s">
        <v>2465</v>
      </c>
      <c r="D377" s="71" t="s">
        <v>214</v>
      </c>
      <c r="E377" s="71" t="s">
        <v>2509</v>
      </c>
      <c r="F377" s="129" t="s">
        <v>2056</v>
      </c>
      <c r="G377" s="134" t="s">
        <v>2057</v>
      </c>
    </row>
    <row r="378" spans="2:7" ht="99.9" customHeight="1" thickBot="1" x14ac:dyDescent="0.3">
      <c r="B378" s="102">
        <v>878</v>
      </c>
      <c r="C378" s="71" t="s">
        <v>2466</v>
      </c>
      <c r="D378" s="71" t="s">
        <v>289</v>
      </c>
      <c r="E378" s="71" t="s">
        <v>2509</v>
      </c>
      <c r="F378" s="129" t="s">
        <v>1320</v>
      </c>
      <c r="G378" s="134" t="s">
        <v>2227</v>
      </c>
    </row>
    <row r="379" spans="2:7" ht="99.9" customHeight="1" thickBot="1" x14ac:dyDescent="0.3">
      <c r="B379" s="102">
        <v>879</v>
      </c>
      <c r="C379" s="71" t="s">
        <v>2467</v>
      </c>
      <c r="D379" s="71" t="s">
        <v>214</v>
      </c>
      <c r="E379" s="71" t="s">
        <v>2509</v>
      </c>
      <c r="F379" s="129" t="s">
        <v>322</v>
      </c>
      <c r="G379" s="134" t="s">
        <v>2342</v>
      </c>
    </row>
    <row r="380" spans="2:7" ht="99.9" customHeight="1" thickBot="1" x14ac:dyDescent="0.3">
      <c r="B380" s="102">
        <v>636</v>
      </c>
      <c r="C380" s="71" t="s">
        <v>2448</v>
      </c>
      <c r="D380" s="71" t="s">
        <v>289</v>
      </c>
      <c r="E380" s="71" t="s">
        <v>2511</v>
      </c>
      <c r="F380" s="129" t="s">
        <v>324</v>
      </c>
      <c r="G380" s="134" t="s">
        <v>325</v>
      </c>
    </row>
    <row r="381" spans="2:7" ht="99.9" customHeight="1" thickBot="1" x14ac:dyDescent="0.3">
      <c r="B381" s="102">
        <v>726</v>
      </c>
      <c r="C381" s="71" t="s">
        <v>2451</v>
      </c>
      <c r="D381" s="71" t="s">
        <v>214</v>
      </c>
      <c r="E381" s="71" t="s">
        <v>2511</v>
      </c>
      <c r="F381" s="129" t="s">
        <v>591</v>
      </c>
      <c r="G381" s="134" t="s">
        <v>591</v>
      </c>
    </row>
    <row r="382" spans="2:7" ht="99.9" customHeight="1" thickBot="1" x14ac:dyDescent="0.3">
      <c r="B382" s="102">
        <v>770</v>
      </c>
      <c r="C382" s="71" t="s">
        <v>886</v>
      </c>
      <c r="D382" s="71" t="s">
        <v>214</v>
      </c>
      <c r="E382" s="71" t="s">
        <v>2511</v>
      </c>
      <c r="F382" s="129" t="s">
        <v>324</v>
      </c>
      <c r="G382" s="134" t="s">
        <v>915</v>
      </c>
    </row>
    <row r="383" spans="2:7" ht="99.9" customHeight="1" thickBot="1" x14ac:dyDescent="0.3">
      <c r="B383" s="102">
        <v>837</v>
      </c>
      <c r="C383" s="71" t="s">
        <v>2459</v>
      </c>
      <c r="D383" s="71" t="s">
        <v>289</v>
      </c>
      <c r="E383" s="71" t="s">
        <v>2511</v>
      </c>
      <c r="F383" s="129" t="s">
        <v>1487</v>
      </c>
      <c r="G383" s="134" t="s">
        <v>1488</v>
      </c>
    </row>
    <row r="384" spans="2:7" ht="99.9" customHeight="1" thickBot="1" x14ac:dyDescent="0.3">
      <c r="B384" s="102">
        <v>872</v>
      </c>
      <c r="C384" s="71" t="s">
        <v>2465</v>
      </c>
      <c r="D384" s="71" t="s">
        <v>214</v>
      </c>
      <c r="E384" s="71" t="s">
        <v>2511</v>
      </c>
      <c r="F384" s="129" t="s">
        <v>2031</v>
      </c>
      <c r="G384" s="134" t="s">
        <v>2031</v>
      </c>
    </row>
    <row r="385" spans="2:7" ht="99.9" customHeight="1" thickBot="1" x14ac:dyDescent="0.3">
      <c r="B385" s="102">
        <v>879</v>
      </c>
      <c r="C385" s="71" t="s">
        <v>2467</v>
      </c>
      <c r="D385" s="71" t="s">
        <v>214</v>
      </c>
      <c r="E385" s="71" t="s">
        <v>2511</v>
      </c>
      <c r="F385" s="129" t="s">
        <v>324</v>
      </c>
      <c r="G385" s="134" t="s">
        <v>2343</v>
      </c>
    </row>
    <row r="386" spans="2:7" ht="99.9" customHeight="1" thickBot="1" x14ac:dyDescent="0.3">
      <c r="B386" s="102">
        <v>726</v>
      </c>
      <c r="C386" s="71" t="s">
        <v>2451</v>
      </c>
      <c r="D386" s="71" t="s">
        <v>214</v>
      </c>
      <c r="E386" s="71" t="s">
        <v>2512</v>
      </c>
      <c r="F386" s="129" t="s">
        <v>591</v>
      </c>
      <c r="G386" s="134" t="s">
        <v>591</v>
      </c>
    </row>
    <row r="387" spans="2:7" ht="99.9" customHeight="1" thickBot="1" x14ac:dyDescent="0.3">
      <c r="B387" s="102">
        <v>770</v>
      </c>
      <c r="C387" s="71" t="s">
        <v>886</v>
      </c>
      <c r="D387" s="71" t="s">
        <v>214</v>
      </c>
      <c r="E387" s="71" t="s">
        <v>2512</v>
      </c>
      <c r="F387" s="129" t="s">
        <v>897</v>
      </c>
      <c r="G387" s="134" t="s">
        <v>897</v>
      </c>
    </row>
    <row r="388" spans="2:7" ht="99.9" customHeight="1" thickBot="1" x14ac:dyDescent="0.3">
      <c r="B388" s="102">
        <v>837</v>
      </c>
      <c r="C388" s="71" t="s">
        <v>2459</v>
      </c>
      <c r="D388" s="71" t="s">
        <v>289</v>
      </c>
      <c r="E388" s="71" t="s">
        <v>2512</v>
      </c>
      <c r="F388" s="129" t="s">
        <v>1487</v>
      </c>
      <c r="G388" s="134" t="s">
        <v>1488</v>
      </c>
    </row>
    <row r="389" spans="2:7" ht="99.9" customHeight="1" thickBot="1" x14ac:dyDescent="0.3">
      <c r="B389" s="102">
        <v>872</v>
      </c>
      <c r="C389" s="71" t="s">
        <v>2465</v>
      </c>
      <c r="D389" s="71" t="s">
        <v>214</v>
      </c>
      <c r="E389" s="71" t="s">
        <v>2512</v>
      </c>
      <c r="F389" s="129" t="s">
        <v>2031</v>
      </c>
      <c r="G389" s="134" t="s">
        <v>2031</v>
      </c>
    </row>
    <row r="390" spans="2:7" ht="99.9" customHeight="1" thickBot="1" x14ac:dyDescent="0.3">
      <c r="B390" s="102">
        <v>636</v>
      </c>
      <c r="C390" s="71" t="s">
        <v>2448</v>
      </c>
      <c r="D390" s="71" t="s">
        <v>289</v>
      </c>
      <c r="E390" s="71" t="s">
        <v>2513</v>
      </c>
      <c r="F390" s="129" t="s">
        <v>326</v>
      </c>
      <c r="G390" s="134"/>
    </row>
    <row r="391" spans="2:7" ht="99.9" customHeight="1" thickBot="1" x14ac:dyDescent="0.3">
      <c r="B391" s="102">
        <v>699</v>
      </c>
      <c r="C391" s="71" t="s">
        <v>2450</v>
      </c>
      <c r="D391" s="71" t="s">
        <v>214</v>
      </c>
      <c r="E391" s="71" t="s">
        <v>2513</v>
      </c>
      <c r="F391" s="129" t="s">
        <v>326</v>
      </c>
      <c r="G391" s="134" t="s">
        <v>479</v>
      </c>
    </row>
    <row r="392" spans="2:7" ht="99.9" customHeight="1" thickBot="1" x14ac:dyDescent="0.3">
      <c r="B392" s="102">
        <v>726</v>
      </c>
      <c r="C392" s="71" t="s">
        <v>2451</v>
      </c>
      <c r="D392" s="71" t="s">
        <v>214</v>
      </c>
      <c r="E392" s="71" t="s">
        <v>2513</v>
      </c>
      <c r="F392" s="129" t="s">
        <v>591</v>
      </c>
      <c r="G392" s="134" t="s">
        <v>591</v>
      </c>
    </row>
    <row r="393" spans="2:7" ht="99.9" customHeight="1" thickBot="1" x14ac:dyDescent="0.3">
      <c r="B393" s="102">
        <v>752</v>
      </c>
      <c r="C393" s="71" t="s">
        <v>2456</v>
      </c>
      <c r="D393" s="71" t="s">
        <v>289</v>
      </c>
      <c r="E393" s="71" t="s">
        <v>2513</v>
      </c>
      <c r="F393" s="129" t="s">
        <v>680</v>
      </c>
      <c r="G393" s="134" t="s">
        <v>681</v>
      </c>
    </row>
    <row r="394" spans="2:7" ht="99.9" customHeight="1" thickBot="1" x14ac:dyDescent="0.3">
      <c r="B394" s="102">
        <v>770</v>
      </c>
      <c r="C394" s="71" t="s">
        <v>886</v>
      </c>
      <c r="D394" s="71" t="s">
        <v>214</v>
      </c>
      <c r="E394" s="71" t="s">
        <v>2513</v>
      </c>
      <c r="F394" s="129" t="s">
        <v>326</v>
      </c>
      <c r="G394" s="134" t="s">
        <v>916</v>
      </c>
    </row>
    <row r="395" spans="2:7" ht="99.9" customHeight="1" thickBot="1" x14ac:dyDescent="0.3">
      <c r="B395" s="102">
        <v>807</v>
      </c>
      <c r="C395" s="71" t="s">
        <v>2457</v>
      </c>
      <c r="D395" s="71" t="s">
        <v>214</v>
      </c>
      <c r="E395" s="71" t="s">
        <v>2513</v>
      </c>
      <c r="F395" s="129" t="s">
        <v>680</v>
      </c>
      <c r="G395" s="134" t="s">
        <v>1322</v>
      </c>
    </row>
    <row r="396" spans="2:7" ht="99.9" customHeight="1" thickBot="1" x14ac:dyDescent="0.3">
      <c r="B396" s="102">
        <v>816</v>
      </c>
      <c r="C396" s="71" t="s">
        <v>2458</v>
      </c>
      <c r="D396" s="71" t="s">
        <v>214</v>
      </c>
      <c r="E396" s="71" t="s">
        <v>2513</v>
      </c>
      <c r="F396" s="129" t="s">
        <v>680</v>
      </c>
      <c r="G396" s="134" t="s">
        <v>1417</v>
      </c>
    </row>
    <row r="397" spans="2:7" ht="99.9" customHeight="1" thickBot="1" x14ac:dyDescent="0.3">
      <c r="B397" s="102">
        <v>837</v>
      </c>
      <c r="C397" s="71" t="s">
        <v>2459</v>
      </c>
      <c r="D397" s="71" t="s">
        <v>289</v>
      </c>
      <c r="E397" s="71" t="s">
        <v>2513</v>
      </c>
      <c r="F397" s="129" t="s">
        <v>1487</v>
      </c>
      <c r="G397" s="134" t="s">
        <v>1488</v>
      </c>
    </row>
    <row r="398" spans="2:7" ht="99.9" customHeight="1" thickBot="1" x14ac:dyDescent="0.3">
      <c r="B398" s="102">
        <v>845</v>
      </c>
      <c r="C398" s="71" t="s">
        <v>2462</v>
      </c>
      <c r="D398" s="71" t="s">
        <v>214</v>
      </c>
      <c r="E398" s="71" t="s">
        <v>2513</v>
      </c>
      <c r="F398" s="129" t="s">
        <v>680</v>
      </c>
      <c r="G398" s="134" t="s">
        <v>1608</v>
      </c>
    </row>
    <row r="399" spans="2:7" ht="99.9" customHeight="1" thickBot="1" x14ac:dyDescent="0.3">
      <c r="B399" s="102">
        <v>846</v>
      </c>
      <c r="C399" s="71" t="s">
        <v>2463</v>
      </c>
      <c r="D399" s="71"/>
      <c r="E399" s="71" t="s">
        <v>2513</v>
      </c>
      <c r="F399" s="129" t="s">
        <v>1662</v>
      </c>
      <c r="G399" s="134" t="s">
        <v>1663</v>
      </c>
    </row>
    <row r="400" spans="2:7" ht="99.9" customHeight="1" thickBot="1" x14ac:dyDescent="0.3">
      <c r="B400" s="102">
        <v>849</v>
      </c>
      <c r="C400" s="71" t="s">
        <v>2477</v>
      </c>
      <c r="D400" s="71" t="s">
        <v>214</v>
      </c>
      <c r="E400" s="71" t="s">
        <v>2513</v>
      </c>
      <c r="F400" s="129" t="s">
        <v>1697</v>
      </c>
      <c r="G400" s="134" t="s">
        <v>1698</v>
      </c>
    </row>
    <row r="401" spans="2:7" ht="99.9" customHeight="1" thickBot="1" x14ac:dyDescent="0.3">
      <c r="B401" s="102">
        <v>865</v>
      </c>
      <c r="C401" s="71" t="s">
        <v>2482</v>
      </c>
      <c r="D401" s="71" t="s">
        <v>214</v>
      </c>
      <c r="E401" s="71" t="s">
        <v>2513</v>
      </c>
      <c r="F401" s="129" t="s">
        <v>1797</v>
      </c>
      <c r="G401" s="134" t="s">
        <v>1798</v>
      </c>
    </row>
    <row r="402" spans="2:7" ht="99.9" customHeight="1" thickBot="1" x14ac:dyDescent="0.3">
      <c r="B402" s="102">
        <v>872</v>
      </c>
      <c r="C402" s="71" t="s">
        <v>2465</v>
      </c>
      <c r="D402" s="71" t="s">
        <v>214</v>
      </c>
      <c r="E402" s="71" t="s">
        <v>2513</v>
      </c>
      <c r="F402" s="129" t="s">
        <v>2031</v>
      </c>
      <c r="G402" s="134" t="s">
        <v>2031</v>
      </c>
    </row>
    <row r="403" spans="2:7" ht="99.9" customHeight="1" thickBot="1" x14ac:dyDescent="0.3">
      <c r="B403" s="102">
        <v>878</v>
      </c>
      <c r="C403" s="71" t="s">
        <v>2466</v>
      </c>
      <c r="D403" s="71" t="s">
        <v>289</v>
      </c>
      <c r="E403" s="71" t="s">
        <v>2513</v>
      </c>
      <c r="F403" s="129" t="s">
        <v>2228</v>
      </c>
      <c r="G403" s="134" t="s">
        <v>2229</v>
      </c>
    </row>
    <row r="404" spans="2:7" ht="99.9" customHeight="1" thickBot="1" x14ac:dyDescent="0.3">
      <c r="B404" s="102">
        <v>879</v>
      </c>
      <c r="C404" s="71" t="s">
        <v>2467</v>
      </c>
      <c r="D404" s="71" t="s">
        <v>214</v>
      </c>
      <c r="E404" s="71" t="s">
        <v>2513</v>
      </c>
      <c r="F404" s="129" t="s">
        <v>326</v>
      </c>
      <c r="G404" s="134" t="s">
        <v>2344</v>
      </c>
    </row>
    <row r="405" spans="2:7" ht="99.9" customHeight="1" thickBot="1" x14ac:dyDescent="0.3">
      <c r="B405" s="102">
        <v>636</v>
      </c>
      <c r="C405" s="71" t="s">
        <v>2448</v>
      </c>
      <c r="D405" s="71" t="s">
        <v>289</v>
      </c>
      <c r="E405" s="71" t="s">
        <v>2514</v>
      </c>
      <c r="F405" s="129" t="s">
        <v>327</v>
      </c>
      <c r="G405" s="134"/>
    </row>
    <row r="406" spans="2:7" ht="99.9" customHeight="1" thickBot="1" x14ac:dyDescent="0.3">
      <c r="B406" s="102">
        <v>699</v>
      </c>
      <c r="C406" s="71" t="s">
        <v>2450</v>
      </c>
      <c r="D406" s="71" t="s">
        <v>214</v>
      </c>
      <c r="E406" s="71" t="s">
        <v>2514</v>
      </c>
      <c r="F406" s="129" t="s">
        <v>327</v>
      </c>
      <c r="G406" s="134" t="s">
        <v>479</v>
      </c>
    </row>
    <row r="407" spans="2:7" ht="99.9" customHeight="1" thickBot="1" x14ac:dyDescent="0.3">
      <c r="B407" s="102">
        <v>726</v>
      </c>
      <c r="C407" s="71" t="s">
        <v>2451</v>
      </c>
      <c r="D407" s="71" t="s">
        <v>214</v>
      </c>
      <c r="E407" s="71" t="s">
        <v>2514</v>
      </c>
      <c r="F407" s="129" t="s">
        <v>591</v>
      </c>
      <c r="G407" s="134" t="s">
        <v>591</v>
      </c>
    </row>
    <row r="408" spans="2:7" ht="99.9" customHeight="1" thickBot="1" x14ac:dyDescent="0.3">
      <c r="B408" s="102">
        <v>752</v>
      </c>
      <c r="C408" s="71" t="s">
        <v>2456</v>
      </c>
      <c r="D408" s="71" t="s">
        <v>289</v>
      </c>
      <c r="E408" s="71" t="s">
        <v>2514</v>
      </c>
      <c r="F408" s="129" t="s">
        <v>682</v>
      </c>
      <c r="G408" s="134" t="s">
        <v>681</v>
      </c>
    </row>
    <row r="409" spans="2:7" ht="99.9" customHeight="1" thickBot="1" x14ac:dyDescent="0.3">
      <c r="B409" s="102">
        <v>770</v>
      </c>
      <c r="C409" s="71" t="s">
        <v>886</v>
      </c>
      <c r="D409" s="71" t="s">
        <v>214</v>
      </c>
      <c r="E409" s="71" t="s">
        <v>2514</v>
      </c>
      <c r="F409" s="129" t="s">
        <v>327</v>
      </c>
      <c r="G409" s="134" t="s">
        <v>916</v>
      </c>
    </row>
    <row r="410" spans="2:7" ht="99.9" customHeight="1" thickBot="1" x14ac:dyDescent="0.3">
      <c r="B410" s="102">
        <v>807</v>
      </c>
      <c r="C410" s="71" t="s">
        <v>2457</v>
      </c>
      <c r="D410" s="71" t="s">
        <v>214</v>
      </c>
      <c r="E410" s="71" t="s">
        <v>2514</v>
      </c>
      <c r="F410" s="129" t="s">
        <v>682</v>
      </c>
      <c r="G410" s="134" t="s">
        <v>1323</v>
      </c>
    </row>
    <row r="411" spans="2:7" ht="99.9" customHeight="1" thickBot="1" x14ac:dyDescent="0.3">
      <c r="B411" s="102">
        <v>816</v>
      </c>
      <c r="C411" s="71" t="s">
        <v>2458</v>
      </c>
      <c r="D411" s="71" t="s">
        <v>214</v>
      </c>
      <c r="E411" s="71" t="s">
        <v>2514</v>
      </c>
      <c r="F411" s="129" t="s">
        <v>2515</v>
      </c>
      <c r="G411" s="134" t="s">
        <v>1417</v>
      </c>
    </row>
    <row r="412" spans="2:7" ht="99.9" customHeight="1" thickBot="1" x14ac:dyDescent="0.3">
      <c r="B412" s="102">
        <v>837</v>
      </c>
      <c r="C412" s="71" t="s">
        <v>2459</v>
      </c>
      <c r="D412" s="71" t="s">
        <v>289</v>
      </c>
      <c r="E412" s="71" t="s">
        <v>2514</v>
      </c>
      <c r="F412" s="129" t="s">
        <v>1487</v>
      </c>
      <c r="G412" s="134" t="s">
        <v>1488</v>
      </c>
    </row>
    <row r="413" spans="2:7" ht="99.9" customHeight="1" thickBot="1" x14ac:dyDescent="0.3">
      <c r="B413" s="102">
        <v>845</v>
      </c>
      <c r="C413" s="71" t="s">
        <v>2462</v>
      </c>
      <c r="D413" s="71" t="s">
        <v>214</v>
      </c>
      <c r="E413" s="71" t="s">
        <v>2514</v>
      </c>
      <c r="F413" s="129" t="s">
        <v>682</v>
      </c>
      <c r="G413" s="134" t="s">
        <v>1608</v>
      </c>
    </row>
    <row r="414" spans="2:7" ht="99.9" customHeight="1" thickBot="1" x14ac:dyDescent="0.3">
      <c r="B414" s="102">
        <v>865</v>
      </c>
      <c r="C414" s="71" t="s">
        <v>2482</v>
      </c>
      <c r="D414" s="71" t="s">
        <v>214</v>
      </c>
      <c r="E414" s="71" t="s">
        <v>2514</v>
      </c>
      <c r="F414" s="129" t="s">
        <v>1799</v>
      </c>
      <c r="G414" s="134" t="s">
        <v>1798</v>
      </c>
    </row>
    <row r="415" spans="2:7" ht="99.9" customHeight="1" thickBot="1" x14ac:dyDescent="0.3">
      <c r="B415" s="102">
        <v>867</v>
      </c>
      <c r="C415" s="71" t="s">
        <v>1869</v>
      </c>
      <c r="D415" s="71" t="s">
        <v>289</v>
      </c>
      <c r="E415" s="71" t="s">
        <v>2514</v>
      </c>
      <c r="F415" s="129" t="s">
        <v>1901</v>
      </c>
      <c r="G415" s="134" t="s">
        <v>1902</v>
      </c>
    </row>
    <row r="416" spans="2:7" ht="99.9" customHeight="1" thickBot="1" x14ac:dyDescent="0.3">
      <c r="B416" s="102">
        <v>872</v>
      </c>
      <c r="C416" s="71" t="s">
        <v>2465</v>
      </c>
      <c r="D416" s="71" t="s">
        <v>214</v>
      </c>
      <c r="E416" s="71" t="s">
        <v>2514</v>
      </c>
      <c r="F416" s="129" t="s">
        <v>2031</v>
      </c>
      <c r="G416" s="134" t="s">
        <v>2031</v>
      </c>
    </row>
    <row r="417" spans="2:7" ht="99.9" customHeight="1" thickBot="1" x14ac:dyDescent="0.3">
      <c r="B417" s="102">
        <v>878</v>
      </c>
      <c r="C417" s="71" t="s">
        <v>2466</v>
      </c>
      <c r="D417" s="71" t="s">
        <v>289</v>
      </c>
      <c r="E417" s="71" t="s">
        <v>2514</v>
      </c>
      <c r="F417" s="129" t="s">
        <v>2230</v>
      </c>
      <c r="G417" s="134" t="s">
        <v>2231</v>
      </c>
    </row>
    <row r="418" spans="2:7" ht="99.9" customHeight="1" thickBot="1" x14ac:dyDescent="0.3">
      <c r="B418" s="102">
        <v>879</v>
      </c>
      <c r="C418" s="71" t="s">
        <v>2467</v>
      </c>
      <c r="D418" s="71" t="s">
        <v>214</v>
      </c>
      <c r="E418" s="71" t="s">
        <v>2514</v>
      </c>
      <c r="F418" s="129" t="s">
        <v>327</v>
      </c>
      <c r="G418" s="134" t="s">
        <v>2344</v>
      </c>
    </row>
    <row r="419" spans="2:7" ht="99.9" customHeight="1" thickBot="1" x14ac:dyDescent="0.3">
      <c r="B419" s="102">
        <v>636</v>
      </c>
      <c r="C419" s="71" t="s">
        <v>2448</v>
      </c>
      <c r="D419" s="71" t="s">
        <v>289</v>
      </c>
      <c r="E419" s="71" t="s">
        <v>2516</v>
      </c>
      <c r="F419" s="129" t="s">
        <v>328</v>
      </c>
      <c r="G419" s="134"/>
    </row>
    <row r="420" spans="2:7" ht="99.9" customHeight="1" thickBot="1" x14ac:dyDescent="0.3">
      <c r="B420" s="102">
        <v>699</v>
      </c>
      <c r="C420" s="71" t="s">
        <v>2450</v>
      </c>
      <c r="D420" s="71" t="s">
        <v>214</v>
      </c>
      <c r="E420" s="71" t="s">
        <v>2516</v>
      </c>
      <c r="F420" s="129" t="s">
        <v>328</v>
      </c>
      <c r="G420" s="134" t="s">
        <v>479</v>
      </c>
    </row>
    <row r="421" spans="2:7" ht="99.9" customHeight="1" thickBot="1" x14ac:dyDescent="0.3">
      <c r="B421" s="102">
        <v>726</v>
      </c>
      <c r="C421" s="71" t="s">
        <v>2451</v>
      </c>
      <c r="D421" s="71" t="s">
        <v>214</v>
      </c>
      <c r="E421" s="71" t="s">
        <v>2516</v>
      </c>
      <c r="F421" s="129" t="s">
        <v>591</v>
      </c>
      <c r="G421" s="134" t="s">
        <v>591</v>
      </c>
    </row>
    <row r="422" spans="2:7" ht="99.9" customHeight="1" thickBot="1" x14ac:dyDescent="0.3">
      <c r="B422" s="102">
        <v>752</v>
      </c>
      <c r="C422" s="71" t="s">
        <v>2456</v>
      </c>
      <c r="D422" s="71" t="s">
        <v>289</v>
      </c>
      <c r="E422" s="71" t="s">
        <v>2516</v>
      </c>
      <c r="F422" s="129" t="s">
        <v>683</v>
      </c>
      <c r="G422" s="134" t="s">
        <v>681</v>
      </c>
    </row>
    <row r="423" spans="2:7" ht="99.9" customHeight="1" thickBot="1" x14ac:dyDescent="0.3">
      <c r="B423" s="102">
        <v>770</v>
      </c>
      <c r="C423" s="71" t="s">
        <v>886</v>
      </c>
      <c r="D423" s="71" t="s">
        <v>214</v>
      </c>
      <c r="E423" s="71" t="s">
        <v>2516</v>
      </c>
      <c r="F423" s="129" t="s">
        <v>917</v>
      </c>
      <c r="G423" s="134" t="s">
        <v>918</v>
      </c>
    </row>
    <row r="424" spans="2:7" ht="99.9" customHeight="1" thickBot="1" x14ac:dyDescent="0.3">
      <c r="B424" s="102">
        <v>807</v>
      </c>
      <c r="C424" s="71" t="s">
        <v>2457</v>
      </c>
      <c r="D424" s="71" t="s">
        <v>214</v>
      </c>
      <c r="E424" s="71" t="s">
        <v>2516</v>
      </c>
      <c r="F424" s="129" t="s">
        <v>1324</v>
      </c>
      <c r="G424" s="134" t="s">
        <v>1325</v>
      </c>
    </row>
    <row r="425" spans="2:7" ht="99.9" customHeight="1" thickBot="1" x14ac:dyDescent="0.3">
      <c r="B425" s="102">
        <v>816</v>
      </c>
      <c r="C425" s="71" t="s">
        <v>2458</v>
      </c>
      <c r="D425" s="71" t="s">
        <v>214</v>
      </c>
      <c r="E425" s="71" t="s">
        <v>2516</v>
      </c>
      <c r="F425" s="129" t="s">
        <v>1419</v>
      </c>
      <c r="G425" s="134" t="s">
        <v>1417</v>
      </c>
    </row>
    <row r="426" spans="2:7" ht="99.9" customHeight="1" thickBot="1" x14ac:dyDescent="0.3">
      <c r="B426" s="102">
        <v>837</v>
      </c>
      <c r="C426" s="71" t="s">
        <v>2459</v>
      </c>
      <c r="D426" s="71" t="s">
        <v>289</v>
      </c>
      <c r="E426" s="71" t="s">
        <v>2516</v>
      </c>
      <c r="F426" s="129" t="s">
        <v>1487</v>
      </c>
      <c r="G426" s="134" t="s">
        <v>1488</v>
      </c>
    </row>
    <row r="427" spans="2:7" ht="99.9" customHeight="1" thickBot="1" x14ac:dyDescent="0.3">
      <c r="B427" s="102">
        <v>845</v>
      </c>
      <c r="C427" s="71" t="s">
        <v>2462</v>
      </c>
      <c r="D427" s="71" t="s">
        <v>214</v>
      </c>
      <c r="E427" s="71" t="s">
        <v>2516</v>
      </c>
      <c r="F427" s="129" t="s">
        <v>1609</v>
      </c>
      <c r="G427" s="134" t="s">
        <v>1610</v>
      </c>
    </row>
    <row r="428" spans="2:7" ht="99.9" customHeight="1" thickBot="1" x14ac:dyDescent="0.3">
      <c r="B428" s="102">
        <v>849</v>
      </c>
      <c r="C428" s="71" t="s">
        <v>2477</v>
      </c>
      <c r="D428" s="71" t="s">
        <v>214</v>
      </c>
      <c r="E428" s="71" t="s">
        <v>2516</v>
      </c>
      <c r="F428" s="129" t="s">
        <v>1699</v>
      </c>
      <c r="G428" s="134" t="s">
        <v>1700</v>
      </c>
    </row>
    <row r="429" spans="2:7" ht="99.9" customHeight="1" thickBot="1" x14ac:dyDescent="0.3">
      <c r="B429" s="102">
        <v>865</v>
      </c>
      <c r="C429" s="71" t="s">
        <v>2482</v>
      </c>
      <c r="D429" s="71" t="s">
        <v>214</v>
      </c>
      <c r="E429" s="71" t="s">
        <v>2516</v>
      </c>
      <c r="F429" s="129" t="s">
        <v>1800</v>
      </c>
      <c r="G429" s="134" t="s">
        <v>1798</v>
      </c>
    </row>
    <row r="430" spans="2:7" ht="99.9" customHeight="1" thickBot="1" x14ac:dyDescent="0.3">
      <c r="B430" s="102">
        <v>872</v>
      </c>
      <c r="C430" s="71" t="s">
        <v>2465</v>
      </c>
      <c r="D430" s="71" t="s">
        <v>214</v>
      </c>
      <c r="E430" s="71" t="s">
        <v>2516</v>
      </c>
      <c r="F430" s="129" t="s">
        <v>2031</v>
      </c>
      <c r="G430" s="134" t="s">
        <v>2031</v>
      </c>
    </row>
    <row r="431" spans="2:7" ht="99.9" customHeight="1" thickBot="1" x14ac:dyDescent="0.3">
      <c r="B431" s="102">
        <v>878</v>
      </c>
      <c r="C431" s="71" t="s">
        <v>2466</v>
      </c>
      <c r="D431" s="71" t="s">
        <v>289</v>
      </c>
      <c r="E431" s="71" t="s">
        <v>2516</v>
      </c>
      <c r="F431" s="129" t="s">
        <v>2517</v>
      </c>
      <c r="G431" s="134" t="s">
        <v>2232</v>
      </c>
    </row>
    <row r="432" spans="2:7" ht="99.9" customHeight="1" thickBot="1" x14ac:dyDescent="0.3">
      <c r="B432" s="102">
        <v>879</v>
      </c>
      <c r="C432" s="71" t="s">
        <v>2467</v>
      </c>
      <c r="D432" s="71" t="s">
        <v>214</v>
      </c>
      <c r="E432" s="71" t="s">
        <v>2516</v>
      </c>
      <c r="F432" s="129" t="s">
        <v>2345</v>
      </c>
      <c r="G432" s="134" t="s">
        <v>2344</v>
      </c>
    </row>
    <row r="433" spans="2:7" ht="99.9" customHeight="1" thickBot="1" x14ac:dyDescent="0.3">
      <c r="B433" s="102">
        <v>636</v>
      </c>
      <c r="C433" s="71" t="s">
        <v>2448</v>
      </c>
      <c r="D433" s="71" t="s">
        <v>289</v>
      </c>
      <c r="E433" s="71" t="s">
        <v>2518</v>
      </c>
      <c r="F433" s="129" t="s">
        <v>294</v>
      </c>
      <c r="G433" s="134" t="s">
        <v>329</v>
      </c>
    </row>
    <row r="434" spans="2:7" ht="99.9" customHeight="1" thickBot="1" x14ac:dyDescent="0.3">
      <c r="B434" s="102">
        <v>699</v>
      </c>
      <c r="C434" s="71" t="s">
        <v>2450</v>
      </c>
      <c r="D434" s="71" t="s">
        <v>214</v>
      </c>
      <c r="E434" s="71" t="s">
        <v>2518</v>
      </c>
      <c r="F434" s="129" t="s">
        <v>294</v>
      </c>
      <c r="G434" s="134" t="s">
        <v>480</v>
      </c>
    </row>
    <row r="435" spans="2:7" ht="99.9" customHeight="1" thickBot="1" x14ac:dyDescent="0.3">
      <c r="B435" s="102">
        <v>726</v>
      </c>
      <c r="C435" s="71" t="s">
        <v>2451</v>
      </c>
      <c r="D435" s="71" t="s">
        <v>214</v>
      </c>
      <c r="E435" s="71" t="s">
        <v>2518</v>
      </c>
      <c r="F435" s="129" t="s">
        <v>591</v>
      </c>
      <c r="G435" s="134" t="s">
        <v>591</v>
      </c>
    </row>
    <row r="436" spans="2:7" ht="99.9" customHeight="1" thickBot="1" x14ac:dyDescent="0.3">
      <c r="B436" s="102">
        <v>752</v>
      </c>
      <c r="C436" s="71" t="s">
        <v>2456</v>
      </c>
      <c r="D436" s="71" t="s">
        <v>289</v>
      </c>
      <c r="E436" s="71" t="s">
        <v>2518</v>
      </c>
      <c r="F436" s="129" t="s">
        <v>684</v>
      </c>
      <c r="G436" s="134" t="s">
        <v>681</v>
      </c>
    </row>
    <row r="437" spans="2:7" ht="99.9" customHeight="1" thickBot="1" x14ac:dyDescent="0.3">
      <c r="B437" s="102">
        <v>770</v>
      </c>
      <c r="C437" s="71" t="s">
        <v>886</v>
      </c>
      <c r="D437" s="71" t="s">
        <v>214</v>
      </c>
      <c r="E437" s="71" t="s">
        <v>2518</v>
      </c>
      <c r="F437" s="129" t="s">
        <v>892</v>
      </c>
      <c r="G437" s="134" t="s">
        <v>914</v>
      </c>
    </row>
    <row r="438" spans="2:7" ht="99.9" customHeight="1" thickBot="1" x14ac:dyDescent="0.3">
      <c r="B438" s="102">
        <v>788</v>
      </c>
      <c r="C438" s="71" t="s">
        <v>2471</v>
      </c>
      <c r="D438" s="71"/>
      <c r="E438" s="71" t="s">
        <v>2518</v>
      </c>
      <c r="F438" s="129" t="s">
        <v>1052</v>
      </c>
      <c r="G438" s="134" t="s">
        <v>1058</v>
      </c>
    </row>
    <row r="439" spans="2:7" ht="99.9" customHeight="1" thickBot="1" x14ac:dyDescent="0.3">
      <c r="B439" s="102">
        <v>796</v>
      </c>
      <c r="C439" s="71" t="s">
        <v>2485</v>
      </c>
      <c r="D439" s="71"/>
      <c r="E439" s="71" t="s">
        <v>2518</v>
      </c>
      <c r="F439" s="129" t="s">
        <v>1177</v>
      </c>
      <c r="G439" s="134" t="s">
        <v>1178</v>
      </c>
    </row>
    <row r="440" spans="2:7" ht="99.9" customHeight="1" thickBot="1" x14ac:dyDescent="0.3">
      <c r="B440" s="102">
        <v>807</v>
      </c>
      <c r="C440" s="71" t="s">
        <v>2457</v>
      </c>
      <c r="D440" s="71" t="s">
        <v>214</v>
      </c>
      <c r="E440" s="71" t="s">
        <v>2518</v>
      </c>
      <c r="F440" s="129" t="s">
        <v>1326</v>
      </c>
      <c r="G440" s="134" t="s">
        <v>1327</v>
      </c>
    </row>
    <row r="441" spans="2:7" ht="99.9" customHeight="1" thickBot="1" x14ac:dyDescent="0.3">
      <c r="B441" s="102">
        <v>837</v>
      </c>
      <c r="C441" s="71" t="s">
        <v>2459</v>
      </c>
      <c r="D441" s="71" t="s">
        <v>289</v>
      </c>
      <c r="E441" s="71" t="s">
        <v>2518</v>
      </c>
      <c r="F441" s="129" t="s">
        <v>1487</v>
      </c>
      <c r="G441" s="134" t="s">
        <v>1488</v>
      </c>
    </row>
    <row r="442" spans="2:7" ht="99.9" customHeight="1" thickBot="1" x14ac:dyDescent="0.3">
      <c r="B442" s="102">
        <v>845</v>
      </c>
      <c r="C442" s="71" t="s">
        <v>2462</v>
      </c>
      <c r="D442" s="71" t="s">
        <v>214</v>
      </c>
      <c r="E442" s="71" t="s">
        <v>2518</v>
      </c>
      <c r="F442" s="130" t="s">
        <v>1326</v>
      </c>
      <c r="G442" s="134" t="s">
        <v>1327</v>
      </c>
    </row>
    <row r="443" spans="2:7" ht="99.9" customHeight="1" thickBot="1" x14ac:dyDescent="0.3">
      <c r="B443" s="102">
        <v>865</v>
      </c>
      <c r="C443" s="71" t="s">
        <v>2482</v>
      </c>
      <c r="D443" s="71" t="s">
        <v>214</v>
      </c>
      <c r="E443" s="71" t="s">
        <v>2518</v>
      </c>
      <c r="F443" s="129"/>
      <c r="G443" s="134" t="s">
        <v>1801</v>
      </c>
    </row>
    <row r="444" spans="2:7" ht="99.9" customHeight="1" thickBot="1" x14ac:dyDescent="0.3">
      <c r="B444" s="102">
        <v>868</v>
      </c>
      <c r="C444" s="71" t="s">
        <v>2486</v>
      </c>
      <c r="D444" s="71"/>
      <c r="E444" s="71" t="s">
        <v>2518</v>
      </c>
      <c r="F444" s="129" t="s">
        <v>1966</v>
      </c>
      <c r="G444" s="134" t="s">
        <v>1974</v>
      </c>
    </row>
    <row r="445" spans="2:7" ht="99.9" customHeight="1" thickBot="1" x14ac:dyDescent="0.3">
      <c r="B445" s="102">
        <v>872</v>
      </c>
      <c r="C445" s="71" t="s">
        <v>2465</v>
      </c>
      <c r="D445" s="71" t="s">
        <v>214</v>
      </c>
      <c r="E445" s="71" t="s">
        <v>2518</v>
      </c>
      <c r="F445" s="129" t="s">
        <v>2058</v>
      </c>
      <c r="G445" s="134" t="s">
        <v>2059</v>
      </c>
    </row>
    <row r="446" spans="2:7" ht="99.9" customHeight="1" thickBot="1" x14ac:dyDescent="0.3">
      <c r="B446" s="102">
        <v>878</v>
      </c>
      <c r="C446" s="71" t="s">
        <v>2466</v>
      </c>
      <c r="D446" s="71" t="s">
        <v>289</v>
      </c>
      <c r="E446" s="71" t="s">
        <v>2518</v>
      </c>
      <c r="F446" s="130" t="s">
        <v>2233</v>
      </c>
      <c r="G446" s="134" t="s">
        <v>2234</v>
      </c>
    </row>
    <row r="447" spans="2:7" ht="99.9" customHeight="1" thickBot="1" x14ac:dyDescent="0.3">
      <c r="B447" s="102">
        <v>879</v>
      </c>
      <c r="C447" s="71" t="s">
        <v>2467</v>
      </c>
      <c r="D447" s="71" t="s">
        <v>214</v>
      </c>
      <c r="E447" s="71" t="s">
        <v>2518</v>
      </c>
      <c r="F447" s="129" t="s">
        <v>294</v>
      </c>
      <c r="G447" s="134" t="s">
        <v>2346</v>
      </c>
    </row>
    <row r="448" spans="2:7" ht="99.9" customHeight="1" thickBot="1" x14ac:dyDescent="0.3">
      <c r="B448" s="102">
        <v>636</v>
      </c>
      <c r="C448" s="71" t="s">
        <v>2448</v>
      </c>
      <c r="D448" s="71" t="s">
        <v>289</v>
      </c>
      <c r="E448" s="71" t="s">
        <v>2519</v>
      </c>
      <c r="F448" s="129" t="s">
        <v>330</v>
      </c>
      <c r="G448" s="134" t="s">
        <v>331</v>
      </c>
    </row>
    <row r="449" spans="2:7" ht="99.9" customHeight="1" thickBot="1" x14ac:dyDescent="0.3">
      <c r="B449" s="102">
        <v>711</v>
      </c>
      <c r="C449" s="71" t="s">
        <v>2469</v>
      </c>
      <c r="D449" s="71" t="s">
        <v>289</v>
      </c>
      <c r="E449" s="71" t="s">
        <v>2519</v>
      </c>
      <c r="F449" s="129" t="s">
        <v>550</v>
      </c>
      <c r="G449" s="134" t="s">
        <v>551</v>
      </c>
    </row>
    <row r="450" spans="2:7" ht="99.9" customHeight="1" thickBot="1" x14ac:dyDescent="0.3">
      <c r="B450" s="102">
        <v>726</v>
      </c>
      <c r="C450" s="71" t="s">
        <v>2451</v>
      </c>
      <c r="D450" s="71" t="s">
        <v>214</v>
      </c>
      <c r="E450" s="71" t="s">
        <v>2519</v>
      </c>
      <c r="F450" s="129" t="s">
        <v>591</v>
      </c>
      <c r="G450" s="134" t="s">
        <v>591</v>
      </c>
    </row>
    <row r="451" spans="2:7" ht="99.9" customHeight="1" thickBot="1" x14ac:dyDescent="0.3">
      <c r="B451" s="102">
        <v>752</v>
      </c>
      <c r="C451" s="71" t="s">
        <v>2456</v>
      </c>
      <c r="D451" s="71" t="s">
        <v>289</v>
      </c>
      <c r="E451" s="71" t="s">
        <v>2519</v>
      </c>
      <c r="F451" s="129" t="s">
        <v>685</v>
      </c>
      <c r="G451" s="134" t="s">
        <v>686</v>
      </c>
    </row>
    <row r="452" spans="2:7" ht="99.9" customHeight="1" thickBot="1" x14ac:dyDescent="0.3">
      <c r="B452" s="102">
        <v>766</v>
      </c>
      <c r="C452" s="71" t="s">
        <v>2470</v>
      </c>
      <c r="D452" s="71" t="s">
        <v>289</v>
      </c>
      <c r="E452" s="71" t="s">
        <v>2519</v>
      </c>
      <c r="F452" s="129" t="s">
        <v>758</v>
      </c>
      <c r="G452" s="134" t="s">
        <v>778</v>
      </c>
    </row>
    <row r="453" spans="2:7" ht="99.9" customHeight="1" thickBot="1" x14ac:dyDescent="0.3">
      <c r="B453" s="102">
        <v>769</v>
      </c>
      <c r="C453" s="71" t="s">
        <v>844</v>
      </c>
      <c r="D453" s="71" t="s">
        <v>214</v>
      </c>
      <c r="E453" s="71" t="s">
        <v>2519</v>
      </c>
      <c r="F453" s="129" t="s">
        <v>859</v>
      </c>
      <c r="G453" s="134" t="s">
        <v>860</v>
      </c>
    </row>
    <row r="454" spans="2:7" ht="99.9" customHeight="1" thickBot="1" x14ac:dyDescent="0.3">
      <c r="B454" s="102">
        <v>770</v>
      </c>
      <c r="C454" s="71" t="s">
        <v>886</v>
      </c>
      <c r="D454" s="71" t="s">
        <v>214</v>
      </c>
      <c r="E454" s="71" t="s">
        <v>2519</v>
      </c>
      <c r="F454" s="129" t="s">
        <v>919</v>
      </c>
      <c r="G454" s="134" t="s">
        <v>331</v>
      </c>
    </row>
    <row r="455" spans="2:7" ht="99.9" customHeight="1" thickBot="1" x14ac:dyDescent="0.3">
      <c r="B455" s="102">
        <v>793</v>
      </c>
      <c r="C455" s="71" t="s">
        <v>2475</v>
      </c>
      <c r="D455" s="71" t="s">
        <v>214</v>
      </c>
      <c r="E455" s="71" t="s">
        <v>2519</v>
      </c>
      <c r="F455" s="129" t="s">
        <v>663</v>
      </c>
      <c r="G455" s="134" t="s">
        <v>1111</v>
      </c>
    </row>
    <row r="456" spans="2:7" ht="99.9" customHeight="1" thickBot="1" x14ac:dyDescent="0.3">
      <c r="B456" s="102">
        <v>810</v>
      </c>
      <c r="C456" s="71" t="s">
        <v>2520</v>
      </c>
      <c r="D456" s="71" t="s">
        <v>214</v>
      </c>
      <c r="E456" s="71" t="s">
        <v>2519</v>
      </c>
      <c r="F456" s="129" t="s">
        <v>1394</v>
      </c>
      <c r="G456" s="134" t="s">
        <v>1395</v>
      </c>
    </row>
    <row r="457" spans="2:7" ht="99.9" customHeight="1" thickBot="1" x14ac:dyDescent="0.3">
      <c r="B457" s="102">
        <v>816</v>
      </c>
      <c r="C457" s="71" t="s">
        <v>2458</v>
      </c>
      <c r="D457" s="71" t="s">
        <v>214</v>
      </c>
      <c r="E457" s="71" t="s">
        <v>2519</v>
      </c>
      <c r="F457" s="129" t="s">
        <v>1326</v>
      </c>
      <c r="G457" s="134" t="s">
        <v>1420</v>
      </c>
    </row>
    <row r="458" spans="2:7" ht="99.9" customHeight="1" thickBot="1" x14ac:dyDescent="0.3">
      <c r="B458" s="102">
        <v>837</v>
      </c>
      <c r="C458" s="71" t="s">
        <v>2459</v>
      </c>
      <c r="D458" s="71" t="s">
        <v>289</v>
      </c>
      <c r="E458" s="71" t="s">
        <v>2519</v>
      </c>
      <c r="F458" s="129" t="s">
        <v>1487</v>
      </c>
      <c r="G458" s="134" t="s">
        <v>1488</v>
      </c>
    </row>
    <row r="459" spans="2:7" ht="99.9" customHeight="1" thickBot="1" x14ac:dyDescent="0.3">
      <c r="B459" s="102">
        <v>868</v>
      </c>
      <c r="C459" s="71" t="s">
        <v>2486</v>
      </c>
      <c r="D459" s="71"/>
      <c r="E459" s="71" t="s">
        <v>2519</v>
      </c>
      <c r="F459" s="129" t="s">
        <v>1966</v>
      </c>
      <c r="G459" s="134" t="s">
        <v>1975</v>
      </c>
    </row>
    <row r="460" spans="2:7" ht="99.9" customHeight="1" thickBot="1" x14ac:dyDescent="0.3">
      <c r="B460" s="102">
        <v>872</v>
      </c>
      <c r="C460" s="71" t="s">
        <v>2465</v>
      </c>
      <c r="D460" s="71" t="s">
        <v>214</v>
      </c>
      <c r="E460" s="71" t="s">
        <v>2519</v>
      </c>
      <c r="F460" s="129" t="s">
        <v>2031</v>
      </c>
      <c r="G460" s="134" t="s">
        <v>2031</v>
      </c>
    </row>
    <row r="461" spans="2:7" ht="99.9" customHeight="1" thickBot="1" x14ac:dyDescent="0.3">
      <c r="B461" s="102">
        <v>878</v>
      </c>
      <c r="C461" s="71" t="s">
        <v>2466</v>
      </c>
      <c r="D461" s="71" t="s">
        <v>289</v>
      </c>
      <c r="E461" s="71" t="s">
        <v>2519</v>
      </c>
      <c r="F461" s="129" t="s">
        <v>2235</v>
      </c>
      <c r="G461" s="134" t="s">
        <v>2236</v>
      </c>
    </row>
    <row r="462" spans="2:7" ht="99.9" customHeight="1" thickBot="1" x14ac:dyDescent="0.3">
      <c r="B462" s="102">
        <v>879</v>
      </c>
      <c r="C462" s="71" t="s">
        <v>2467</v>
      </c>
      <c r="D462" s="71" t="s">
        <v>214</v>
      </c>
      <c r="E462" s="71" t="s">
        <v>2519</v>
      </c>
      <c r="F462" s="129" t="s">
        <v>2347</v>
      </c>
      <c r="G462" s="134" t="s">
        <v>2348</v>
      </c>
    </row>
    <row r="463" spans="2:7" ht="99.9" customHeight="1" thickBot="1" x14ac:dyDescent="0.3">
      <c r="B463" s="102">
        <v>699</v>
      </c>
      <c r="C463" s="71" t="s">
        <v>2450</v>
      </c>
      <c r="D463" s="71" t="s">
        <v>214</v>
      </c>
      <c r="E463" s="71" t="s">
        <v>2521</v>
      </c>
      <c r="F463" s="129" t="s">
        <v>481</v>
      </c>
      <c r="G463" s="134" t="s">
        <v>482</v>
      </c>
    </row>
    <row r="464" spans="2:7" ht="99.9" customHeight="1" thickBot="1" x14ac:dyDescent="0.3">
      <c r="B464" s="102">
        <v>711</v>
      </c>
      <c r="C464" s="71" t="s">
        <v>2469</v>
      </c>
      <c r="D464" s="71" t="s">
        <v>289</v>
      </c>
      <c r="E464" s="71" t="s">
        <v>2521</v>
      </c>
      <c r="F464" s="129" t="s">
        <v>552</v>
      </c>
      <c r="G464" s="134" t="s">
        <v>553</v>
      </c>
    </row>
    <row r="465" spans="2:7" ht="99.9" customHeight="1" thickBot="1" x14ac:dyDescent="0.3">
      <c r="B465" s="102">
        <v>726</v>
      </c>
      <c r="C465" s="71" t="s">
        <v>2451</v>
      </c>
      <c r="D465" s="71" t="s">
        <v>214</v>
      </c>
      <c r="E465" s="71" t="s">
        <v>2521</v>
      </c>
      <c r="F465" s="129" t="s">
        <v>591</v>
      </c>
      <c r="G465" s="134" t="s">
        <v>591</v>
      </c>
    </row>
    <row r="466" spans="2:7" ht="99.9" customHeight="1" thickBot="1" x14ac:dyDescent="0.3">
      <c r="B466" s="102">
        <v>766</v>
      </c>
      <c r="C466" s="71" t="s">
        <v>2470</v>
      </c>
      <c r="D466" s="71" t="s">
        <v>289</v>
      </c>
      <c r="E466" s="71" t="s">
        <v>2521</v>
      </c>
      <c r="F466" s="129" t="s">
        <v>779</v>
      </c>
      <c r="G466" s="134" t="s">
        <v>778</v>
      </c>
    </row>
    <row r="467" spans="2:7" ht="99.9" customHeight="1" thickBot="1" x14ac:dyDescent="0.3">
      <c r="B467" s="102">
        <v>770</v>
      </c>
      <c r="C467" s="71" t="s">
        <v>886</v>
      </c>
      <c r="D467" s="71" t="s">
        <v>214</v>
      </c>
      <c r="E467" s="71" t="s">
        <v>2521</v>
      </c>
      <c r="F467" s="129" t="s">
        <v>920</v>
      </c>
      <c r="G467" s="134" t="s">
        <v>920</v>
      </c>
    </row>
    <row r="468" spans="2:7" ht="99.9" customHeight="1" thickBot="1" x14ac:dyDescent="0.3">
      <c r="B468" s="102">
        <v>793</v>
      </c>
      <c r="C468" s="71" t="s">
        <v>2475</v>
      </c>
      <c r="D468" s="71" t="s">
        <v>214</v>
      </c>
      <c r="E468" s="71" t="s">
        <v>2521</v>
      </c>
      <c r="F468" s="129" t="s">
        <v>779</v>
      </c>
      <c r="G468" s="134" t="s">
        <v>1112</v>
      </c>
    </row>
    <row r="469" spans="2:7" ht="99.9" customHeight="1" thickBot="1" x14ac:dyDescent="0.3">
      <c r="B469" s="102">
        <v>817</v>
      </c>
      <c r="C469" s="71" t="s">
        <v>2493</v>
      </c>
      <c r="D469" s="71" t="s">
        <v>214</v>
      </c>
      <c r="E469" s="71" t="s">
        <v>2521</v>
      </c>
      <c r="F469" s="129" t="s">
        <v>1448</v>
      </c>
      <c r="G469" s="134" t="s">
        <v>1449</v>
      </c>
    </row>
    <row r="470" spans="2:7" ht="99.9" customHeight="1" thickBot="1" x14ac:dyDescent="0.3">
      <c r="B470" s="102">
        <v>837</v>
      </c>
      <c r="C470" s="71" t="s">
        <v>2459</v>
      </c>
      <c r="D470" s="71" t="s">
        <v>289</v>
      </c>
      <c r="E470" s="71" t="s">
        <v>2521</v>
      </c>
      <c r="F470" s="129" t="s">
        <v>1487</v>
      </c>
      <c r="G470" s="134" t="s">
        <v>1488</v>
      </c>
    </row>
    <row r="471" spans="2:7" ht="99.9" customHeight="1" thickBot="1" x14ac:dyDescent="0.3">
      <c r="B471" s="102">
        <v>838</v>
      </c>
      <c r="C471" s="71" t="s">
        <v>2481</v>
      </c>
      <c r="D471" s="71" t="s">
        <v>214</v>
      </c>
      <c r="E471" s="71" t="s">
        <v>2521</v>
      </c>
      <c r="F471" s="129" t="s">
        <v>1523</v>
      </c>
      <c r="G471" s="134" t="s">
        <v>1524</v>
      </c>
    </row>
    <row r="472" spans="2:7" ht="99.9" customHeight="1" thickBot="1" x14ac:dyDescent="0.3">
      <c r="B472" s="102">
        <v>865</v>
      </c>
      <c r="C472" s="71" t="s">
        <v>2482</v>
      </c>
      <c r="D472" s="71" t="s">
        <v>214</v>
      </c>
      <c r="E472" s="71" t="s">
        <v>2521</v>
      </c>
      <c r="F472" s="129" t="s">
        <v>1802</v>
      </c>
      <c r="G472" s="134" t="s">
        <v>1803</v>
      </c>
    </row>
    <row r="473" spans="2:7" ht="99.9" customHeight="1" thickBot="1" x14ac:dyDescent="0.3">
      <c r="B473" s="102">
        <v>872</v>
      </c>
      <c r="C473" s="71" t="s">
        <v>2465</v>
      </c>
      <c r="D473" s="71" t="s">
        <v>214</v>
      </c>
      <c r="E473" s="71" t="s">
        <v>2521</v>
      </c>
      <c r="F473" s="129" t="s">
        <v>2060</v>
      </c>
      <c r="G473" s="134" t="s">
        <v>2041</v>
      </c>
    </row>
    <row r="474" spans="2:7" ht="99.9" customHeight="1" thickBot="1" x14ac:dyDescent="0.3">
      <c r="B474" s="102">
        <v>878</v>
      </c>
      <c r="C474" s="71" t="s">
        <v>2466</v>
      </c>
      <c r="D474" s="71" t="s">
        <v>289</v>
      </c>
      <c r="E474" s="71" t="s">
        <v>2521</v>
      </c>
      <c r="F474" s="129" t="s">
        <v>779</v>
      </c>
      <c r="G474" s="134" t="s">
        <v>2237</v>
      </c>
    </row>
    <row r="475" spans="2:7" ht="99.9" customHeight="1" thickBot="1" x14ac:dyDescent="0.3">
      <c r="B475" s="102">
        <v>726</v>
      </c>
      <c r="C475" s="71" t="s">
        <v>2451</v>
      </c>
      <c r="D475" s="71" t="s">
        <v>214</v>
      </c>
      <c r="E475" s="71" t="s">
        <v>2522</v>
      </c>
      <c r="F475" s="129" t="s">
        <v>591</v>
      </c>
      <c r="G475" s="134" t="s">
        <v>591</v>
      </c>
    </row>
    <row r="476" spans="2:7" ht="99.9" customHeight="1" thickBot="1" x14ac:dyDescent="0.3">
      <c r="B476" s="102">
        <v>770</v>
      </c>
      <c r="C476" s="71" t="s">
        <v>886</v>
      </c>
      <c r="D476" s="71" t="s">
        <v>214</v>
      </c>
      <c r="E476" s="71" t="s">
        <v>2522</v>
      </c>
      <c r="F476" s="129" t="s">
        <v>920</v>
      </c>
      <c r="G476" s="134" t="s">
        <v>920</v>
      </c>
    </row>
    <row r="477" spans="2:7" ht="99.9" customHeight="1" thickBot="1" x14ac:dyDescent="0.3">
      <c r="B477" s="102">
        <v>793</v>
      </c>
      <c r="C477" s="71" t="s">
        <v>2475</v>
      </c>
      <c r="D477" s="71" t="s">
        <v>214</v>
      </c>
      <c r="E477" s="71" t="s">
        <v>2522</v>
      </c>
      <c r="F477" s="129" t="s">
        <v>1113</v>
      </c>
      <c r="G477" s="134" t="s">
        <v>1114</v>
      </c>
    </row>
    <row r="478" spans="2:7" ht="99.9" customHeight="1" thickBot="1" x14ac:dyDescent="0.3">
      <c r="B478" s="102">
        <v>837</v>
      </c>
      <c r="C478" s="71" t="s">
        <v>2459</v>
      </c>
      <c r="D478" s="71" t="s">
        <v>289</v>
      </c>
      <c r="E478" s="71" t="s">
        <v>2522</v>
      </c>
      <c r="F478" s="129" t="s">
        <v>1487</v>
      </c>
      <c r="G478" s="134" t="s">
        <v>1488</v>
      </c>
    </row>
    <row r="479" spans="2:7" ht="99.9" customHeight="1" thickBot="1" x14ac:dyDescent="0.3">
      <c r="B479" s="102">
        <v>838</v>
      </c>
      <c r="C479" s="71" t="s">
        <v>2481</v>
      </c>
      <c r="D479" s="71" t="s">
        <v>214</v>
      </c>
      <c r="E479" s="71" t="s">
        <v>2522</v>
      </c>
      <c r="F479" s="129" t="s">
        <v>1525</v>
      </c>
      <c r="G479" s="134" t="s">
        <v>1524</v>
      </c>
    </row>
    <row r="480" spans="2:7" ht="99.9" customHeight="1" thickBot="1" x14ac:dyDescent="0.3">
      <c r="B480" s="102">
        <v>872</v>
      </c>
      <c r="C480" s="71" t="s">
        <v>2465</v>
      </c>
      <c r="D480" s="71" t="s">
        <v>214</v>
      </c>
      <c r="E480" s="71" t="s">
        <v>2522</v>
      </c>
      <c r="F480" s="129" t="s">
        <v>2031</v>
      </c>
      <c r="G480" s="134" t="s">
        <v>2031</v>
      </c>
    </row>
    <row r="481" spans="2:7" ht="99.9" customHeight="1" thickBot="1" x14ac:dyDescent="0.3">
      <c r="B481" s="102">
        <v>878</v>
      </c>
      <c r="C481" s="71" t="s">
        <v>2466</v>
      </c>
      <c r="D481" s="71" t="s">
        <v>289</v>
      </c>
      <c r="E481" s="71" t="s">
        <v>2522</v>
      </c>
      <c r="F481" s="129" t="s">
        <v>2238</v>
      </c>
      <c r="G481" s="134" t="s">
        <v>2239</v>
      </c>
    </row>
    <row r="482" spans="2:7" ht="99.9" customHeight="1" thickBot="1" x14ac:dyDescent="0.3">
      <c r="B482" s="102">
        <v>636</v>
      </c>
      <c r="C482" s="71" t="s">
        <v>2448</v>
      </c>
      <c r="D482" s="71" t="s">
        <v>289</v>
      </c>
      <c r="E482" s="71" t="s">
        <v>2523</v>
      </c>
      <c r="F482" s="129" t="s">
        <v>332</v>
      </c>
      <c r="G482" s="134" t="s">
        <v>314</v>
      </c>
    </row>
    <row r="483" spans="2:7" ht="99.9" customHeight="1" thickBot="1" x14ac:dyDescent="0.3">
      <c r="B483" s="102">
        <v>659</v>
      </c>
      <c r="C483" s="71" t="s">
        <v>2496</v>
      </c>
      <c r="D483" s="71" t="s">
        <v>214</v>
      </c>
      <c r="E483" s="71" t="s">
        <v>2523</v>
      </c>
      <c r="F483" s="129" t="s">
        <v>408</v>
      </c>
      <c r="G483" s="134" t="s">
        <v>409</v>
      </c>
    </row>
    <row r="484" spans="2:7" ht="99.9" customHeight="1" thickBot="1" x14ac:dyDescent="0.3">
      <c r="B484" s="102">
        <v>726</v>
      </c>
      <c r="C484" s="71" t="s">
        <v>2451</v>
      </c>
      <c r="D484" s="71" t="s">
        <v>214</v>
      </c>
      <c r="E484" s="71" t="s">
        <v>2523</v>
      </c>
      <c r="F484" s="129" t="s">
        <v>596</v>
      </c>
      <c r="G484" s="134" t="s">
        <v>597</v>
      </c>
    </row>
    <row r="485" spans="2:7" ht="99.9" customHeight="1" thickBot="1" x14ac:dyDescent="0.3">
      <c r="B485" s="102">
        <v>769</v>
      </c>
      <c r="C485" s="71" t="s">
        <v>844</v>
      </c>
      <c r="D485" s="71" t="s">
        <v>214</v>
      </c>
      <c r="E485" s="71" t="s">
        <v>2523</v>
      </c>
      <c r="F485" s="129" t="s">
        <v>861</v>
      </c>
      <c r="G485" s="134" t="s">
        <v>862</v>
      </c>
    </row>
    <row r="486" spans="2:7" ht="99.9" customHeight="1" thickBot="1" x14ac:dyDescent="0.3">
      <c r="B486" s="102">
        <v>770</v>
      </c>
      <c r="C486" s="71" t="s">
        <v>886</v>
      </c>
      <c r="D486" s="71" t="s">
        <v>214</v>
      </c>
      <c r="E486" s="71" t="s">
        <v>2523</v>
      </c>
      <c r="F486" s="129" t="s">
        <v>332</v>
      </c>
      <c r="G486" s="134" t="s">
        <v>921</v>
      </c>
    </row>
    <row r="487" spans="2:7" ht="99.9" customHeight="1" thickBot="1" x14ac:dyDescent="0.3">
      <c r="B487" s="102">
        <v>799</v>
      </c>
      <c r="C487" s="71" t="s">
        <v>2476</v>
      </c>
      <c r="D487" s="71" t="s">
        <v>214</v>
      </c>
      <c r="E487" s="71" t="s">
        <v>2523</v>
      </c>
      <c r="F487" s="129" t="s">
        <v>1232</v>
      </c>
      <c r="G487" s="134" t="s">
        <v>314</v>
      </c>
    </row>
    <row r="488" spans="2:7" ht="99.9" customHeight="1" thickBot="1" x14ac:dyDescent="0.3">
      <c r="B488" s="102">
        <v>837</v>
      </c>
      <c r="C488" s="71" t="s">
        <v>2459</v>
      </c>
      <c r="D488" s="71" t="s">
        <v>289</v>
      </c>
      <c r="E488" s="71" t="s">
        <v>2523</v>
      </c>
      <c r="F488" s="129" t="s">
        <v>1487</v>
      </c>
      <c r="G488" s="134" t="s">
        <v>1488</v>
      </c>
    </row>
    <row r="489" spans="2:7" ht="99.9" customHeight="1" thickBot="1" x14ac:dyDescent="0.3">
      <c r="B489" s="102">
        <v>838</v>
      </c>
      <c r="C489" s="71" t="s">
        <v>2481</v>
      </c>
      <c r="D489" s="71" t="s">
        <v>214</v>
      </c>
      <c r="E489" s="71" t="s">
        <v>2523</v>
      </c>
      <c r="F489" s="129" t="s">
        <v>1526</v>
      </c>
      <c r="G489" s="134" t="s">
        <v>1527</v>
      </c>
    </row>
    <row r="490" spans="2:7" ht="99.9" customHeight="1" thickBot="1" x14ac:dyDescent="0.3">
      <c r="B490" s="102">
        <v>843</v>
      </c>
      <c r="C490" s="71" t="s">
        <v>2460</v>
      </c>
      <c r="D490" s="71" t="s">
        <v>289</v>
      </c>
      <c r="E490" s="71" t="s">
        <v>2523</v>
      </c>
      <c r="F490" s="129"/>
      <c r="G490" s="134" t="s">
        <v>1571</v>
      </c>
    </row>
    <row r="491" spans="2:7" ht="99.9" customHeight="1" thickBot="1" x14ac:dyDescent="0.3">
      <c r="B491" s="102">
        <v>846</v>
      </c>
      <c r="C491" s="71" t="s">
        <v>2463</v>
      </c>
      <c r="D491" s="71"/>
      <c r="E491" s="71" t="s">
        <v>2523</v>
      </c>
      <c r="F491" s="129"/>
      <c r="G491" s="134" t="s">
        <v>1664</v>
      </c>
    </row>
    <row r="492" spans="2:7" ht="99.9" customHeight="1" thickBot="1" x14ac:dyDescent="0.3">
      <c r="B492" s="102">
        <v>849</v>
      </c>
      <c r="C492" s="71" t="s">
        <v>2477</v>
      </c>
      <c r="D492" s="71" t="s">
        <v>214</v>
      </c>
      <c r="E492" s="71" t="s">
        <v>2523</v>
      </c>
      <c r="F492" s="129" t="s">
        <v>1701</v>
      </c>
      <c r="G492" s="134" t="s">
        <v>1702</v>
      </c>
    </row>
    <row r="493" spans="2:7" ht="99.9" customHeight="1" thickBot="1" x14ac:dyDescent="0.3">
      <c r="B493" s="102">
        <v>863</v>
      </c>
      <c r="C493" s="71" t="s">
        <v>2472</v>
      </c>
      <c r="D493" s="71" t="s">
        <v>214</v>
      </c>
      <c r="E493" s="71" t="s">
        <v>2523</v>
      </c>
      <c r="F493" s="129" t="s">
        <v>1232</v>
      </c>
      <c r="G493" s="134" t="s">
        <v>314</v>
      </c>
    </row>
    <row r="494" spans="2:7" ht="99.9" customHeight="1" thickBot="1" x14ac:dyDescent="0.3">
      <c r="B494" s="102">
        <v>867</v>
      </c>
      <c r="C494" s="71" t="s">
        <v>1869</v>
      </c>
      <c r="D494" s="71" t="s">
        <v>289</v>
      </c>
      <c r="E494" s="71" t="s">
        <v>2523</v>
      </c>
      <c r="F494" s="129" t="s">
        <v>1903</v>
      </c>
      <c r="G494" s="134" t="s">
        <v>1904</v>
      </c>
    </row>
    <row r="495" spans="2:7" ht="99.9" customHeight="1" thickBot="1" x14ac:dyDescent="0.3">
      <c r="B495" s="102">
        <v>872</v>
      </c>
      <c r="C495" s="71" t="s">
        <v>2465</v>
      </c>
      <c r="D495" s="71" t="s">
        <v>214</v>
      </c>
      <c r="E495" s="71" t="s">
        <v>2523</v>
      </c>
      <c r="F495" s="129" t="s">
        <v>2061</v>
      </c>
      <c r="G495" s="134" t="s">
        <v>2062</v>
      </c>
    </row>
    <row r="496" spans="2:7" ht="99.9" customHeight="1" thickBot="1" x14ac:dyDescent="0.3">
      <c r="B496" s="102">
        <v>875</v>
      </c>
      <c r="C496" s="71" t="s">
        <v>2483</v>
      </c>
      <c r="D496" s="71"/>
      <c r="E496" s="71" t="s">
        <v>2523</v>
      </c>
      <c r="F496" s="129" t="s">
        <v>2153</v>
      </c>
      <c r="G496" s="134" t="s">
        <v>2154</v>
      </c>
    </row>
    <row r="497" spans="2:7" ht="99.9" customHeight="1" thickBot="1" x14ac:dyDescent="0.3">
      <c r="B497" s="102">
        <v>878</v>
      </c>
      <c r="C497" s="71" t="s">
        <v>2466</v>
      </c>
      <c r="D497" s="71" t="s">
        <v>289</v>
      </c>
      <c r="E497" s="71" t="s">
        <v>2523</v>
      </c>
      <c r="F497" s="129" t="s">
        <v>1232</v>
      </c>
      <c r="G497" s="134" t="s">
        <v>2240</v>
      </c>
    </row>
    <row r="498" spans="2:7" ht="99.9" customHeight="1" thickBot="1" x14ac:dyDescent="0.3">
      <c r="B498" s="102">
        <v>879</v>
      </c>
      <c r="C498" s="71" t="s">
        <v>2467</v>
      </c>
      <c r="D498" s="71" t="s">
        <v>214</v>
      </c>
      <c r="E498" s="71" t="s">
        <v>2523</v>
      </c>
      <c r="F498" s="129" t="s">
        <v>2349</v>
      </c>
      <c r="G498" s="134" t="s">
        <v>2338</v>
      </c>
    </row>
    <row r="499" spans="2:7" ht="372.6" thickBot="1" x14ac:dyDescent="0.3">
      <c r="B499" s="102">
        <v>623</v>
      </c>
      <c r="C499" s="71" t="s">
        <v>253</v>
      </c>
      <c r="D499" s="71" t="s">
        <v>214</v>
      </c>
      <c r="E499" s="71" t="s">
        <v>2524</v>
      </c>
      <c r="F499" s="129" t="s">
        <v>261</v>
      </c>
      <c r="G499" s="134" t="s">
        <v>262</v>
      </c>
    </row>
    <row r="500" spans="2:7" ht="300.60000000000002" thickBot="1" x14ac:dyDescent="0.3">
      <c r="B500" s="102">
        <v>636</v>
      </c>
      <c r="C500" s="71" t="s">
        <v>2448</v>
      </c>
      <c r="D500" s="71" t="s">
        <v>289</v>
      </c>
      <c r="E500" s="71" t="s">
        <v>2524</v>
      </c>
      <c r="F500" s="129" t="s">
        <v>333</v>
      </c>
      <c r="G500" s="134" t="s">
        <v>334</v>
      </c>
    </row>
    <row r="501" spans="2:7" ht="99.9" customHeight="1" thickBot="1" x14ac:dyDescent="0.3">
      <c r="B501" s="102">
        <v>659</v>
      </c>
      <c r="C501" s="71" t="s">
        <v>2496</v>
      </c>
      <c r="D501" s="71" t="s">
        <v>214</v>
      </c>
      <c r="E501" s="71" t="s">
        <v>2524</v>
      </c>
      <c r="F501" s="129" t="s">
        <v>410</v>
      </c>
      <c r="G501" s="134" t="s">
        <v>410</v>
      </c>
    </row>
    <row r="502" spans="2:7" ht="408.6" thickBot="1" x14ac:dyDescent="0.3">
      <c r="B502" s="102">
        <v>672</v>
      </c>
      <c r="C502" s="71" t="s">
        <v>2479</v>
      </c>
      <c r="D502" s="71" t="s">
        <v>214</v>
      </c>
      <c r="E502" s="71" t="s">
        <v>2524</v>
      </c>
      <c r="F502" s="129" t="s">
        <v>431</v>
      </c>
      <c r="G502" s="134" t="s">
        <v>432</v>
      </c>
    </row>
    <row r="503" spans="2:7" ht="156.6" thickBot="1" x14ac:dyDescent="0.3">
      <c r="B503" s="102">
        <v>699</v>
      </c>
      <c r="C503" s="71" t="s">
        <v>2450</v>
      </c>
      <c r="D503" s="71" t="s">
        <v>214</v>
      </c>
      <c r="E503" s="71" t="s">
        <v>2524</v>
      </c>
      <c r="F503" s="129" t="s">
        <v>483</v>
      </c>
      <c r="G503" s="134" t="s">
        <v>484</v>
      </c>
    </row>
    <row r="504" spans="2:7" ht="216.6" thickBot="1" x14ac:dyDescent="0.3">
      <c r="B504" s="102">
        <v>711</v>
      </c>
      <c r="C504" s="71" t="s">
        <v>2469</v>
      </c>
      <c r="D504" s="71" t="s">
        <v>289</v>
      </c>
      <c r="E504" s="71" t="s">
        <v>2524</v>
      </c>
      <c r="F504" s="129" t="s">
        <v>554</v>
      </c>
      <c r="G504" s="134" t="s">
        <v>555</v>
      </c>
    </row>
    <row r="505" spans="2:7" ht="99.9" customHeight="1" thickBot="1" x14ac:dyDescent="0.3">
      <c r="B505" s="102">
        <v>726</v>
      </c>
      <c r="C505" s="71" t="s">
        <v>2451</v>
      </c>
      <c r="D505" s="71" t="s">
        <v>214</v>
      </c>
      <c r="E505" s="71" t="s">
        <v>2524</v>
      </c>
      <c r="F505" s="129" t="s">
        <v>598</v>
      </c>
      <c r="G505" s="134" t="s">
        <v>599</v>
      </c>
    </row>
    <row r="506" spans="2:7" ht="99.9" customHeight="1" thickBot="1" x14ac:dyDescent="0.3">
      <c r="B506" s="102">
        <v>752</v>
      </c>
      <c r="C506" s="71" t="s">
        <v>2456</v>
      </c>
      <c r="D506" s="71" t="s">
        <v>289</v>
      </c>
      <c r="E506" s="71" t="s">
        <v>2524</v>
      </c>
      <c r="F506" s="129" t="s">
        <v>687</v>
      </c>
      <c r="G506" s="134" t="s">
        <v>688</v>
      </c>
    </row>
    <row r="507" spans="2:7" ht="99.9" customHeight="1" thickBot="1" x14ac:dyDescent="0.3">
      <c r="B507" s="102">
        <v>766</v>
      </c>
      <c r="C507" s="71" t="s">
        <v>2470</v>
      </c>
      <c r="D507" s="71" t="s">
        <v>289</v>
      </c>
      <c r="E507" s="71" t="s">
        <v>2524</v>
      </c>
      <c r="F507" s="129" t="s">
        <v>780</v>
      </c>
      <c r="G507" s="134" t="s">
        <v>781</v>
      </c>
    </row>
    <row r="508" spans="2:7" ht="99.9" customHeight="1" thickBot="1" x14ac:dyDescent="0.3">
      <c r="B508" s="102">
        <v>769</v>
      </c>
      <c r="C508" s="71" t="s">
        <v>844</v>
      </c>
      <c r="D508" s="71" t="s">
        <v>214</v>
      </c>
      <c r="E508" s="71" t="s">
        <v>2524</v>
      </c>
      <c r="F508" s="129" t="s">
        <v>294</v>
      </c>
      <c r="G508" s="134" t="s">
        <v>863</v>
      </c>
    </row>
    <row r="509" spans="2:7" ht="99.9" customHeight="1" thickBot="1" x14ac:dyDescent="0.3">
      <c r="B509" s="102">
        <v>770</v>
      </c>
      <c r="C509" s="71" t="s">
        <v>886</v>
      </c>
      <c r="D509" s="71" t="s">
        <v>214</v>
      </c>
      <c r="E509" s="71" t="s">
        <v>2524</v>
      </c>
      <c r="F509" s="129" t="s">
        <v>922</v>
      </c>
      <c r="G509" s="134" t="s">
        <v>923</v>
      </c>
    </row>
    <row r="510" spans="2:7" ht="99.9" customHeight="1" thickBot="1" x14ac:dyDescent="0.3">
      <c r="B510" s="102">
        <v>777</v>
      </c>
      <c r="C510" s="71" t="s">
        <v>2480</v>
      </c>
      <c r="D510" s="71" t="s">
        <v>214</v>
      </c>
      <c r="E510" s="71" t="s">
        <v>2524</v>
      </c>
      <c r="F510" s="129" t="s">
        <v>1022</v>
      </c>
      <c r="G510" s="134" t="s">
        <v>1023</v>
      </c>
    </row>
    <row r="511" spans="2:7" ht="99.9" customHeight="1" thickBot="1" x14ac:dyDescent="0.3">
      <c r="B511" s="102">
        <v>788</v>
      </c>
      <c r="C511" s="71" t="s">
        <v>2471</v>
      </c>
      <c r="D511" s="71"/>
      <c r="E511" s="71" t="s">
        <v>2524</v>
      </c>
      <c r="F511" s="129" t="s">
        <v>1059</v>
      </c>
      <c r="G511" s="134" t="s">
        <v>1060</v>
      </c>
    </row>
    <row r="512" spans="2:7" ht="99.9" customHeight="1" thickBot="1" x14ac:dyDescent="0.3">
      <c r="B512" s="102">
        <v>793</v>
      </c>
      <c r="C512" s="71" t="s">
        <v>2475</v>
      </c>
      <c r="D512" s="71" t="s">
        <v>214</v>
      </c>
      <c r="E512" s="71" t="s">
        <v>2524</v>
      </c>
      <c r="F512" s="129" t="s">
        <v>1115</v>
      </c>
      <c r="G512" s="134" t="s">
        <v>1116</v>
      </c>
    </row>
    <row r="513" spans="2:7" ht="99.9" customHeight="1" thickBot="1" x14ac:dyDescent="0.3">
      <c r="B513" s="102">
        <v>796</v>
      </c>
      <c r="C513" s="71" t="s">
        <v>2485</v>
      </c>
      <c r="D513" s="71"/>
      <c r="E513" s="71" t="s">
        <v>2524</v>
      </c>
      <c r="F513" s="129" t="s">
        <v>1179</v>
      </c>
      <c r="G513" s="134" t="s">
        <v>1180</v>
      </c>
    </row>
    <row r="514" spans="2:7" ht="99.9" customHeight="1" thickBot="1" x14ac:dyDescent="0.3">
      <c r="B514" s="102">
        <v>799</v>
      </c>
      <c r="C514" s="71" t="s">
        <v>2476</v>
      </c>
      <c r="D514" s="71" t="s">
        <v>214</v>
      </c>
      <c r="E514" s="71" t="s">
        <v>2524</v>
      </c>
      <c r="F514" s="129" t="s">
        <v>1233</v>
      </c>
      <c r="G514" s="134" t="s">
        <v>1234</v>
      </c>
    </row>
    <row r="515" spans="2:7" ht="99.9" customHeight="1" thickBot="1" x14ac:dyDescent="0.3">
      <c r="B515" s="102">
        <v>807</v>
      </c>
      <c r="C515" s="71" t="s">
        <v>2457</v>
      </c>
      <c r="D515" s="71" t="s">
        <v>214</v>
      </c>
      <c r="E515" s="71" t="s">
        <v>2524</v>
      </c>
      <c r="F515" s="129" t="s">
        <v>1328</v>
      </c>
      <c r="G515" s="134" t="s">
        <v>1329</v>
      </c>
    </row>
    <row r="516" spans="2:7" ht="99.9" customHeight="1" thickBot="1" x14ac:dyDescent="0.3">
      <c r="B516" s="102">
        <v>816</v>
      </c>
      <c r="C516" s="71" t="s">
        <v>2458</v>
      </c>
      <c r="D516" s="71" t="s">
        <v>214</v>
      </c>
      <c r="E516" s="71" t="s">
        <v>2524</v>
      </c>
      <c r="F516" s="129" t="s">
        <v>1421</v>
      </c>
      <c r="G516" s="134" t="s">
        <v>1422</v>
      </c>
    </row>
    <row r="517" spans="2:7" ht="99.9" customHeight="1" thickBot="1" x14ac:dyDescent="0.3">
      <c r="B517" s="102">
        <v>817</v>
      </c>
      <c r="C517" s="71" t="s">
        <v>2493</v>
      </c>
      <c r="D517" s="71" t="s">
        <v>214</v>
      </c>
      <c r="E517" s="71" t="s">
        <v>2524</v>
      </c>
      <c r="F517" s="129" t="s">
        <v>1450</v>
      </c>
      <c r="G517" s="134" t="s">
        <v>1451</v>
      </c>
    </row>
    <row r="518" spans="2:7" ht="99.9" customHeight="1" thickBot="1" x14ac:dyDescent="0.3">
      <c r="B518" s="102">
        <v>834</v>
      </c>
      <c r="C518" s="71" t="s">
        <v>2525</v>
      </c>
      <c r="D518" s="71"/>
      <c r="E518" s="71" t="s">
        <v>2524</v>
      </c>
      <c r="F518" s="129" t="s">
        <v>1480</v>
      </c>
      <c r="G518" s="134"/>
    </row>
    <row r="519" spans="2:7" ht="99.9" customHeight="1" thickBot="1" x14ac:dyDescent="0.3">
      <c r="B519" s="102">
        <v>837</v>
      </c>
      <c r="C519" s="71" t="s">
        <v>2459</v>
      </c>
      <c r="D519" s="71" t="s">
        <v>289</v>
      </c>
      <c r="E519" s="71" t="s">
        <v>2524</v>
      </c>
      <c r="F519" s="129" t="s">
        <v>1487</v>
      </c>
      <c r="G519" s="134" t="s">
        <v>1488</v>
      </c>
    </row>
    <row r="520" spans="2:7" ht="99.9" customHeight="1" thickBot="1" x14ac:dyDescent="0.3">
      <c r="B520" s="102">
        <v>838</v>
      </c>
      <c r="C520" s="71" t="s">
        <v>2481</v>
      </c>
      <c r="D520" s="71" t="s">
        <v>214</v>
      </c>
      <c r="E520" s="71" t="s">
        <v>2524</v>
      </c>
      <c r="F520" s="129" t="s">
        <v>1528</v>
      </c>
      <c r="G520" s="134" t="s">
        <v>1529</v>
      </c>
    </row>
    <row r="521" spans="2:7" ht="99.9" customHeight="1" thickBot="1" x14ac:dyDescent="0.3">
      <c r="B521" s="102">
        <v>843</v>
      </c>
      <c r="C521" s="71" t="s">
        <v>2460</v>
      </c>
      <c r="D521" s="71" t="s">
        <v>289</v>
      </c>
      <c r="E521" s="71" t="s">
        <v>2524</v>
      </c>
      <c r="F521" s="129"/>
      <c r="G521" s="134" t="s">
        <v>410</v>
      </c>
    </row>
    <row r="522" spans="2:7" ht="99.9" customHeight="1" thickBot="1" x14ac:dyDescent="0.3">
      <c r="B522" s="102">
        <v>845</v>
      </c>
      <c r="C522" s="71" t="s">
        <v>2462</v>
      </c>
      <c r="D522" s="71" t="s">
        <v>214</v>
      </c>
      <c r="E522" s="71" t="s">
        <v>2524</v>
      </c>
      <c r="F522" s="129" t="s">
        <v>1328</v>
      </c>
      <c r="G522" s="134" t="s">
        <v>1329</v>
      </c>
    </row>
    <row r="523" spans="2:7" ht="99.9" customHeight="1" thickBot="1" x14ac:dyDescent="0.3">
      <c r="B523" s="102">
        <v>849</v>
      </c>
      <c r="C523" s="71" t="s">
        <v>2477</v>
      </c>
      <c r="D523" s="71" t="s">
        <v>214</v>
      </c>
      <c r="E523" s="71" t="s">
        <v>2524</v>
      </c>
      <c r="F523" s="129" t="s">
        <v>1703</v>
      </c>
      <c r="G523" s="134" t="s">
        <v>1704</v>
      </c>
    </row>
    <row r="524" spans="2:7" ht="99.9" customHeight="1" thickBot="1" x14ac:dyDescent="0.3">
      <c r="B524" s="102">
        <v>865</v>
      </c>
      <c r="C524" s="71" t="s">
        <v>2482</v>
      </c>
      <c r="D524" s="71" t="s">
        <v>214</v>
      </c>
      <c r="E524" s="71" t="s">
        <v>2524</v>
      </c>
      <c r="F524" s="129" t="s">
        <v>1804</v>
      </c>
      <c r="G524" s="134" t="s">
        <v>1805</v>
      </c>
    </row>
    <row r="525" spans="2:7" ht="99.9" customHeight="1" thickBot="1" x14ac:dyDescent="0.3">
      <c r="B525" s="102">
        <v>867</v>
      </c>
      <c r="C525" s="71" t="s">
        <v>1869</v>
      </c>
      <c r="D525" s="71" t="s">
        <v>289</v>
      </c>
      <c r="E525" s="71" t="s">
        <v>2524</v>
      </c>
      <c r="F525" s="129" t="s">
        <v>1905</v>
      </c>
      <c r="G525" s="134" t="s">
        <v>1906</v>
      </c>
    </row>
    <row r="526" spans="2:7" ht="99.9" customHeight="1" thickBot="1" x14ac:dyDescent="0.3">
      <c r="B526" s="102">
        <v>868</v>
      </c>
      <c r="C526" s="71" t="s">
        <v>2486</v>
      </c>
      <c r="D526" s="71"/>
      <c r="E526" s="71" t="s">
        <v>2524</v>
      </c>
      <c r="F526" s="129" t="s">
        <v>1976</v>
      </c>
      <c r="G526" s="134" t="s">
        <v>1977</v>
      </c>
    </row>
    <row r="527" spans="2:7" ht="99.9" customHeight="1" thickBot="1" x14ac:dyDescent="0.3">
      <c r="B527" s="102">
        <v>872</v>
      </c>
      <c r="C527" s="71" t="s">
        <v>2465</v>
      </c>
      <c r="D527" s="71" t="s">
        <v>214</v>
      </c>
      <c r="E527" s="71" t="s">
        <v>2524</v>
      </c>
      <c r="F527" s="129" t="s">
        <v>2063</v>
      </c>
      <c r="G527" s="134" t="s">
        <v>2064</v>
      </c>
    </row>
    <row r="528" spans="2:7" ht="99.9" customHeight="1" thickBot="1" x14ac:dyDescent="0.3">
      <c r="B528" s="102">
        <v>875</v>
      </c>
      <c r="C528" s="71" t="s">
        <v>2483</v>
      </c>
      <c r="D528" s="71"/>
      <c r="E528" s="71" t="s">
        <v>2524</v>
      </c>
      <c r="F528" s="129" t="s">
        <v>2155</v>
      </c>
      <c r="G528" s="134" t="s">
        <v>2156</v>
      </c>
    </row>
    <row r="529" spans="2:7" ht="99.9" customHeight="1" thickBot="1" x14ac:dyDescent="0.3">
      <c r="B529" s="102">
        <v>878</v>
      </c>
      <c r="C529" s="71" t="s">
        <v>2466</v>
      </c>
      <c r="D529" s="71" t="s">
        <v>289</v>
      </c>
      <c r="E529" s="71" t="s">
        <v>2524</v>
      </c>
      <c r="F529" s="129" t="s">
        <v>2241</v>
      </c>
      <c r="G529" s="134" t="s">
        <v>2242</v>
      </c>
    </row>
    <row r="530" spans="2:7" ht="99.9" customHeight="1" thickBot="1" x14ac:dyDescent="0.3">
      <c r="B530" s="102">
        <v>879</v>
      </c>
      <c r="C530" s="71" t="s">
        <v>2467</v>
      </c>
      <c r="D530" s="71" t="s">
        <v>214</v>
      </c>
      <c r="E530" s="71" t="s">
        <v>2524</v>
      </c>
      <c r="F530" s="129" t="s">
        <v>2350</v>
      </c>
      <c r="G530" s="134" t="s">
        <v>2351</v>
      </c>
    </row>
    <row r="531" spans="2:7" ht="99.9" customHeight="1" thickBot="1" x14ac:dyDescent="0.3">
      <c r="B531" s="102">
        <v>623</v>
      </c>
      <c r="C531" s="71" t="s">
        <v>253</v>
      </c>
      <c r="D531" s="71" t="s">
        <v>214</v>
      </c>
      <c r="E531" s="71" t="s">
        <v>2526</v>
      </c>
      <c r="F531" s="129" t="s">
        <v>263</v>
      </c>
      <c r="G531" s="134" t="s">
        <v>264</v>
      </c>
    </row>
    <row r="532" spans="2:7" ht="99.9" customHeight="1" thickBot="1" x14ac:dyDescent="0.3">
      <c r="B532" s="102">
        <v>636</v>
      </c>
      <c r="C532" s="71" t="s">
        <v>2448</v>
      </c>
      <c r="D532" s="71" t="s">
        <v>289</v>
      </c>
      <c r="E532" s="71" t="s">
        <v>2526</v>
      </c>
      <c r="F532" s="129" t="s">
        <v>335</v>
      </c>
      <c r="G532" s="134" t="s">
        <v>336</v>
      </c>
    </row>
    <row r="533" spans="2:7" ht="99.9" customHeight="1" thickBot="1" x14ac:dyDescent="0.3">
      <c r="B533" s="102">
        <v>672</v>
      </c>
      <c r="C533" s="71" t="s">
        <v>2479</v>
      </c>
      <c r="D533" s="71" t="s">
        <v>214</v>
      </c>
      <c r="E533" s="71" t="s">
        <v>2526</v>
      </c>
      <c r="F533" s="129" t="s">
        <v>433</v>
      </c>
      <c r="G533" s="134" t="s">
        <v>264</v>
      </c>
    </row>
    <row r="534" spans="2:7" ht="99.9" customHeight="1" thickBot="1" x14ac:dyDescent="0.3">
      <c r="B534" s="102">
        <v>699</v>
      </c>
      <c r="C534" s="71" t="s">
        <v>2450</v>
      </c>
      <c r="D534" s="71" t="s">
        <v>214</v>
      </c>
      <c r="E534" s="71" t="s">
        <v>2526</v>
      </c>
      <c r="F534" s="129" t="s">
        <v>485</v>
      </c>
      <c r="G534" s="134" t="s">
        <v>486</v>
      </c>
    </row>
    <row r="535" spans="2:7" ht="99.9" customHeight="1" thickBot="1" x14ac:dyDescent="0.3">
      <c r="B535" s="102">
        <v>726</v>
      </c>
      <c r="C535" s="71" t="s">
        <v>2451</v>
      </c>
      <c r="D535" s="71" t="s">
        <v>214</v>
      </c>
      <c r="E535" s="71" t="s">
        <v>2526</v>
      </c>
      <c r="F535" s="129" t="s">
        <v>591</v>
      </c>
      <c r="G535" s="134" t="s">
        <v>591</v>
      </c>
    </row>
    <row r="536" spans="2:7" ht="99.9" customHeight="1" thickBot="1" x14ac:dyDescent="0.3">
      <c r="B536" s="102">
        <v>752</v>
      </c>
      <c r="C536" s="71" t="s">
        <v>2456</v>
      </c>
      <c r="D536" s="71" t="s">
        <v>289</v>
      </c>
      <c r="E536" s="71" t="s">
        <v>2526</v>
      </c>
      <c r="F536" s="129" t="s">
        <v>689</v>
      </c>
      <c r="G536" s="134" t="s">
        <v>690</v>
      </c>
    </row>
    <row r="537" spans="2:7" ht="99.9" customHeight="1" thickBot="1" x14ac:dyDescent="0.3">
      <c r="B537" s="102">
        <v>766</v>
      </c>
      <c r="C537" s="71" t="s">
        <v>2470</v>
      </c>
      <c r="D537" s="71" t="s">
        <v>289</v>
      </c>
      <c r="E537" s="71" t="s">
        <v>2526</v>
      </c>
      <c r="F537" s="129" t="s">
        <v>782</v>
      </c>
      <c r="G537" s="134" t="s">
        <v>783</v>
      </c>
    </row>
    <row r="538" spans="2:7" ht="99.9" customHeight="1" thickBot="1" x14ac:dyDescent="0.3">
      <c r="B538" s="102">
        <v>770</v>
      </c>
      <c r="C538" s="71" t="s">
        <v>886</v>
      </c>
      <c r="D538" s="71" t="s">
        <v>214</v>
      </c>
      <c r="E538" s="71" t="s">
        <v>2526</v>
      </c>
      <c r="F538" s="129" t="s">
        <v>924</v>
      </c>
      <c r="G538" s="134" t="s">
        <v>925</v>
      </c>
    </row>
    <row r="539" spans="2:7" ht="99.9" customHeight="1" thickBot="1" x14ac:dyDescent="0.3">
      <c r="B539" s="102">
        <v>776</v>
      </c>
      <c r="C539" s="71" t="s">
        <v>1007</v>
      </c>
      <c r="D539" s="71" t="s">
        <v>214</v>
      </c>
      <c r="E539" s="71" t="s">
        <v>2526</v>
      </c>
      <c r="F539" s="129" t="s">
        <v>1009</v>
      </c>
      <c r="G539" s="134" t="s">
        <v>1010</v>
      </c>
    </row>
    <row r="540" spans="2:7" ht="99.9" customHeight="1" thickBot="1" x14ac:dyDescent="0.3">
      <c r="B540" s="102">
        <v>788</v>
      </c>
      <c r="C540" s="71" t="s">
        <v>2471</v>
      </c>
      <c r="D540" s="71"/>
      <c r="E540" s="71" t="s">
        <v>2526</v>
      </c>
      <c r="F540" s="129" t="s">
        <v>1061</v>
      </c>
      <c r="G540" s="134" t="s">
        <v>1062</v>
      </c>
    </row>
    <row r="541" spans="2:7" ht="99.9" customHeight="1" thickBot="1" x14ac:dyDescent="0.3">
      <c r="B541" s="102">
        <v>793</v>
      </c>
      <c r="C541" s="71" t="s">
        <v>2475</v>
      </c>
      <c r="D541" s="71" t="s">
        <v>214</v>
      </c>
      <c r="E541" s="71" t="s">
        <v>2526</v>
      </c>
      <c r="F541" s="129" t="s">
        <v>1117</v>
      </c>
      <c r="G541" s="134" t="s">
        <v>1118</v>
      </c>
    </row>
    <row r="542" spans="2:7" ht="99.9" customHeight="1" thickBot="1" x14ac:dyDescent="0.3">
      <c r="B542" s="102">
        <v>796</v>
      </c>
      <c r="C542" s="71" t="s">
        <v>2485</v>
      </c>
      <c r="D542" s="71"/>
      <c r="E542" s="71" t="s">
        <v>2526</v>
      </c>
      <c r="F542" s="129" t="s">
        <v>1181</v>
      </c>
      <c r="G542" s="134" t="s">
        <v>1182</v>
      </c>
    </row>
    <row r="543" spans="2:7" ht="99.9" customHeight="1" thickBot="1" x14ac:dyDescent="0.3">
      <c r="B543" s="102">
        <v>797</v>
      </c>
      <c r="C543" s="71" t="s">
        <v>2510</v>
      </c>
      <c r="D543" s="71" t="s">
        <v>289</v>
      </c>
      <c r="E543" s="71" t="s">
        <v>2526</v>
      </c>
      <c r="F543" s="129" t="s">
        <v>1209</v>
      </c>
      <c r="G543" s="134" t="s">
        <v>1210</v>
      </c>
    </row>
    <row r="544" spans="2:7" ht="99.9" customHeight="1" thickBot="1" x14ac:dyDescent="0.3">
      <c r="B544" s="102">
        <v>807</v>
      </c>
      <c r="C544" s="71" t="s">
        <v>2457</v>
      </c>
      <c r="D544" s="71" t="s">
        <v>214</v>
      </c>
      <c r="E544" s="71" t="s">
        <v>2526</v>
      </c>
      <c r="F544" s="129" t="s">
        <v>1330</v>
      </c>
      <c r="G544" s="134" t="s">
        <v>1331</v>
      </c>
    </row>
    <row r="545" spans="2:7" ht="99.9" customHeight="1" thickBot="1" x14ac:dyDescent="0.3">
      <c r="B545" s="102">
        <v>816</v>
      </c>
      <c r="C545" s="71" t="s">
        <v>2458</v>
      </c>
      <c r="D545" s="71" t="s">
        <v>214</v>
      </c>
      <c r="E545" s="71" t="s">
        <v>2526</v>
      </c>
      <c r="F545" s="129" t="s">
        <v>1423</v>
      </c>
      <c r="G545" s="134" t="s">
        <v>1424</v>
      </c>
    </row>
    <row r="546" spans="2:7" ht="99.9" customHeight="1" thickBot="1" x14ac:dyDescent="0.3">
      <c r="B546" s="102">
        <v>837</v>
      </c>
      <c r="C546" s="71" t="s">
        <v>2459</v>
      </c>
      <c r="D546" s="71" t="s">
        <v>289</v>
      </c>
      <c r="E546" s="71" t="s">
        <v>2526</v>
      </c>
      <c r="F546" s="129" t="s">
        <v>1487</v>
      </c>
      <c r="G546" s="134" t="s">
        <v>1488</v>
      </c>
    </row>
    <row r="547" spans="2:7" ht="99.9" customHeight="1" thickBot="1" x14ac:dyDescent="0.3">
      <c r="B547" s="102">
        <v>843</v>
      </c>
      <c r="C547" s="71" t="s">
        <v>2460</v>
      </c>
      <c r="D547" s="71" t="s">
        <v>289</v>
      </c>
      <c r="E547" s="71" t="s">
        <v>2526</v>
      </c>
      <c r="F547" s="129"/>
      <c r="G547" s="134" t="s">
        <v>1572</v>
      </c>
    </row>
    <row r="548" spans="2:7" ht="99.9" customHeight="1" thickBot="1" x14ac:dyDescent="0.3">
      <c r="B548" s="102">
        <v>845</v>
      </c>
      <c r="C548" s="71" t="s">
        <v>2462</v>
      </c>
      <c r="D548" s="71" t="s">
        <v>214</v>
      </c>
      <c r="E548" s="71" t="s">
        <v>2526</v>
      </c>
      <c r="F548" s="129" t="s">
        <v>1330</v>
      </c>
      <c r="G548" s="134" t="s">
        <v>1331</v>
      </c>
    </row>
    <row r="549" spans="2:7" ht="99.9" customHeight="1" thickBot="1" x14ac:dyDescent="0.3">
      <c r="B549" s="102">
        <v>846</v>
      </c>
      <c r="C549" s="71" t="s">
        <v>2463</v>
      </c>
      <c r="D549" s="71"/>
      <c r="E549" s="71" t="s">
        <v>2526</v>
      </c>
      <c r="F549" s="129" t="s">
        <v>1665</v>
      </c>
      <c r="G549" s="134" t="s">
        <v>1666</v>
      </c>
    </row>
    <row r="550" spans="2:7" ht="99.9" customHeight="1" thickBot="1" x14ac:dyDescent="0.3">
      <c r="B550" s="102">
        <v>849</v>
      </c>
      <c r="C550" s="71" t="s">
        <v>2477</v>
      </c>
      <c r="D550" s="71" t="s">
        <v>214</v>
      </c>
      <c r="E550" s="71" t="s">
        <v>2526</v>
      </c>
      <c r="F550" s="129" t="s">
        <v>1705</v>
      </c>
      <c r="G550" s="134" t="s">
        <v>1706</v>
      </c>
    </row>
    <row r="551" spans="2:7" ht="99.9" customHeight="1" thickBot="1" x14ac:dyDescent="0.3">
      <c r="B551" s="102">
        <v>865</v>
      </c>
      <c r="C551" s="71" t="s">
        <v>2482</v>
      </c>
      <c r="D551" s="71" t="s">
        <v>214</v>
      </c>
      <c r="E551" s="71" t="s">
        <v>2526</v>
      </c>
      <c r="F551" s="129" t="s">
        <v>1806</v>
      </c>
      <c r="G551" s="134" t="s">
        <v>1807</v>
      </c>
    </row>
    <row r="552" spans="2:7" ht="99.9" customHeight="1" thickBot="1" x14ac:dyDescent="0.3">
      <c r="B552" s="102">
        <v>867</v>
      </c>
      <c r="C552" s="71" t="s">
        <v>1869</v>
      </c>
      <c r="D552" s="71" t="s">
        <v>289</v>
      </c>
      <c r="E552" s="71" t="s">
        <v>2526</v>
      </c>
      <c r="F552" s="129" t="s">
        <v>1907</v>
      </c>
      <c r="G552" s="134" t="s">
        <v>1902</v>
      </c>
    </row>
    <row r="553" spans="2:7" ht="99.9" customHeight="1" thickBot="1" x14ac:dyDescent="0.3">
      <c r="B553" s="102">
        <v>868</v>
      </c>
      <c r="C553" s="71" t="s">
        <v>2486</v>
      </c>
      <c r="D553" s="71"/>
      <c r="E553" s="71" t="s">
        <v>2526</v>
      </c>
      <c r="F553" s="129" t="s">
        <v>1978</v>
      </c>
      <c r="G553" s="134" t="s">
        <v>1979</v>
      </c>
    </row>
    <row r="554" spans="2:7" ht="99.9" customHeight="1" thickBot="1" x14ac:dyDescent="0.3">
      <c r="B554" s="102">
        <v>872</v>
      </c>
      <c r="C554" s="71" t="s">
        <v>2465</v>
      </c>
      <c r="D554" s="71" t="s">
        <v>214</v>
      </c>
      <c r="E554" s="71" t="s">
        <v>2526</v>
      </c>
      <c r="F554" s="129" t="s">
        <v>2031</v>
      </c>
      <c r="G554" s="134" t="s">
        <v>2031</v>
      </c>
    </row>
    <row r="555" spans="2:7" ht="99.9" customHeight="1" thickBot="1" x14ac:dyDescent="0.3">
      <c r="B555" s="102">
        <v>878</v>
      </c>
      <c r="C555" s="71" t="s">
        <v>2466</v>
      </c>
      <c r="D555" s="71" t="s">
        <v>289</v>
      </c>
      <c r="E555" s="71" t="s">
        <v>2526</v>
      </c>
      <c r="F555" s="129"/>
      <c r="G555" s="134" t="s">
        <v>2243</v>
      </c>
    </row>
    <row r="556" spans="2:7" ht="99.9" customHeight="1" thickBot="1" x14ac:dyDescent="0.3">
      <c r="B556" s="102">
        <v>879</v>
      </c>
      <c r="C556" s="71" t="s">
        <v>2467</v>
      </c>
      <c r="D556" s="71" t="s">
        <v>214</v>
      </c>
      <c r="E556" s="71" t="s">
        <v>2526</v>
      </c>
      <c r="F556" s="129" t="s">
        <v>2352</v>
      </c>
      <c r="G556" s="134" t="s">
        <v>2353</v>
      </c>
    </row>
    <row r="557" spans="2:7" ht="99.9" customHeight="1" thickBot="1" x14ac:dyDescent="0.3">
      <c r="B557" s="102">
        <v>726</v>
      </c>
      <c r="C557" s="71" t="s">
        <v>2451</v>
      </c>
      <c r="D557" s="71" t="s">
        <v>214</v>
      </c>
      <c r="E557" s="71" t="s">
        <v>2527</v>
      </c>
      <c r="F557" s="129" t="s">
        <v>600</v>
      </c>
      <c r="G557" s="134" t="s">
        <v>591</v>
      </c>
    </row>
    <row r="558" spans="2:7" ht="99.9" customHeight="1" thickBot="1" x14ac:dyDescent="0.3">
      <c r="B558" s="102">
        <v>770</v>
      </c>
      <c r="C558" s="71" t="s">
        <v>886</v>
      </c>
      <c r="D558" s="71" t="s">
        <v>214</v>
      </c>
      <c r="E558" s="71" t="s">
        <v>2527</v>
      </c>
      <c r="F558" s="129" t="s">
        <v>920</v>
      </c>
      <c r="G558" s="134" t="s">
        <v>920</v>
      </c>
    </row>
    <row r="559" spans="2:7" ht="99.9" customHeight="1" thickBot="1" x14ac:dyDescent="0.3">
      <c r="B559" s="102">
        <v>788</v>
      </c>
      <c r="C559" s="71" t="s">
        <v>2471</v>
      </c>
      <c r="D559" s="71"/>
      <c r="E559" s="71" t="s">
        <v>2527</v>
      </c>
      <c r="F559" s="129" t="s">
        <v>1063</v>
      </c>
      <c r="G559" s="134" t="s">
        <v>1062</v>
      </c>
    </row>
    <row r="560" spans="2:7" ht="99.9" customHeight="1" thickBot="1" x14ac:dyDescent="0.3">
      <c r="B560" s="102">
        <v>796</v>
      </c>
      <c r="C560" s="71" t="s">
        <v>2485</v>
      </c>
      <c r="D560" s="71"/>
      <c r="E560" s="71" t="s">
        <v>2527</v>
      </c>
      <c r="F560" s="129" t="s">
        <v>1063</v>
      </c>
      <c r="G560" s="134"/>
    </row>
    <row r="561" spans="2:7" ht="99.9" customHeight="1" thickBot="1" x14ac:dyDescent="0.3">
      <c r="B561" s="102">
        <v>837</v>
      </c>
      <c r="C561" s="71" t="s">
        <v>2459</v>
      </c>
      <c r="D561" s="71" t="s">
        <v>289</v>
      </c>
      <c r="E561" s="71" t="s">
        <v>2527</v>
      </c>
      <c r="F561" s="129" t="s">
        <v>1487</v>
      </c>
      <c r="G561" s="134" t="s">
        <v>1488</v>
      </c>
    </row>
    <row r="562" spans="2:7" ht="99.9" customHeight="1" thickBot="1" x14ac:dyDescent="0.3">
      <c r="B562" s="102">
        <v>849</v>
      </c>
      <c r="C562" s="71" t="s">
        <v>2477</v>
      </c>
      <c r="D562" s="71" t="s">
        <v>214</v>
      </c>
      <c r="E562" s="71" t="s">
        <v>2527</v>
      </c>
      <c r="F562" s="129" t="s">
        <v>1707</v>
      </c>
      <c r="G562" s="134" t="s">
        <v>1708</v>
      </c>
    </row>
    <row r="563" spans="2:7" ht="99.9" customHeight="1" thickBot="1" x14ac:dyDescent="0.3">
      <c r="B563" s="102">
        <v>872</v>
      </c>
      <c r="C563" s="71" t="s">
        <v>2465</v>
      </c>
      <c r="D563" s="71" t="s">
        <v>214</v>
      </c>
      <c r="E563" s="71" t="s">
        <v>2527</v>
      </c>
      <c r="F563" s="129" t="s">
        <v>2065</v>
      </c>
      <c r="G563" s="134" t="s">
        <v>2066</v>
      </c>
    </row>
    <row r="564" spans="2:7" ht="99.9" customHeight="1" thickBot="1" x14ac:dyDescent="0.3">
      <c r="B564" s="102">
        <v>623</v>
      </c>
      <c r="C564" s="71" t="s">
        <v>253</v>
      </c>
      <c r="D564" s="71" t="s">
        <v>214</v>
      </c>
      <c r="E564" s="71" t="s">
        <v>2528</v>
      </c>
      <c r="F564" s="129" t="s">
        <v>265</v>
      </c>
      <c r="G564" s="134" t="s">
        <v>264</v>
      </c>
    </row>
    <row r="565" spans="2:7" ht="99.9" customHeight="1" thickBot="1" x14ac:dyDescent="0.3">
      <c r="B565" s="102">
        <v>659</v>
      </c>
      <c r="C565" s="71" t="s">
        <v>2496</v>
      </c>
      <c r="D565" s="71" t="s">
        <v>214</v>
      </c>
      <c r="E565" s="71" t="s">
        <v>2528</v>
      </c>
      <c r="F565" s="129" t="s">
        <v>411</v>
      </c>
      <c r="G565" s="134" t="s">
        <v>411</v>
      </c>
    </row>
    <row r="566" spans="2:7" ht="99.9" customHeight="1" thickBot="1" x14ac:dyDescent="0.3">
      <c r="B566" s="102">
        <v>726</v>
      </c>
      <c r="C566" s="71" t="s">
        <v>2451</v>
      </c>
      <c r="D566" s="71" t="s">
        <v>214</v>
      </c>
      <c r="E566" s="71" t="s">
        <v>2528</v>
      </c>
      <c r="F566" s="129" t="s">
        <v>601</v>
      </c>
      <c r="G566" s="134" t="s">
        <v>602</v>
      </c>
    </row>
    <row r="567" spans="2:7" ht="99.9" customHeight="1" thickBot="1" x14ac:dyDescent="0.3">
      <c r="B567" s="102">
        <v>752</v>
      </c>
      <c r="C567" s="71" t="s">
        <v>2456</v>
      </c>
      <c r="D567" s="71" t="s">
        <v>289</v>
      </c>
      <c r="E567" s="71" t="s">
        <v>2528</v>
      </c>
      <c r="F567" s="129" t="s">
        <v>691</v>
      </c>
      <c r="G567" s="134" t="s">
        <v>692</v>
      </c>
    </row>
    <row r="568" spans="2:7" ht="99.9" customHeight="1" thickBot="1" x14ac:dyDescent="0.3">
      <c r="B568" s="102">
        <v>766</v>
      </c>
      <c r="C568" s="71" t="s">
        <v>2470</v>
      </c>
      <c r="D568" s="71" t="s">
        <v>289</v>
      </c>
      <c r="E568" s="71" t="s">
        <v>2528</v>
      </c>
      <c r="F568" s="129" t="s">
        <v>784</v>
      </c>
      <c r="G568" s="134" t="s">
        <v>785</v>
      </c>
    </row>
    <row r="569" spans="2:7" ht="99.9" customHeight="1" thickBot="1" x14ac:dyDescent="0.3">
      <c r="B569" s="102">
        <v>770</v>
      </c>
      <c r="C569" s="71" t="s">
        <v>886</v>
      </c>
      <c r="D569" s="71" t="s">
        <v>214</v>
      </c>
      <c r="E569" s="71" t="s">
        <v>2528</v>
      </c>
      <c r="F569" s="129" t="s">
        <v>926</v>
      </c>
      <c r="G569" s="134" t="s">
        <v>927</v>
      </c>
    </row>
    <row r="570" spans="2:7" ht="99.9" customHeight="1" thickBot="1" x14ac:dyDescent="0.3">
      <c r="B570" s="102">
        <v>776</v>
      </c>
      <c r="C570" s="71" t="s">
        <v>1007</v>
      </c>
      <c r="D570" s="71" t="s">
        <v>214</v>
      </c>
      <c r="E570" s="71" t="s">
        <v>2528</v>
      </c>
      <c r="F570" s="129" t="s">
        <v>1011</v>
      </c>
      <c r="G570" s="134" t="s">
        <v>1012</v>
      </c>
    </row>
    <row r="571" spans="2:7" ht="99.9" customHeight="1" thickBot="1" x14ac:dyDescent="0.3">
      <c r="B571" s="102">
        <v>788</v>
      </c>
      <c r="C571" s="71" t="s">
        <v>2471</v>
      </c>
      <c r="D571" s="71"/>
      <c r="E571" s="71" t="s">
        <v>2528</v>
      </c>
      <c r="F571" s="129" t="s">
        <v>1052</v>
      </c>
      <c r="G571" s="134" t="s">
        <v>1064</v>
      </c>
    </row>
    <row r="572" spans="2:7" ht="99.9" customHeight="1" thickBot="1" x14ac:dyDescent="0.3">
      <c r="B572" s="102">
        <v>793</v>
      </c>
      <c r="C572" s="71" t="s">
        <v>2475</v>
      </c>
      <c r="D572" s="71" t="s">
        <v>214</v>
      </c>
      <c r="E572" s="71" t="s">
        <v>2528</v>
      </c>
      <c r="F572" s="129" t="s">
        <v>691</v>
      </c>
      <c r="G572" s="134" t="s">
        <v>1119</v>
      </c>
    </row>
    <row r="573" spans="2:7" ht="99.9" customHeight="1" thickBot="1" x14ac:dyDescent="0.3">
      <c r="B573" s="102">
        <v>796</v>
      </c>
      <c r="C573" s="71" t="s">
        <v>2485</v>
      </c>
      <c r="D573" s="71"/>
      <c r="E573" s="71" t="s">
        <v>2528</v>
      </c>
      <c r="F573" s="129" t="s">
        <v>294</v>
      </c>
      <c r="G573" s="134"/>
    </row>
    <row r="574" spans="2:7" ht="99.9" customHeight="1" thickBot="1" x14ac:dyDescent="0.3">
      <c r="B574" s="102">
        <v>799</v>
      </c>
      <c r="C574" s="71" t="s">
        <v>2476</v>
      </c>
      <c r="D574" s="71" t="s">
        <v>214</v>
      </c>
      <c r="E574" s="71" t="s">
        <v>2528</v>
      </c>
      <c r="F574" s="129" t="s">
        <v>266</v>
      </c>
      <c r="G574" s="134"/>
    </row>
    <row r="575" spans="2:7" ht="99.9" customHeight="1" thickBot="1" x14ac:dyDescent="0.3">
      <c r="B575" s="102">
        <v>807</v>
      </c>
      <c r="C575" s="71" t="s">
        <v>2457</v>
      </c>
      <c r="D575" s="71" t="s">
        <v>214</v>
      </c>
      <c r="E575" s="71" t="s">
        <v>2528</v>
      </c>
      <c r="F575" s="129" t="s">
        <v>1332</v>
      </c>
      <c r="G575" s="134" t="s">
        <v>1333</v>
      </c>
    </row>
    <row r="576" spans="2:7" ht="99.9" customHeight="1" thickBot="1" x14ac:dyDescent="0.3">
      <c r="B576" s="102">
        <v>816</v>
      </c>
      <c r="C576" s="71" t="s">
        <v>2458</v>
      </c>
      <c r="D576" s="71" t="s">
        <v>214</v>
      </c>
      <c r="E576" s="71" t="s">
        <v>2528</v>
      </c>
      <c r="F576" s="129" t="s">
        <v>1332</v>
      </c>
      <c r="G576" s="134" t="s">
        <v>1425</v>
      </c>
    </row>
    <row r="577" spans="2:7" ht="99.9" customHeight="1" thickBot="1" x14ac:dyDescent="0.3">
      <c r="B577" s="102">
        <v>837</v>
      </c>
      <c r="C577" s="71" t="s">
        <v>2459</v>
      </c>
      <c r="D577" s="71" t="s">
        <v>289</v>
      </c>
      <c r="E577" s="71" t="s">
        <v>2528</v>
      </c>
      <c r="F577" s="129" t="s">
        <v>1487</v>
      </c>
      <c r="G577" s="134" t="s">
        <v>1488</v>
      </c>
    </row>
    <row r="578" spans="2:7" ht="99.9" customHeight="1" thickBot="1" x14ac:dyDescent="0.3">
      <c r="B578" s="102">
        <v>843</v>
      </c>
      <c r="C578" s="71" t="s">
        <v>2460</v>
      </c>
      <c r="D578" s="71" t="s">
        <v>289</v>
      </c>
      <c r="E578" s="71" t="s">
        <v>2528</v>
      </c>
      <c r="F578" s="129"/>
      <c r="G578" s="134" t="s">
        <v>411</v>
      </c>
    </row>
    <row r="579" spans="2:7" ht="99.9" customHeight="1" thickBot="1" x14ac:dyDescent="0.3">
      <c r="B579" s="102">
        <v>845</v>
      </c>
      <c r="C579" s="71" t="s">
        <v>2462</v>
      </c>
      <c r="D579" s="71" t="s">
        <v>214</v>
      </c>
      <c r="E579" s="71" t="s">
        <v>2528</v>
      </c>
      <c r="F579" s="129" t="s">
        <v>1332</v>
      </c>
      <c r="G579" s="134" t="s">
        <v>1611</v>
      </c>
    </row>
    <row r="580" spans="2:7" ht="99.9" customHeight="1" thickBot="1" x14ac:dyDescent="0.3">
      <c r="B580" s="102">
        <v>849</v>
      </c>
      <c r="C580" s="71" t="s">
        <v>2477</v>
      </c>
      <c r="D580" s="71" t="s">
        <v>214</v>
      </c>
      <c r="E580" s="71" t="s">
        <v>2528</v>
      </c>
      <c r="F580" s="129" t="s">
        <v>1709</v>
      </c>
      <c r="G580" s="134" t="s">
        <v>1710</v>
      </c>
    </row>
    <row r="581" spans="2:7" ht="99.9" customHeight="1" thickBot="1" x14ac:dyDescent="0.3">
      <c r="B581" s="102">
        <v>867</v>
      </c>
      <c r="C581" s="71" t="s">
        <v>1869</v>
      </c>
      <c r="D581" s="71" t="s">
        <v>289</v>
      </c>
      <c r="E581" s="71" t="s">
        <v>2528</v>
      </c>
      <c r="F581" s="129" t="s">
        <v>1908</v>
      </c>
      <c r="G581" s="134" t="s">
        <v>1909</v>
      </c>
    </row>
    <row r="582" spans="2:7" ht="99.9" customHeight="1" thickBot="1" x14ac:dyDescent="0.3">
      <c r="B582" s="102">
        <v>868</v>
      </c>
      <c r="C582" s="71" t="s">
        <v>2486</v>
      </c>
      <c r="D582" s="71"/>
      <c r="E582" s="71" t="s">
        <v>2528</v>
      </c>
      <c r="F582" s="129" t="s">
        <v>1980</v>
      </c>
      <c r="G582" s="134" t="s">
        <v>1981</v>
      </c>
    </row>
    <row r="583" spans="2:7" ht="99.9" customHeight="1" thickBot="1" x14ac:dyDescent="0.3">
      <c r="B583" s="102">
        <v>872</v>
      </c>
      <c r="C583" s="71" t="s">
        <v>2465</v>
      </c>
      <c r="D583" s="71" t="s">
        <v>214</v>
      </c>
      <c r="E583" s="71" t="s">
        <v>2528</v>
      </c>
      <c r="F583" s="129" t="s">
        <v>2067</v>
      </c>
      <c r="G583" s="134" t="s">
        <v>2068</v>
      </c>
    </row>
    <row r="584" spans="2:7" ht="99.9" customHeight="1" thickBot="1" x14ac:dyDescent="0.3">
      <c r="B584" s="102">
        <v>875</v>
      </c>
      <c r="C584" s="71" t="s">
        <v>2483</v>
      </c>
      <c r="D584" s="71"/>
      <c r="E584" s="71" t="s">
        <v>2528</v>
      </c>
      <c r="F584" s="129" t="s">
        <v>2157</v>
      </c>
      <c r="G584" s="134" t="s">
        <v>2158</v>
      </c>
    </row>
    <row r="585" spans="2:7" ht="99.9" customHeight="1" thickBot="1" x14ac:dyDescent="0.3">
      <c r="B585" s="102">
        <v>878</v>
      </c>
      <c r="C585" s="71" t="s">
        <v>2466</v>
      </c>
      <c r="D585" s="71" t="s">
        <v>289</v>
      </c>
      <c r="E585" s="71" t="s">
        <v>2528</v>
      </c>
      <c r="F585" s="129" t="s">
        <v>691</v>
      </c>
      <c r="G585" s="134" t="s">
        <v>2244</v>
      </c>
    </row>
    <row r="586" spans="2:7" ht="99.9" customHeight="1" thickBot="1" x14ac:dyDescent="0.3">
      <c r="B586" s="102">
        <v>726</v>
      </c>
      <c r="C586" s="71" t="s">
        <v>2451</v>
      </c>
      <c r="D586" s="71" t="s">
        <v>214</v>
      </c>
      <c r="E586" s="71" t="s">
        <v>2529</v>
      </c>
      <c r="F586" s="129" t="s">
        <v>591</v>
      </c>
      <c r="G586" s="134" t="s">
        <v>591</v>
      </c>
    </row>
    <row r="587" spans="2:7" ht="99.9" customHeight="1" thickBot="1" x14ac:dyDescent="0.3">
      <c r="B587" s="102">
        <v>752</v>
      </c>
      <c r="C587" s="71" t="s">
        <v>2456</v>
      </c>
      <c r="D587" s="71" t="s">
        <v>289</v>
      </c>
      <c r="E587" s="71" t="s">
        <v>2529</v>
      </c>
      <c r="F587" s="129" t="s">
        <v>693</v>
      </c>
      <c r="G587" s="134" t="s">
        <v>694</v>
      </c>
    </row>
    <row r="588" spans="2:7" ht="99.9" customHeight="1" thickBot="1" x14ac:dyDescent="0.3">
      <c r="B588" s="102">
        <v>766</v>
      </c>
      <c r="C588" s="71" t="s">
        <v>2470</v>
      </c>
      <c r="D588" s="71" t="s">
        <v>289</v>
      </c>
      <c r="E588" s="71" t="s">
        <v>2529</v>
      </c>
      <c r="F588" s="129" t="s">
        <v>693</v>
      </c>
      <c r="G588" s="134" t="s">
        <v>786</v>
      </c>
    </row>
    <row r="589" spans="2:7" ht="99.9" customHeight="1" thickBot="1" x14ac:dyDescent="0.3">
      <c r="B589" s="102">
        <v>770</v>
      </c>
      <c r="C589" s="71" t="s">
        <v>886</v>
      </c>
      <c r="D589" s="71" t="s">
        <v>214</v>
      </c>
      <c r="E589" s="71" t="s">
        <v>2529</v>
      </c>
      <c r="F589" s="129" t="s">
        <v>920</v>
      </c>
      <c r="G589" s="134" t="s">
        <v>920</v>
      </c>
    </row>
    <row r="590" spans="2:7" ht="99.9" customHeight="1" thickBot="1" x14ac:dyDescent="0.3">
      <c r="B590" s="102">
        <v>807</v>
      </c>
      <c r="C590" s="71" t="s">
        <v>2457</v>
      </c>
      <c r="D590" s="71" t="s">
        <v>214</v>
      </c>
      <c r="E590" s="71" t="s">
        <v>2529</v>
      </c>
      <c r="F590" s="129" t="s">
        <v>693</v>
      </c>
      <c r="G590" s="134" t="s">
        <v>1334</v>
      </c>
    </row>
    <row r="591" spans="2:7" ht="99.9" customHeight="1" thickBot="1" x14ac:dyDescent="0.3">
      <c r="B591" s="102">
        <v>816</v>
      </c>
      <c r="C591" s="71" t="s">
        <v>2458</v>
      </c>
      <c r="D591" s="71" t="s">
        <v>214</v>
      </c>
      <c r="E591" s="71" t="s">
        <v>2529</v>
      </c>
      <c r="F591" s="129" t="s">
        <v>693</v>
      </c>
      <c r="G591" s="134" t="s">
        <v>1426</v>
      </c>
    </row>
    <row r="592" spans="2:7" ht="99.9" customHeight="1" thickBot="1" x14ac:dyDescent="0.3">
      <c r="B592" s="102">
        <v>837</v>
      </c>
      <c r="C592" s="71" t="s">
        <v>2459</v>
      </c>
      <c r="D592" s="71" t="s">
        <v>289</v>
      </c>
      <c r="E592" s="71" t="s">
        <v>2529</v>
      </c>
      <c r="F592" s="129" t="s">
        <v>1487</v>
      </c>
      <c r="G592" s="134" t="s">
        <v>1488</v>
      </c>
    </row>
    <row r="593" spans="2:7" ht="99.9" customHeight="1" thickBot="1" x14ac:dyDescent="0.3">
      <c r="B593" s="102">
        <v>845</v>
      </c>
      <c r="C593" s="71" t="s">
        <v>2462</v>
      </c>
      <c r="D593" s="71" t="s">
        <v>214</v>
      </c>
      <c r="E593" s="71" t="s">
        <v>2529</v>
      </c>
      <c r="F593" s="129" t="s">
        <v>693</v>
      </c>
      <c r="G593" s="134" t="s">
        <v>1334</v>
      </c>
    </row>
    <row r="594" spans="2:7" ht="99.9" customHeight="1" thickBot="1" x14ac:dyDescent="0.3">
      <c r="B594" s="102">
        <v>872</v>
      </c>
      <c r="C594" s="71" t="s">
        <v>2465</v>
      </c>
      <c r="D594" s="71" t="s">
        <v>214</v>
      </c>
      <c r="E594" s="71" t="s">
        <v>2529</v>
      </c>
      <c r="F594" s="129" t="s">
        <v>2031</v>
      </c>
      <c r="G594" s="134" t="s">
        <v>2031</v>
      </c>
    </row>
    <row r="595" spans="2:7" ht="99.9" customHeight="1" thickBot="1" x14ac:dyDescent="0.3">
      <c r="B595" s="102">
        <v>623</v>
      </c>
      <c r="C595" s="71" t="s">
        <v>253</v>
      </c>
      <c r="D595" s="71" t="s">
        <v>214</v>
      </c>
      <c r="E595" s="71" t="s">
        <v>2530</v>
      </c>
      <c r="F595" s="129" t="s">
        <v>266</v>
      </c>
      <c r="G595" s="134" t="s">
        <v>267</v>
      </c>
    </row>
    <row r="596" spans="2:7" ht="99.9" customHeight="1" thickBot="1" x14ac:dyDescent="0.3">
      <c r="B596" s="102">
        <v>636</v>
      </c>
      <c r="C596" s="71" t="s">
        <v>2448</v>
      </c>
      <c r="D596" s="71" t="s">
        <v>289</v>
      </c>
      <c r="E596" s="71" t="s">
        <v>2530</v>
      </c>
      <c r="F596" s="129" t="s">
        <v>266</v>
      </c>
      <c r="G596" s="134"/>
    </row>
    <row r="597" spans="2:7" ht="99.9" customHeight="1" thickBot="1" x14ac:dyDescent="0.3">
      <c r="B597" s="102">
        <v>672</v>
      </c>
      <c r="C597" s="71" t="s">
        <v>2479</v>
      </c>
      <c r="D597" s="71" t="s">
        <v>214</v>
      </c>
      <c r="E597" s="71" t="s">
        <v>2530</v>
      </c>
      <c r="F597" s="129" t="s">
        <v>266</v>
      </c>
      <c r="G597" s="134" t="s">
        <v>267</v>
      </c>
    </row>
    <row r="598" spans="2:7" ht="99.9" customHeight="1" thickBot="1" x14ac:dyDescent="0.3">
      <c r="B598" s="102">
        <v>699</v>
      </c>
      <c r="C598" s="71" t="s">
        <v>2450</v>
      </c>
      <c r="D598" s="71" t="s">
        <v>214</v>
      </c>
      <c r="E598" s="71" t="s">
        <v>2530</v>
      </c>
      <c r="F598" s="129" t="s">
        <v>487</v>
      </c>
      <c r="G598" s="134" t="s">
        <v>488</v>
      </c>
    </row>
    <row r="599" spans="2:7" ht="99.9" customHeight="1" thickBot="1" x14ac:dyDescent="0.3">
      <c r="B599" s="102">
        <v>726</v>
      </c>
      <c r="C599" s="71" t="s">
        <v>2451</v>
      </c>
      <c r="D599" s="71" t="s">
        <v>214</v>
      </c>
      <c r="E599" s="71" t="s">
        <v>2530</v>
      </c>
      <c r="F599" s="129" t="s">
        <v>266</v>
      </c>
      <c r="G599" s="134" t="s">
        <v>591</v>
      </c>
    </row>
    <row r="600" spans="2:7" ht="99.9" customHeight="1" thickBot="1" x14ac:dyDescent="0.3">
      <c r="B600" s="102">
        <v>770</v>
      </c>
      <c r="C600" s="71" t="s">
        <v>886</v>
      </c>
      <c r="D600" s="71" t="s">
        <v>214</v>
      </c>
      <c r="E600" s="71" t="s">
        <v>2530</v>
      </c>
      <c r="F600" s="129" t="s">
        <v>928</v>
      </c>
      <c r="G600" s="134" t="s">
        <v>929</v>
      </c>
    </row>
    <row r="601" spans="2:7" ht="99.9" customHeight="1" thickBot="1" x14ac:dyDescent="0.3">
      <c r="B601" s="102">
        <v>799</v>
      </c>
      <c r="C601" s="71" t="s">
        <v>2476</v>
      </c>
      <c r="D601" s="71" t="s">
        <v>214</v>
      </c>
      <c r="E601" s="71" t="s">
        <v>2530</v>
      </c>
      <c r="F601" s="129" t="s">
        <v>266</v>
      </c>
      <c r="G601" s="134" t="s">
        <v>1235</v>
      </c>
    </row>
    <row r="602" spans="2:7" ht="99.9" customHeight="1" thickBot="1" x14ac:dyDescent="0.3">
      <c r="B602" s="102">
        <v>837</v>
      </c>
      <c r="C602" s="71" t="s">
        <v>2459</v>
      </c>
      <c r="D602" s="71" t="s">
        <v>289</v>
      </c>
      <c r="E602" s="71" t="s">
        <v>2530</v>
      </c>
      <c r="F602" s="129" t="s">
        <v>1489</v>
      </c>
      <c r="G602" s="134" t="s">
        <v>1493</v>
      </c>
    </row>
    <row r="603" spans="2:7" ht="99.9" customHeight="1" thickBot="1" x14ac:dyDescent="0.3">
      <c r="B603" s="102">
        <v>838</v>
      </c>
      <c r="C603" s="71" t="s">
        <v>2481</v>
      </c>
      <c r="D603" s="71" t="s">
        <v>214</v>
      </c>
      <c r="E603" s="71" t="s">
        <v>2530</v>
      </c>
      <c r="F603" s="129" t="s">
        <v>1530</v>
      </c>
      <c r="G603" s="134" t="s">
        <v>1531</v>
      </c>
    </row>
    <row r="604" spans="2:7" ht="99.9" customHeight="1" thickBot="1" x14ac:dyDescent="0.3">
      <c r="B604" s="102">
        <v>865</v>
      </c>
      <c r="C604" s="71" t="s">
        <v>2482</v>
      </c>
      <c r="D604" s="71" t="s">
        <v>214</v>
      </c>
      <c r="E604" s="71" t="s">
        <v>2530</v>
      </c>
      <c r="F604" s="129" t="s">
        <v>1808</v>
      </c>
      <c r="G604" s="134" t="s">
        <v>1809</v>
      </c>
    </row>
    <row r="605" spans="2:7" ht="99.9" customHeight="1" thickBot="1" x14ac:dyDescent="0.3">
      <c r="B605" s="102">
        <v>872</v>
      </c>
      <c r="C605" s="71" t="s">
        <v>2465</v>
      </c>
      <c r="D605" s="71" t="s">
        <v>214</v>
      </c>
      <c r="E605" s="71" t="s">
        <v>2530</v>
      </c>
      <c r="F605" s="129" t="s">
        <v>266</v>
      </c>
      <c r="G605" s="134" t="s">
        <v>2069</v>
      </c>
    </row>
    <row r="606" spans="2:7" ht="99.9" customHeight="1" thickBot="1" x14ac:dyDescent="0.3">
      <c r="B606" s="102">
        <v>878</v>
      </c>
      <c r="C606" s="71" t="s">
        <v>2466</v>
      </c>
      <c r="D606" s="71" t="s">
        <v>289</v>
      </c>
      <c r="E606" s="71" t="s">
        <v>2530</v>
      </c>
      <c r="F606" s="129" t="s">
        <v>266</v>
      </c>
      <c r="G606" s="134" t="s">
        <v>2245</v>
      </c>
    </row>
    <row r="607" spans="2:7" ht="99.9" customHeight="1" thickBot="1" x14ac:dyDescent="0.3">
      <c r="B607" s="102">
        <v>726</v>
      </c>
      <c r="C607" s="71" t="s">
        <v>2451</v>
      </c>
      <c r="D607" s="71" t="s">
        <v>214</v>
      </c>
      <c r="E607" s="71" t="s">
        <v>2531</v>
      </c>
      <c r="F607" s="129" t="s">
        <v>591</v>
      </c>
      <c r="G607" s="134" t="s">
        <v>591</v>
      </c>
    </row>
    <row r="608" spans="2:7" ht="99.9" customHeight="1" thickBot="1" x14ac:dyDescent="0.3">
      <c r="B608" s="102">
        <v>770</v>
      </c>
      <c r="C608" s="71" t="s">
        <v>886</v>
      </c>
      <c r="D608" s="71" t="s">
        <v>214</v>
      </c>
      <c r="E608" s="71" t="s">
        <v>2531</v>
      </c>
      <c r="F608" s="129" t="s">
        <v>920</v>
      </c>
      <c r="G608" s="134" t="s">
        <v>920</v>
      </c>
    </row>
    <row r="609" spans="2:7" ht="99.9" customHeight="1" thickBot="1" x14ac:dyDescent="0.3">
      <c r="B609" s="102">
        <v>837</v>
      </c>
      <c r="C609" s="71" t="s">
        <v>2459</v>
      </c>
      <c r="D609" s="71" t="s">
        <v>289</v>
      </c>
      <c r="E609" s="71" t="s">
        <v>2531</v>
      </c>
      <c r="F609" s="129" t="s">
        <v>1491</v>
      </c>
      <c r="G609" s="134" t="s">
        <v>1488</v>
      </c>
    </row>
    <row r="610" spans="2:7" ht="99.9" customHeight="1" thickBot="1" x14ac:dyDescent="0.3">
      <c r="B610" s="102">
        <v>872</v>
      </c>
      <c r="C610" s="71" t="s">
        <v>2465</v>
      </c>
      <c r="D610" s="71" t="s">
        <v>214</v>
      </c>
      <c r="E610" s="71" t="s">
        <v>2531</v>
      </c>
      <c r="F610" s="129" t="s">
        <v>2031</v>
      </c>
      <c r="G610" s="134" t="s">
        <v>2031</v>
      </c>
    </row>
    <row r="611" spans="2:7" ht="99.9" customHeight="1" thickBot="1" x14ac:dyDescent="0.3">
      <c r="B611" s="102">
        <v>636</v>
      </c>
      <c r="C611" s="71" t="s">
        <v>2448</v>
      </c>
      <c r="D611" s="71" t="s">
        <v>289</v>
      </c>
      <c r="E611" s="71" t="s">
        <v>2532</v>
      </c>
      <c r="F611" s="129" t="s">
        <v>337</v>
      </c>
      <c r="G611" s="134" t="s">
        <v>338</v>
      </c>
    </row>
    <row r="612" spans="2:7" ht="99.9" customHeight="1" thickBot="1" x14ac:dyDescent="0.3">
      <c r="B612" s="102">
        <v>711</v>
      </c>
      <c r="C612" s="71" t="s">
        <v>2469</v>
      </c>
      <c r="D612" s="71" t="s">
        <v>289</v>
      </c>
      <c r="E612" s="71" t="s">
        <v>2532</v>
      </c>
      <c r="F612" s="129" t="s">
        <v>556</v>
      </c>
      <c r="G612" s="134"/>
    </row>
    <row r="613" spans="2:7" ht="99.9" customHeight="1" thickBot="1" x14ac:dyDescent="0.3">
      <c r="B613" s="102">
        <v>726</v>
      </c>
      <c r="C613" s="71" t="s">
        <v>2451</v>
      </c>
      <c r="D613" s="71" t="s">
        <v>214</v>
      </c>
      <c r="E613" s="71" t="s">
        <v>2532</v>
      </c>
      <c r="F613" s="129" t="s">
        <v>591</v>
      </c>
      <c r="G613" s="134" t="s">
        <v>591</v>
      </c>
    </row>
    <row r="614" spans="2:7" ht="99.9" customHeight="1" thickBot="1" x14ac:dyDescent="0.3">
      <c r="B614" s="102">
        <v>752</v>
      </c>
      <c r="C614" s="71" t="s">
        <v>2456</v>
      </c>
      <c r="D614" s="71" t="s">
        <v>289</v>
      </c>
      <c r="E614" s="71" t="s">
        <v>2532</v>
      </c>
      <c r="F614" s="129" t="s">
        <v>695</v>
      </c>
      <c r="G614" s="134" t="s">
        <v>696</v>
      </c>
    </row>
    <row r="615" spans="2:7" ht="99.9" customHeight="1" thickBot="1" x14ac:dyDescent="0.3">
      <c r="B615" s="102">
        <v>766</v>
      </c>
      <c r="C615" s="71" t="s">
        <v>2470</v>
      </c>
      <c r="D615" s="71" t="s">
        <v>289</v>
      </c>
      <c r="E615" s="71" t="s">
        <v>2532</v>
      </c>
      <c r="F615" s="129" t="s">
        <v>787</v>
      </c>
      <c r="G615" s="134" t="s">
        <v>788</v>
      </c>
    </row>
    <row r="616" spans="2:7" ht="99.9" customHeight="1" thickBot="1" x14ac:dyDescent="0.3">
      <c r="B616" s="102">
        <v>770</v>
      </c>
      <c r="C616" s="71" t="s">
        <v>886</v>
      </c>
      <c r="D616" s="71" t="s">
        <v>214</v>
      </c>
      <c r="E616" s="71" t="s">
        <v>2532</v>
      </c>
      <c r="F616" s="129" t="s">
        <v>930</v>
      </c>
      <c r="G616" s="134" t="s">
        <v>338</v>
      </c>
    </row>
    <row r="617" spans="2:7" ht="99.9" customHeight="1" thickBot="1" x14ac:dyDescent="0.3">
      <c r="B617" s="102">
        <v>788</v>
      </c>
      <c r="C617" s="71" t="s">
        <v>2471</v>
      </c>
      <c r="D617" s="71"/>
      <c r="E617" s="71" t="s">
        <v>2532</v>
      </c>
      <c r="F617" s="129" t="s">
        <v>1065</v>
      </c>
      <c r="G617" s="134" t="s">
        <v>1062</v>
      </c>
    </row>
    <row r="618" spans="2:7" ht="99.9" customHeight="1" thickBot="1" x14ac:dyDescent="0.3">
      <c r="B618" s="102">
        <v>793</v>
      </c>
      <c r="C618" s="71" t="s">
        <v>2475</v>
      </c>
      <c r="D618" s="71" t="s">
        <v>214</v>
      </c>
      <c r="E618" s="71" t="s">
        <v>2532</v>
      </c>
      <c r="F618" s="129" t="s">
        <v>1120</v>
      </c>
      <c r="G618" s="134" t="s">
        <v>1121</v>
      </c>
    </row>
    <row r="619" spans="2:7" ht="99.9" customHeight="1" thickBot="1" x14ac:dyDescent="0.3">
      <c r="B619" s="102">
        <v>796</v>
      </c>
      <c r="C619" s="71" t="s">
        <v>2485</v>
      </c>
      <c r="D619" s="71"/>
      <c r="E619" s="71" t="s">
        <v>2532</v>
      </c>
      <c r="F619" s="129" t="s">
        <v>1183</v>
      </c>
      <c r="G619" s="134" t="s">
        <v>1184</v>
      </c>
    </row>
    <row r="620" spans="2:7" ht="99.9" customHeight="1" thickBot="1" x14ac:dyDescent="0.3">
      <c r="B620" s="102">
        <v>799</v>
      </c>
      <c r="C620" s="71" t="s">
        <v>2476</v>
      </c>
      <c r="D620" s="71" t="s">
        <v>214</v>
      </c>
      <c r="E620" s="71" t="s">
        <v>2532</v>
      </c>
      <c r="F620" s="129" t="s">
        <v>1236</v>
      </c>
      <c r="G620" s="134" t="s">
        <v>1237</v>
      </c>
    </row>
    <row r="621" spans="2:7" ht="99.9" customHeight="1" thickBot="1" x14ac:dyDescent="0.3">
      <c r="B621" s="102">
        <v>807</v>
      </c>
      <c r="C621" s="71" t="s">
        <v>2457</v>
      </c>
      <c r="D621" s="71" t="s">
        <v>214</v>
      </c>
      <c r="E621" s="71" t="s">
        <v>2532</v>
      </c>
      <c r="F621" s="129" t="s">
        <v>1335</v>
      </c>
      <c r="G621" s="134" t="s">
        <v>1336</v>
      </c>
    </row>
    <row r="622" spans="2:7" ht="99.9" customHeight="1" thickBot="1" x14ac:dyDescent="0.3">
      <c r="B622" s="102">
        <v>816</v>
      </c>
      <c r="C622" s="71" t="s">
        <v>2458</v>
      </c>
      <c r="D622" s="71" t="s">
        <v>214</v>
      </c>
      <c r="E622" s="71" t="s">
        <v>2532</v>
      </c>
      <c r="F622" s="129" t="s">
        <v>1427</v>
      </c>
      <c r="G622" s="134" t="s">
        <v>1428</v>
      </c>
    </row>
    <row r="623" spans="2:7" ht="99.9" customHeight="1" thickBot="1" x14ac:dyDescent="0.3">
      <c r="B623" s="102">
        <v>817</v>
      </c>
      <c r="C623" s="71" t="s">
        <v>2493</v>
      </c>
      <c r="D623" s="71" t="s">
        <v>214</v>
      </c>
      <c r="E623" s="71" t="s">
        <v>2532</v>
      </c>
      <c r="F623" s="129" t="s">
        <v>1452</v>
      </c>
      <c r="G623" s="134" t="s">
        <v>1453</v>
      </c>
    </row>
    <row r="624" spans="2:7" ht="99.9" customHeight="1" thickBot="1" x14ac:dyDescent="0.3">
      <c r="B624" s="102">
        <v>834</v>
      </c>
      <c r="C624" s="71" t="s">
        <v>2525</v>
      </c>
      <c r="D624" s="71"/>
      <c r="E624" s="71" t="s">
        <v>2532</v>
      </c>
      <c r="F624" s="129" t="s">
        <v>1481</v>
      </c>
      <c r="G624" s="134"/>
    </row>
    <row r="625" spans="2:7" ht="99.9" customHeight="1" thickBot="1" x14ac:dyDescent="0.3">
      <c r="B625" s="102">
        <v>837</v>
      </c>
      <c r="C625" s="71" t="s">
        <v>2459</v>
      </c>
      <c r="D625" s="71" t="s">
        <v>289</v>
      </c>
      <c r="E625" s="71" t="s">
        <v>2532</v>
      </c>
      <c r="F625" s="129" t="s">
        <v>1491</v>
      </c>
      <c r="G625" s="134" t="s">
        <v>1488</v>
      </c>
    </row>
    <row r="626" spans="2:7" ht="99.9" customHeight="1" thickBot="1" x14ac:dyDescent="0.3">
      <c r="B626" s="102">
        <v>845</v>
      </c>
      <c r="C626" s="71" t="s">
        <v>2462</v>
      </c>
      <c r="D626" s="71" t="s">
        <v>214</v>
      </c>
      <c r="E626" s="71" t="s">
        <v>2532</v>
      </c>
      <c r="F626" s="129" t="s">
        <v>1335</v>
      </c>
      <c r="G626" s="134" t="s">
        <v>1336</v>
      </c>
    </row>
    <row r="627" spans="2:7" ht="99.9" customHeight="1" thickBot="1" x14ac:dyDescent="0.3">
      <c r="B627" s="102">
        <v>849</v>
      </c>
      <c r="C627" s="71" t="s">
        <v>2477</v>
      </c>
      <c r="D627" s="71" t="s">
        <v>214</v>
      </c>
      <c r="E627" s="71" t="s">
        <v>2532</v>
      </c>
      <c r="F627" s="129" t="s">
        <v>1711</v>
      </c>
      <c r="G627" s="134" t="s">
        <v>1712</v>
      </c>
    </row>
    <row r="628" spans="2:7" ht="99.9" customHeight="1" thickBot="1" x14ac:dyDescent="0.3">
      <c r="B628" s="102">
        <v>865</v>
      </c>
      <c r="C628" s="71" t="s">
        <v>2482</v>
      </c>
      <c r="D628" s="71" t="s">
        <v>214</v>
      </c>
      <c r="E628" s="71" t="s">
        <v>2532</v>
      </c>
      <c r="F628" s="129" t="s">
        <v>1810</v>
      </c>
      <c r="G628" s="134" t="s">
        <v>1811</v>
      </c>
    </row>
    <row r="629" spans="2:7" ht="99.9" customHeight="1" thickBot="1" x14ac:dyDescent="0.3">
      <c r="B629" s="102">
        <v>867</v>
      </c>
      <c r="C629" s="71" t="s">
        <v>1869</v>
      </c>
      <c r="D629" s="71" t="s">
        <v>289</v>
      </c>
      <c r="E629" s="71" t="s">
        <v>2532</v>
      </c>
      <c r="F629" s="129" t="s">
        <v>1910</v>
      </c>
      <c r="G629" s="134" t="s">
        <v>1909</v>
      </c>
    </row>
    <row r="630" spans="2:7" ht="99.9" customHeight="1" thickBot="1" x14ac:dyDescent="0.3">
      <c r="B630" s="102">
        <v>868</v>
      </c>
      <c r="C630" s="71" t="s">
        <v>2486</v>
      </c>
      <c r="D630" s="71"/>
      <c r="E630" s="71" t="s">
        <v>2532</v>
      </c>
      <c r="F630" s="129" t="s">
        <v>1982</v>
      </c>
      <c r="G630" s="134" t="s">
        <v>1983</v>
      </c>
    </row>
    <row r="631" spans="2:7" ht="99.9" customHeight="1" thickBot="1" x14ac:dyDescent="0.3">
      <c r="B631" s="102">
        <v>872</v>
      </c>
      <c r="C631" s="71" t="s">
        <v>2465</v>
      </c>
      <c r="D631" s="71" t="s">
        <v>214</v>
      </c>
      <c r="E631" s="71" t="s">
        <v>2532</v>
      </c>
      <c r="F631" s="129" t="s">
        <v>2070</v>
      </c>
      <c r="G631" s="134" t="s">
        <v>2071</v>
      </c>
    </row>
    <row r="632" spans="2:7" ht="99.9" customHeight="1" thickBot="1" x14ac:dyDescent="0.3">
      <c r="B632" s="102">
        <v>878</v>
      </c>
      <c r="C632" s="71" t="s">
        <v>2466</v>
      </c>
      <c r="D632" s="71" t="s">
        <v>289</v>
      </c>
      <c r="E632" s="71" t="s">
        <v>2532</v>
      </c>
      <c r="F632" s="129" t="s">
        <v>2246</v>
      </c>
      <c r="G632" s="134" t="s">
        <v>2247</v>
      </c>
    </row>
    <row r="633" spans="2:7" ht="99.9" customHeight="1" thickBot="1" x14ac:dyDescent="0.3">
      <c r="B633" s="102">
        <v>879</v>
      </c>
      <c r="C633" s="71" t="s">
        <v>2467</v>
      </c>
      <c r="D633" s="71" t="s">
        <v>214</v>
      </c>
      <c r="E633" s="71" t="s">
        <v>2532</v>
      </c>
      <c r="F633" s="129" t="s">
        <v>2354</v>
      </c>
      <c r="G633" s="134" t="s">
        <v>2355</v>
      </c>
    </row>
    <row r="634" spans="2:7" ht="99.9" customHeight="1" thickBot="1" x14ac:dyDescent="0.3">
      <c r="B634" s="102">
        <v>636</v>
      </c>
      <c r="C634" s="71" t="s">
        <v>2448</v>
      </c>
      <c r="D634" s="71" t="s">
        <v>289</v>
      </c>
      <c r="E634" s="71" t="s">
        <v>2533</v>
      </c>
      <c r="F634" s="129"/>
      <c r="G634" s="134" t="s">
        <v>339</v>
      </c>
    </row>
    <row r="635" spans="2:7" ht="99.9" customHeight="1" thickBot="1" x14ac:dyDescent="0.3">
      <c r="B635" s="102">
        <v>711</v>
      </c>
      <c r="C635" s="71" t="s">
        <v>2469</v>
      </c>
      <c r="D635" s="71" t="s">
        <v>289</v>
      </c>
      <c r="E635" s="71" t="s">
        <v>2533</v>
      </c>
      <c r="F635" s="129"/>
      <c r="G635" s="134" t="s">
        <v>557</v>
      </c>
    </row>
    <row r="636" spans="2:7" ht="99.9" customHeight="1" thickBot="1" x14ac:dyDescent="0.3">
      <c r="B636" s="102">
        <v>726</v>
      </c>
      <c r="C636" s="71" t="s">
        <v>2451</v>
      </c>
      <c r="D636" s="71" t="s">
        <v>214</v>
      </c>
      <c r="E636" s="71" t="s">
        <v>2533</v>
      </c>
      <c r="F636" s="129" t="s">
        <v>591</v>
      </c>
      <c r="G636" s="134" t="s">
        <v>591</v>
      </c>
    </row>
    <row r="637" spans="2:7" ht="99.9" customHeight="1" thickBot="1" x14ac:dyDescent="0.3">
      <c r="B637" s="102">
        <v>769</v>
      </c>
      <c r="C637" s="71" t="s">
        <v>844</v>
      </c>
      <c r="D637" s="71" t="s">
        <v>214</v>
      </c>
      <c r="E637" s="71" t="s">
        <v>2533</v>
      </c>
      <c r="F637" s="129"/>
      <c r="G637" s="134" t="s">
        <v>864</v>
      </c>
    </row>
    <row r="638" spans="2:7" ht="99.9" customHeight="1" thickBot="1" x14ac:dyDescent="0.3">
      <c r="B638" s="102">
        <v>770</v>
      </c>
      <c r="C638" s="71" t="s">
        <v>886</v>
      </c>
      <c r="D638" s="71" t="s">
        <v>214</v>
      </c>
      <c r="E638" s="71" t="s">
        <v>2533</v>
      </c>
      <c r="F638" s="129" t="s">
        <v>931</v>
      </c>
      <c r="G638" s="134" t="s">
        <v>932</v>
      </c>
    </row>
    <row r="639" spans="2:7" ht="99.9" customHeight="1" thickBot="1" x14ac:dyDescent="0.3">
      <c r="B639" s="102">
        <v>788</v>
      </c>
      <c r="C639" s="71" t="s">
        <v>2471</v>
      </c>
      <c r="D639" s="71"/>
      <c r="E639" s="71" t="s">
        <v>2533</v>
      </c>
      <c r="F639" s="129" t="s">
        <v>1066</v>
      </c>
      <c r="G639" s="134"/>
    </row>
    <row r="640" spans="2:7" ht="99.9" customHeight="1" thickBot="1" x14ac:dyDescent="0.3">
      <c r="B640" s="102">
        <v>796</v>
      </c>
      <c r="C640" s="71" t="s">
        <v>2485</v>
      </c>
      <c r="D640" s="71"/>
      <c r="E640" s="71" t="s">
        <v>2533</v>
      </c>
      <c r="F640" s="129" t="s">
        <v>1066</v>
      </c>
      <c r="G640" s="134"/>
    </row>
    <row r="641" spans="2:7" ht="99.9" customHeight="1" thickBot="1" x14ac:dyDescent="0.3">
      <c r="B641" s="102">
        <v>799</v>
      </c>
      <c r="C641" s="71" t="s">
        <v>2476</v>
      </c>
      <c r="D641" s="71" t="s">
        <v>214</v>
      </c>
      <c r="E641" s="71" t="s">
        <v>2533</v>
      </c>
      <c r="F641" s="129" t="s">
        <v>1238</v>
      </c>
      <c r="G641" s="134" t="s">
        <v>1239</v>
      </c>
    </row>
    <row r="642" spans="2:7" ht="99.9" customHeight="1" thickBot="1" x14ac:dyDescent="0.3">
      <c r="B642" s="102">
        <v>837</v>
      </c>
      <c r="C642" s="71" t="s">
        <v>2459</v>
      </c>
      <c r="D642" s="71" t="s">
        <v>289</v>
      </c>
      <c r="E642" s="71" t="s">
        <v>2533</v>
      </c>
      <c r="F642" s="129" t="s">
        <v>1487</v>
      </c>
      <c r="G642" s="134" t="s">
        <v>1494</v>
      </c>
    </row>
    <row r="643" spans="2:7" ht="99.9" customHeight="1" thickBot="1" x14ac:dyDescent="0.3">
      <c r="B643" s="102">
        <v>849</v>
      </c>
      <c r="C643" s="71" t="s">
        <v>2477</v>
      </c>
      <c r="D643" s="71" t="s">
        <v>214</v>
      </c>
      <c r="E643" s="71" t="s">
        <v>2533</v>
      </c>
      <c r="F643" s="129" t="s">
        <v>1713</v>
      </c>
      <c r="G643" s="134" t="s">
        <v>1714</v>
      </c>
    </row>
    <row r="644" spans="2:7" ht="99.9" customHeight="1" thickBot="1" x14ac:dyDescent="0.3">
      <c r="B644" s="102">
        <v>863</v>
      </c>
      <c r="C644" s="71" t="s">
        <v>2472</v>
      </c>
      <c r="D644" s="71" t="s">
        <v>214</v>
      </c>
      <c r="E644" s="71" t="s">
        <v>2533</v>
      </c>
      <c r="F644" s="129" t="s">
        <v>1762</v>
      </c>
      <c r="G644" s="134" t="s">
        <v>1763</v>
      </c>
    </row>
    <row r="645" spans="2:7" ht="99.9" customHeight="1" thickBot="1" x14ac:dyDescent="0.3">
      <c r="B645" s="102">
        <v>865</v>
      </c>
      <c r="C645" s="71" t="s">
        <v>2482</v>
      </c>
      <c r="D645" s="71" t="s">
        <v>214</v>
      </c>
      <c r="E645" s="71" t="s">
        <v>2533</v>
      </c>
      <c r="F645" s="129" t="s">
        <v>1812</v>
      </c>
      <c r="G645" s="134" t="s">
        <v>1813</v>
      </c>
    </row>
    <row r="646" spans="2:7" ht="99.9" customHeight="1" thickBot="1" x14ac:dyDescent="0.3">
      <c r="B646" s="102">
        <v>867</v>
      </c>
      <c r="C646" s="71" t="s">
        <v>1869</v>
      </c>
      <c r="D646" s="71" t="s">
        <v>289</v>
      </c>
      <c r="E646" s="71" t="s">
        <v>2533</v>
      </c>
      <c r="F646" s="129" t="s">
        <v>1911</v>
      </c>
      <c r="G646" s="134" t="s">
        <v>1239</v>
      </c>
    </row>
    <row r="647" spans="2:7" ht="99.9" customHeight="1" thickBot="1" x14ac:dyDescent="0.3">
      <c r="B647" s="102">
        <v>872</v>
      </c>
      <c r="C647" s="71" t="s">
        <v>2465</v>
      </c>
      <c r="D647" s="71" t="s">
        <v>214</v>
      </c>
      <c r="E647" s="71" t="s">
        <v>2533</v>
      </c>
      <c r="F647" s="129" t="s">
        <v>2031</v>
      </c>
      <c r="G647" s="134" t="s">
        <v>2031</v>
      </c>
    </row>
    <row r="648" spans="2:7" ht="99.9" customHeight="1" thickBot="1" x14ac:dyDescent="0.3">
      <c r="B648" s="102">
        <v>878</v>
      </c>
      <c r="C648" s="71" t="s">
        <v>2466</v>
      </c>
      <c r="D648" s="71" t="s">
        <v>289</v>
      </c>
      <c r="E648" s="71" t="s">
        <v>2533</v>
      </c>
      <c r="F648" s="129" t="s">
        <v>2248</v>
      </c>
      <c r="G648" s="134" t="s">
        <v>2249</v>
      </c>
    </row>
    <row r="649" spans="2:7" ht="99.9" customHeight="1" thickBot="1" x14ac:dyDescent="0.3">
      <c r="B649" s="102">
        <v>879</v>
      </c>
      <c r="C649" s="71" t="s">
        <v>2467</v>
      </c>
      <c r="D649" s="71" t="s">
        <v>214</v>
      </c>
      <c r="E649" s="71" t="s">
        <v>2533</v>
      </c>
      <c r="F649" s="129"/>
      <c r="G649" s="134" t="s">
        <v>2356</v>
      </c>
    </row>
    <row r="650" spans="2:7" ht="99.9" customHeight="1" thickBot="1" x14ac:dyDescent="0.3">
      <c r="B650" s="102">
        <v>623</v>
      </c>
      <c r="C650" s="71" t="s">
        <v>253</v>
      </c>
      <c r="D650" s="71" t="s">
        <v>214</v>
      </c>
      <c r="E650" s="71" t="s">
        <v>2534</v>
      </c>
      <c r="F650" s="129" t="s">
        <v>268</v>
      </c>
      <c r="G650" s="134" t="s">
        <v>269</v>
      </c>
    </row>
    <row r="651" spans="2:7" ht="99.9" customHeight="1" thickBot="1" x14ac:dyDescent="0.3">
      <c r="B651" s="102">
        <v>636</v>
      </c>
      <c r="C651" s="71" t="s">
        <v>2448</v>
      </c>
      <c r="D651" s="71" t="s">
        <v>289</v>
      </c>
      <c r="E651" s="71" t="s">
        <v>2534</v>
      </c>
      <c r="F651" s="129" t="s">
        <v>340</v>
      </c>
      <c r="G651" s="134" t="s">
        <v>341</v>
      </c>
    </row>
    <row r="652" spans="2:7" ht="99.9" customHeight="1" thickBot="1" x14ac:dyDescent="0.3">
      <c r="B652" s="102">
        <v>659</v>
      </c>
      <c r="C652" s="71" t="s">
        <v>2496</v>
      </c>
      <c r="D652" s="71" t="s">
        <v>214</v>
      </c>
      <c r="E652" s="71" t="s">
        <v>2534</v>
      </c>
      <c r="F652" s="129" t="s">
        <v>412</v>
      </c>
      <c r="G652" s="134" t="s">
        <v>413</v>
      </c>
    </row>
    <row r="653" spans="2:7" ht="99.9" customHeight="1" thickBot="1" x14ac:dyDescent="0.3">
      <c r="B653" s="102">
        <v>672</v>
      </c>
      <c r="C653" s="71" t="s">
        <v>2479</v>
      </c>
      <c r="D653" s="71" t="s">
        <v>214</v>
      </c>
      <c r="E653" s="71" t="s">
        <v>2534</v>
      </c>
      <c r="F653" s="129" t="s">
        <v>268</v>
      </c>
      <c r="G653" s="134" t="s">
        <v>269</v>
      </c>
    </row>
    <row r="654" spans="2:7" ht="99.9" customHeight="1" thickBot="1" x14ac:dyDescent="0.3">
      <c r="B654" s="102">
        <v>699</v>
      </c>
      <c r="C654" s="71" t="s">
        <v>2450</v>
      </c>
      <c r="D654" s="71" t="s">
        <v>214</v>
      </c>
      <c r="E654" s="71" t="s">
        <v>2534</v>
      </c>
      <c r="F654" s="129" t="s">
        <v>489</v>
      </c>
      <c r="G654" s="134" t="s">
        <v>490</v>
      </c>
    </row>
    <row r="655" spans="2:7" ht="99.9" customHeight="1" thickBot="1" x14ac:dyDescent="0.3">
      <c r="B655" s="102">
        <v>711</v>
      </c>
      <c r="C655" s="71" t="s">
        <v>2469</v>
      </c>
      <c r="D655" s="71" t="s">
        <v>289</v>
      </c>
      <c r="E655" s="71" t="s">
        <v>2534</v>
      </c>
      <c r="F655" s="129" t="s">
        <v>558</v>
      </c>
      <c r="G655" s="134" t="s">
        <v>559</v>
      </c>
    </row>
    <row r="656" spans="2:7" ht="99.9" customHeight="1" thickBot="1" x14ac:dyDescent="0.3">
      <c r="B656" s="102">
        <v>726</v>
      </c>
      <c r="C656" s="71" t="s">
        <v>2451</v>
      </c>
      <c r="D656" s="71" t="s">
        <v>214</v>
      </c>
      <c r="E656" s="71" t="s">
        <v>2534</v>
      </c>
      <c r="F656" s="129" t="s">
        <v>603</v>
      </c>
      <c r="G656" s="134" t="s">
        <v>604</v>
      </c>
    </row>
    <row r="657" spans="2:7" ht="99.9" customHeight="1" thickBot="1" x14ac:dyDescent="0.3">
      <c r="B657" s="102">
        <v>752</v>
      </c>
      <c r="C657" s="71" t="s">
        <v>2456</v>
      </c>
      <c r="D657" s="71" t="s">
        <v>289</v>
      </c>
      <c r="E657" s="71" t="s">
        <v>2534</v>
      </c>
      <c r="F657" s="129" t="s">
        <v>697</v>
      </c>
      <c r="G657" s="134" t="s">
        <v>698</v>
      </c>
    </row>
    <row r="658" spans="2:7" ht="99.9" customHeight="1" thickBot="1" x14ac:dyDescent="0.3">
      <c r="B658" s="102">
        <v>766</v>
      </c>
      <c r="C658" s="71" t="s">
        <v>2470</v>
      </c>
      <c r="D658" s="71" t="s">
        <v>289</v>
      </c>
      <c r="E658" s="71" t="s">
        <v>2534</v>
      </c>
      <c r="F658" s="129" t="s">
        <v>789</v>
      </c>
      <c r="G658" s="134" t="s">
        <v>790</v>
      </c>
    </row>
    <row r="659" spans="2:7" ht="99.9" customHeight="1" thickBot="1" x14ac:dyDescent="0.3">
      <c r="B659" s="102">
        <v>769</v>
      </c>
      <c r="C659" s="71" t="s">
        <v>844</v>
      </c>
      <c r="D659" s="71" t="s">
        <v>214</v>
      </c>
      <c r="E659" s="71" t="s">
        <v>2534</v>
      </c>
      <c r="F659" s="129" t="s">
        <v>340</v>
      </c>
      <c r="G659" s="134" t="s">
        <v>865</v>
      </c>
    </row>
    <row r="660" spans="2:7" ht="99.9" customHeight="1" thickBot="1" x14ac:dyDescent="0.3">
      <c r="B660" s="102">
        <v>770</v>
      </c>
      <c r="C660" s="71" t="s">
        <v>886</v>
      </c>
      <c r="D660" s="71" t="s">
        <v>214</v>
      </c>
      <c r="E660" s="71" t="s">
        <v>2534</v>
      </c>
      <c r="F660" s="129" t="s">
        <v>933</v>
      </c>
      <c r="G660" s="134" t="s">
        <v>934</v>
      </c>
    </row>
    <row r="661" spans="2:7" ht="99.9" customHeight="1" thickBot="1" x14ac:dyDescent="0.3">
      <c r="B661" s="102">
        <v>777</v>
      </c>
      <c r="C661" s="71" t="s">
        <v>2480</v>
      </c>
      <c r="D661" s="71" t="s">
        <v>214</v>
      </c>
      <c r="E661" s="71" t="s">
        <v>2534</v>
      </c>
      <c r="F661" s="129" t="s">
        <v>1024</v>
      </c>
      <c r="G661" s="134" t="s">
        <v>1025</v>
      </c>
    </row>
    <row r="662" spans="2:7" ht="99.9" customHeight="1" thickBot="1" x14ac:dyDescent="0.3">
      <c r="B662" s="102">
        <v>793</v>
      </c>
      <c r="C662" s="71" t="s">
        <v>2475</v>
      </c>
      <c r="D662" s="71" t="s">
        <v>214</v>
      </c>
      <c r="E662" s="71" t="s">
        <v>2534</v>
      </c>
      <c r="F662" s="129" t="s">
        <v>1122</v>
      </c>
      <c r="G662" s="134" t="s">
        <v>1123</v>
      </c>
    </row>
    <row r="663" spans="2:7" ht="99.9" customHeight="1" thickBot="1" x14ac:dyDescent="0.3">
      <c r="B663" s="102">
        <v>799</v>
      </c>
      <c r="C663" s="71" t="s">
        <v>2476</v>
      </c>
      <c r="D663" s="71" t="s">
        <v>214</v>
      </c>
      <c r="E663" s="71" t="s">
        <v>2534</v>
      </c>
      <c r="F663" s="129" t="s">
        <v>1240</v>
      </c>
      <c r="G663" s="134" t="s">
        <v>1241</v>
      </c>
    </row>
    <row r="664" spans="2:7" ht="99.9" customHeight="1" thickBot="1" x14ac:dyDescent="0.3">
      <c r="B664" s="102">
        <v>807</v>
      </c>
      <c r="C664" s="71" t="s">
        <v>2457</v>
      </c>
      <c r="D664" s="71" t="s">
        <v>214</v>
      </c>
      <c r="E664" s="71" t="s">
        <v>2534</v>
      </c>
      <c r="F664" s="129" t="s">
        <v>697</v>
      </c>
      <c r="G664" s="134" t="s">
        <v>1337</v>
      </c>
    </row>
    <row r="665" spans="2:7" ht="99.9" customHeight="1" thickBot="1" x14ac:dyDescent="0.3">
      <c r="B665" s="102">
        <v>816</v>
      </c>
      <c r="C665" s="71" t="s">
        <v>2458</v>
      </c>
      <c r="D665" s="71" t="s">
        <v>214</v>
      </c>
      <c r="E665" s="71" t="s">
        <v>2534</v>
      </c>
      <c r="F665" s="129" t="s">
        <v>1429</v>
      </c>
      <c r="G665" s="134" t="s">
        <v>1430</v>
      </c>
    </row>
    <row r="666" spans="2:7" ht="99.9" customHeight="1" thickBot="1" x14ac:dyDescent="0.3">
      <c r="B666" s="102">
        <v>817</v>
      </c>
      <c r="C666" s="71" t="s">
        <v>2493</v>
      </c>
      <c r="D666" s="71" t="s">
        <v>214</v>
      </c>
      <c r="E666" s="71" t="s">
        <v>2534</v>
      </c>
      <c r="F666" s="129" t="s">
        <v>1454</v>
      </c>
      <c r="G666" s="134" t="s">
        <v>1455</v>
      </c>
    </row>
    <row r="667" spans="2:7" ht="99.9" customHeight="1" thickBot="1" x14ac:dyDescent="0.3">
      <c r="B667" s="102">
        <v>837</v>
      </c>
      <c r="C667" s="71" t="s">
        <v>2459</v>
      </c>
      <c r="D667" s="71" t="s">
        <v>289</v>
      </c>
      <c r="E667" s="71" t="s">
        <v>2534</v>
      </c>
      <c r="F667" s="129" t="s">
        <v>1487</v>
      </c>
      <c r="G667" s="134" t="s">
        <v>1488</v>
      </c>
    </row>
    <row r="668" spans="2:7" ht="99.9" customHeight="1" thickBot="1" x14ac:dyDescent="0.3">
      <c r="B668" s="102">
        <v>838</v>
      </c>
      <c r="C668" s="71" t="s">
        <v>2481</v>
      </c>
      <c r="D668" s="71" t="s">
        <v>214</v>
      </c>
      <c r="E668" s="71" t="s">
        <v>2534</v>
      </c>
      <c r="F668" s="129" t="s">
        <v>294</v>
      </c>
      <c r="G668" s="134" t="s">
        <v>1532</v>
      </c>
    </row>
    <row r="669" spans="2:7" ht="99.9" customHeight="1" thickBot="1" x14ac:dyDescent="0.3">
      <c r="B669" s="102">
        <v>843</v>
      </c>
      <c r="C669" s="71" t="s">
        <v>2460</v>
      </c>
      <c r="D669" s="71" t="s">
        <v>289</v>
      </c>
      <c r="E669" s="71" t="s">
        <v>2534</v>
      </c>
      <c r="F669" s="129" t="s">
        <v>1573</v>
      </c>
      <c r="G669" s="134" t="s">
        <v>413</v>
      </c>
    </row>
    <row r="670" spans="2:7" ht="99.9" customHeight="1" thickBot="1" x14ac:dyDescent="0.3">
      <c r="B670" s="102">
        <v>845</v>
      </c>
      <c r="C670" s="71" t="s">
        <v>2462</v>
      </c>
      <c r="D670" s="71" t="s">
        <v>214</v>
      </c>
      <c r="E670" s="71" t="s">
        <v>2534</v>
      </c>
      <c r="F670" s="129" t="s">
        <v>697</v>
      </c>
      <c r="G670" s="134" t="s">
        <v>1337</v>
      </c>
    </row>
    <row r="671" spans="2:7" ht="99.9" customHeight="1" thickBot="1" x14ac:dyDescent="0.3">
      <c r="B671" s="102">
        <v>849</v>
      </c>
      <c r="C671" s="71" t="s">
        <v>2477</v>
      </c>
      <c r="D671" s="71" t="s">
        <v>214</v>
      </c>
      <c r="E671" s="71" t="s">
        <v>2534</v>
      </c>
      <c r="F671" s="129" t="s">
        <v>1715</v>
      </c>
      <c r="G671" s="134" t="s">
        <v>1716</v>
      </c>
    </row>
    <row r="672" spans="2:7" ht="99.9" customHeight="1" thickBot="1" x14ac:dyDescent="0.3">
      <c r="B672" s="102">
        <v>865</v>
      </c>
      <c r="C672" s="71" t="s">
        <v>2482</v>
      </c>
      <c r="D672" s="71" t="s">
        <v>214</v>
      </c>
      <c r="E672" s="71" t="s">
        <v>2534</v>
      </c>
      <c r="F672" s="129" t="s">
        <v>1814</v>
      </c>
      <c r="G672" s="134" t="s">
        <v>1815</v>
      </c>
    </row>
    <row r="673" spans="2:7" ht="99.9" customHeight="1" thickBot="1" x14ac:dyDescent="0.3">
      <c r="B673" s="102">
        <v>867</v>
      </c>
      <c r="C673" s="71" t="s">
        <v>1869</v>
      </c>
      <c r="D673" s="71" t="s">
        <v>289</v>
      </c>
      <c r="E673" s="71" t="s">
        <v>2534</v>
      </c>
      <c r="F673" s="129" t="s">
        <v>1912</v>
      </c>
      <c r="G673" s="134" t="s">
        <v>1913</v>
      </c>
    </row>
    <row r="674" spans="2:7" ht="99.9" customHeight="1" thickBot="1" x14ac:dyDescent="0.3">
      <c r="B674" s="102">
        <v>872</v>
      </c>
      <c r="C674" s="71" t="s">
        <v>2465</v>
      </c>
      <c r="D674" s="71" t="s">
        <v>214</v>
      </c>
      <c r="E674" s="71" t="s">
        <v>2534</v>
      </c>
      <c r="F674" s="129" t="s">
        <v>2072</v>
      </c>
      <c r="G674" s="134" t="s">
        <v>2073</v>
      </c>
    </row>
    <row r="675" spans="2:7" ht="99.9" customHeight="1" thickBot="1" x14ac:dyDescent="0.3">
      <c r="B675" s="102">
        <v>875</v>
      </c>
      <c r="C675" s="71" t="s">
        <v>2483</v>
      </c>
      <c r="D675" s="71"/>
      <c r="E675" s="71" t="s">
        <v>2534</v>
      </c>
      <c r="F675" s="129" t="s">
        <v>2159</v>
      </c>
      <c r="G675" s="134" t="s">
        <v>2160</v>
      </c>
    </row>
    <row r="676" spans="2:7" ht="99.9" customHeight="1" thickBot="1" x14ac:dyDescent="0.3">
      <c r="B676" s="102">
        <v>878</v>
      </c>
      <c r="C676" s="71" t="s">
        <v>2466</v>
      </c>
      <c r="D676" s="71" t="s">
        <v>289</v>
      </c>
      <c r="E676" s="71" t="s">
        <v>2534</v>
      </c>
      <c r="F676" s="129" t="s">
        <v>2250</v>
      </c>
      <c r="G676" s="134" t="s">
        <v>2251</v>
      </c>
    </row>
    <row r="677" spans="2:7" ht="99.9" customHeight="1" thickBot="1" x14ac:dyDescent="0.3">
      <c r="B677" s="102">
        <v>879</v>
      </c>
      <c r="C677" s="71" t="s">
        <v>2467</v>
      </c>
      <c r="D677" s="71" t="s">
        <v>214</v>
      </c>
      <c r="E677" s="71" t="s">
        <v>2534</v>
      </c>
      <c r="F677" s="129" t="s">
        <v>2357</v>
      </c>
      <c r="G677" s="134" t="s">
        <v>2358</v>
      </c>
    </row>
    <row r="678" spans="2:7" ht="99.9" customHeight="1" thickBot="1" x14ac:dyDescent="0.3">
      <c r="B678" s="102">
        <v>623</v>
      </c>
      <c r="C678" s="71" t="s">
        <v>253</v>
      </c>
      <c r="D678" s="71" t="s">
        <v>214</v>
      </c>
      <c r="E678" s="71" t="s">
        <v>2535</v>
      </c>
      <c r="F678" s="129" t="s">
        <v>270</v>
      </c>
      <c r="G678" s="134" t="s">
        <v>271</v>
      </c>
    </row>
    <row r="679" spans="2:7" ht="99.9" customHeight="1" thickBot="1" x14ac:dyDescent="0.3">
      <c r="B679" s="102">
        <v>636</v>
      </c>
      <c r="C679" s="71" t="s">
        <v>2448</v>
      </c>
      <c r="D679" s="71" t="s">
        <v>289</v>
      </c>
      <c r="E679" s="71" t="s">
        <v>2535</v>
      </c>
      <c r="F679" s="129" t="s">
        <v>342</v>
      </c>
      <c r="G679" s="134" t="s">
        <v>343</v>
      </c>
    </row>
    <row r="680" spans="2:7" ht="99.9" customHeight="1" thickBot="1" x14ac:dyDescent="0.3">
      <c r="B680" s="102">
        <v>672</v>
      </c>
      <c r="C680" s="71" t="s">
        <v>2479</v>
      </c>
      <c r="D680" s="71" t="s">
        <v>214</v>
      </c>
      <c r="E680" s="71" t="s">
        <v>2535</v>
      </c>
      <c r="F680" s="129" t="s">
        <v>434</v>
      </c>
      <c r="G680" s="134" t="s">
        <v>435</v>
      </c>
    </row>
    <row r="681" spans="2:7" ht="99.9" customHeight="1" thickBot="1" x14ac:dyDescent="0.3">
      <c r="B681" s="102">
        <v>699</v>
      </c>
      <c r="C681" s="71" t="s">
        <v>2450</v>
      </c>
      <c r="D681" s="71" t="s">
        <v>214</v>
      </c>
      <c r="E681" s="71" t="s">
        <v>2535</v>
      </c>
      <c r="F681" s="129" t="s">
        <v>491</v>
      </c>
      <c r="G681" s="134" t="s">
        <v>492</v>
      </c>
    </row>
    <row r="682" spans="2:7" ht="99.9" customHeight="1" thickBot="1" x14ac:dyDescent="0.3">
      <c r="B682" s="102">
        <v>711</v>
      </c>
      <c r="C682" s="71" t="s">
        <v>2469</v>
      </c>
      <c r="D682" s="71" t="s">
        <v>289</v>
      </c>
      <c r="E682" s="71" t="s">
        <v>2535</v>
      </c>
      <c r="F682" s="129" t="s">
        <v>560</v>
      </c>
      <c r="G682" s="134" t="s">
        <v>561</v>
      </c>
    </row>
    <row r="683" spans="2:7" ht="99.9" customHeight="1" thickBot="1" x14ac:dyDescent="0.3">
      <c r="B683" s="102">
        <v>726</v>
      </c>
      <c r="C683" s="71" t="s">
        <v>2451</v>
      </c>
      <c r="D683" s="71" t="s">
        <v>214</v>
      </c>
      <c r="E683" s="71" t="s">
        <v>2535</v>
      </c>
      <c r="F683" s="129" t="s">
        <v>605</v>
      </c>
      <c r="G683" s="134" t="s">
        <v>606</v>
      </c>
    </row>
    <row r="684" spans="2:7" ht="99.9" customHeight="1" thickBot="1" x14ac:dyDescent="0.3">
      <c r="B684" s="102">
        <v>752</v>
      </c>
      <c r="C684" s="71" t="s">
        <v>2456</v>
      </c>
      <c r="D684" s="71" t="s">
        <v>289</v>
      </c>
      <c r="E684" s="71" t="s">
        <v>2535</v>
      </c>
      <c r="F684" s="129" t="s">
        <v>699</v>
      </c>
      <c r="G684" s="134" t="s">
        <v>700</v>
      </c>
    </row>
    <row r="685" spans="2:7" ht="99.9" customHeight="1" thickBot="1" x14ac:dyDescent="0.3">
      <c r="B685" s="102">
        <v>766</v>
      </c>
      <c r="C685" s="71" t="s">
        <v>2470</v>
      </c>
      <c r="D685" s="71" t="s">
        <v>289</v>
      </c>
      <c r="E685" s="71" t="s">
        <v>2535</v>
      </c>
      <c r="F685" s="129" t="s">
        <v>791</v>
      </c>
      <c r="G685" s="134" t="s">
        <v>792</v>
      </c>
    </row>
    <row r="686" spans="2:7" ht="99.9" customHeight="1" thickBot="1" x14ac:dyDescent="0.3">
      <c r="B686" s="102">
        <v>769</v>
      </c>
      <c r="C686" s="71" t="s">
        <v>844</v>
      </c>
      <c r="D686" s="71" t="s">
        <v>214</v>
      </c>
      <c r="E686" s="71" t="s">
        <v>2535</v>
      </c>
      <c r="F686" s="129" t="s">
        <v>866</v>
      </c>
      <c r="G686" s="134" t="s">
        <v>867</v>
      </c>
    </row>
    <row r="687" spans="2:7" ht="99.9" customHeight="1" thickBot="1" x14ac:dyDescent="0.3">
      <c r="B687" s="102">
        <v>770</v>
      </c>
      <c r="C687" s="71" t="s">
        <v>886</v>
      </c>
      <c r="D687" s="71" t="s">
        <v>214</v>
      </c>
      <c r="E687" s="71" t="s">
        <v>2535</v>
      </c>
      <c r="F687" s="129" t="s">
        <v>935</v>
      </c>
      <c r="G687" s="134" t="s">
        <v>936</v>
      </c>
    </row>
    <row r="688" spans="2:7" ht="99.9" customHeight="1" thickBot="1" x14ac:dyDescent="0.3">
      <c r="B688" s="102">
        <v>777</v>
      </c>
      <c r="C688" s="71" t="s">
        <v>2480</v>
      </c>
      <c r="D688" s="71" t="s">
        <v>214</v>
      </c>
      <c r="E688" s="71" t="s">
        <v>2535</v>
      </c>
      <c r="F688" s="129" t="s">
        <v>1026</v>
      </c>
      <c r="G688" s="134" t="s">
        <v>1027</v>
      </c>
    </row>
    <row r="689" spans="2:7" ht="99.9" customHeight="1" thickBot="1" x14ac:dyDescent="0.3">
      <c r="B689" s="102">
        <v>788</v>
      </c>
      <c r="C689" s="71" t="s">
        <v>2471</v>
      </c>
      <c r="D689" s="71"/>
      <c r="E689" s="71" t="s">
        <v>2535</v>
      </c>
      <c r="F689" s="129" t="s">
        <v>1067</v>
      </c>
      <c r="G689" s="134" t="s">
        <v>1068</v>
      </c>
    </row>
    <row r="690" spans="2:7" ht="99.9" customHeight="1" thickBot="1" x14ac:dyDescent="0.3">
      <c r="B690" s="102">
        <v>793</v>
      </c>
      <c r="C690" s="71" t="s">
        <v>2475</v>
      </c>
      <c r="D690" s="71" t="s">
        <v>214</v>
      </c>
      <c r="E690" s="71" t="s">
        <v>2535</v>
      </c>
      <c r="F690" s="129" t="s">
        <v>1124</v>
      </c>
      <c r="G690" s="134" t="s">
        <v>1125</v>
      </c>
    </row>
    <row r="691" spans="2:7" ht="99.9" customHeight="1" thickBot="1" x14ac:dyDescent="0.3">
      <c r="B691" s="102">
        <v>796</v>
      </c>
      <c r="C691" s="71" t="s">
        <v>2485</v>
      </c>
      <c r="D691" s="71"/>
      <c r="E691" s="71" t="s">
        <v>2535</v>
      </c>
      <c r="F691" s="129" t="s">
        <v>1185</v>
      </c>
      <c r="G691" s="134" t="s">
        <v>1186</v>
      </c>
    </row>
    <row r="692" spans="2:7" ht="99.9" customHeight="1" thickBot="1" x14ac:dyDescent="0.3">
      <c r="B692" s="102">
        <v>799</v>
      </c>
      <c r="C692" s="71" t="s">
        <v>2476</v>
      </c>
      <c r="D692" s="71" t="s">
        <v>214</v>
      </c>
      <c r="E692" s="71" t="s">
        <v>2535</v>
      </c>
      <c r="F692" s="129" t="s">
        <v>1242</v>
      </c>
      <c r="G692" s="134" t="s">
        <v>1243</v>
      </c>
    </row>
    <row r="693" spans="2:7" ht="99.9" customHeight="1" thickBot="1" x14ac:dyDescent="0.3">
      <c r="B693" s="102">
        <v>807</v>
      </c>
      <c r="C693" s="71" t="s">
        <v>2457</v>
      </c>
      <c r="D693" s="71" t="s">
        <v>214</v>
      </c>
      <c r="E693" s="71" t="s">
        <v>2535</v>
      </c>
      <c r="F693" s="129" t="s">
        <v>1338</v>
      </c>
      <c r="G693" s="134" t="s">
        <v>1339</v>
      </c>
    </row>
    <row r="694" spans="2:7" ht="99.9" customHeight="1" thickBot="1" x14ac:dyDescent="0.3">
      <c r="B694" s="102">
        <v>816</v>
      </c>
      <c r="C694" s="71" t="s">
        <v>2458</v>
      </c>
      <c r="D694" s="71" t="s">
        <v>214</v>
      </c>
      <c r="E694" s="71" t="s">
        <v>2535</v>
      </c>
      <c r="F694" s="129" t="s">
        <v>1431</v>
      </c>
      <c r="G694" s="134" t="s">
        <v>1432</v>
      </c>
    </row>
    <row r="695" spans="2:7" ht="99.9" customHeight="1" thickBot="1" x14ac:dyDescent="0.3">
      <c r="B695" s="102">
        <v>837</v>
      </c>
      <c r="C695" s="71" t="s">
        <v>2459</v>
      </c>
      <c r="D695" s="71" t="s">
        <v>289</v>
      </c>
      <c r="E695" s="71" t="s">
        <v>2535</v>
      </c>
      <c r="F695" s="129" t="s">
        <v>1495</v>
      </c>
      <c r="G695" s="134" t="s">
        <v>1496</v>
      </c>
    </row>
    <row r="696" spans="2:7" ht="99.9" customHeight="1" thickBot="1" x14ac:dyDescent="0.3">
      <c r="B696" s="102">
        <v>838</v>
      </c>
      <c r="C696" s="71" t="s">
        <v>2481</v>
      </c>
      <c r="D696" s="71" t="s">
        <v>214</v>
      </c>
      <c r="E696" s="71" t="s">
        <v>2535</v>
      </c>
      <c r="F696" s="129" t="s">
        <v>1533</v>
      </c>
      <c r="G696" s="134" t="s">
        <v>1534</v>
      </c>
    </row>
    <row r="697" spans="2:7" ht="99.9" customHeight="1" thickBot="1" x14ac:dyDescent="0.3">
      <c r="B697" s="102">
        <v>843</v>
      </c>
      <c r="C697" s="71" t="s">
        <v>2460</v>
      </c>
      <c r="D697" s="71" t="s">
        <v>289</v>
      </c>
      <c r="E697" s="71" t="s">
        <v>2535</v>
      </c>
      <c r="F697" s="129" t="s">
        <v>1574</v>
      </c>
      <c r="G697" s="134"/>
    </row>
    <row r="698" spans="2:7" ht="99.9" customHeight="1" thickBot="1" x14ac:dyDescent="0.3">
      <c r="B698" s="102">
        <v>845</v>
      </c>
      <c r="C698" s="71" t="s">
        <v>2462</v>
      </c>
      <c r="D698" s="71" t="s">
        <v>214</v>
      </c>
      <c r="E698" s="71" t="s">
        <v>2535</v>
      </c>
      <c r="F698" s="129" t="s">
        <v>1338</v>
      </c>
      <c r="G698" s="134" t="s">
        <v>1339</v>
      </c>
    </row>
    <row r="699" spans="2:7" ht="99.9" customHeight="1" thickBot="1" x14ac:dyDescent="0.3">
      <c r="B699" s="102">
        <v>849</v>
      </c>
      <c r="C699" s="71" t="s">
        <v>2477</v>
      </c>
      <c r="D699" s="71" t="s">
        <v>214</v>
      </c>
      <c r="E699" s="71" t="s">
        <v>2535</v>
      </c>
      <c r="F699" s="129" t="s">
        <v>1717</v>
      </c>
      <c r="G699" s="134" t="s">
        <v>1718</v>
      </c>
    </row>
    <row r="700" spans="2:7" ht="99.9" customHeight="1" thickBot="1" x14ac:dyDescent="0.3">
      <c r="B700" s="102">
        <v>863</v>
      </c>
      <c r="C700" s="71" t="s">
        <v>2472</v>
      </c>
      <c r="D700" s="71" t="s">
        <v>214</v>
      </c>
      <c r="E700" s="71" t="s">
        <v>2535</v>
      </c>
      <c r="F700" s="129" t="s">
        <v>1764</v>
      </c>
      <c r="G700" s="134" t="s">
        <v>1765</v>
      </c>
    </row>
    <row r="701" spans="2:7" ht="99.9" customHeight="1" thickBot="1" x14ac:dyDescent="0.3">
      <c r="B701" s="102">
        <v>865</v>
      </c>
      <c r="C701" s="71" t="s">
        <v>2482</v>
      </c>
      <c r="D701" s="71" t="s">
        <v>214</v>
      </c>
      <c r="E701" s="71" t="s">
        <v>2535</v>
      </c>
      <c r="F701" s="129" t="s">
        <v>1816</v>
      </c>
      <c r="G701" s="134" t="s">
        <v>1817</v>
      </c>
    </row>
    <row r="702" spans="2:7" ht="99.9" customHeight="1" thickBot="1" x14ac:dyDescent="0.3">
      <c r="B702" s="102">
        <v>867</v>
      </c>
      <c r="C702" s="71" t="s">
        <v>1869</v>
      </c>
      <c r="D702" s="71" t="s">
        <v>289</v>
      </c>
      <c r="E702" s="71" t="s">
        <v>2535</v>
      </c>
      <c r="F702" s="129" t="s">
        <v>1914</v>
      </c>
      <c r="G702" s="134" t="s">
        <v>1915</v>
      </c>
    </row>
    <row r="703" spans="2:7" ht="99.9" customHeight="1" thickBot="1" x14ac:dyDescent="0.3">
      <c r="B703" s="102">
        <v>868</v>
      </c>
      <c r="C703" s="71" t="s">
        <v>2486</v>
      </c>
      <c r="D703" s="71"/>
      <c r="E703" s="71" t="s">
        <v>2535</v>
      </c>
      <c r="F703" s="129" t="s">
        <v>1984</v>
      </c>
      <c r="G703" s="134" t="s">
        <v>1985</v>
      </c>
    </row>
    <row r="704" spans="2:7" ht="99.9" customHeight="1" thickBot="1" x14ac:dyDescent="0.3">
      <c r="B704" s="102">
        <v>872</v>
      </c>
      <c r="C704" s="71" t="s">
        <v>2465</v>
      </c>
      <c r="D704" s="71" t="s">
        <v>214</v>
      </c>
      <c r="E704" s="71" t="s">
        <v>2535</v>
      </c>
      <c r="F704" s="129" t="s">
        <v>2074</v>
      </c>
      <c r="G704" s="134" t="s">
        <v>2075</v>
      </c>
    </row>
    <row r="705" spans="2:7" ht="99.9" customHeight="1" thickBot="1" x14ac:dyDescent="0.3">
      <c r="B705" s="102">
        <v>875</v>
      </c>
      <c r="C705" s="71" t="s">
        <v>2483</v>
      </c>
      <c r="D705" s="71"/>
      <c r="E705" s="71" t="s">
        <v>2535</v>
      </c>
      <c r="F705" s="129" t="s">
        <v>2161</v>
      </c>
      <c r="G705" s="134" t="s">
        <v>2162</v>
      </c>
    </row>
    <row r="706" spans="2:7" ht="99.9" customHeight="1" thickBot="1" x14ac:dyDescent="0.3">
      <c r="B706" s="102">
        <v>878</v>
      </c>
      <c r="C706" s="71" t="s">
        <v>2466</v>
      </c>
      <c r="D706" s="71" t="s">
        <v>289</v>
      </c>
      <c r="E706" s="71" t="s">
        <v>2535</v>
      </c>
      <c r="F706" s="129" t="s">
        <v>2252</v>
      </c>
      <c r="G706" s="134" t="s">
        <v>2253</v>
      </c>
    </row>
    <row r="707" spans="2:7" ht="99.9" customHeight="1" thickBot="1" x14ac:dyDescent="0.3">
      <c r="B707" s="102">
        <v>879</v>
      </c>
      <c r="C707" s="71" t="s">
        <v>2467</v>
      </c>
      <c r="D707" s="71" t="s">
        <v>214</v>
      </c>
      <c r="E707" s="71" t="s">
        <v>2535</v>
      </c>
      <c r="F707" s="129" t="s">
        <v>2359</v>
      </c>
      <c r="G707" s="134" t="s">
        <v>2360</v>
      </c>
    </row>
    <row r="708" spans="2:7" ht="99.9" customHeight="1" thickBot="1" x14ac:dyDescent="0.3">
      <c r="B708" s="102">
        <v>895</v>
      </c>
      <c r="C708" s="71" t="s">
        <v>2427</v>
      </c>
      <c r="D708" s="71"/>
      <c r="E708" s="71" t="s">
        <v>2535</v>
      </c>
      <c r="F708" s="129"/>
      <c r="G708" s="134" t="s">
        <v>2433</v>
      </c>
    </row>
    <row r="709" spans="2:7" ht="99.9" customHeight="1" thickBot="1" x14ac:dyDescent="0.3">
      <c r="B709" s="102">
        <v>636</v>
      </c>
      <c r="C709" s="71" t="s">
        <v>2448</v>
      </c>
      <c r="D709" s="71" t="s">
        <v>289</v>
      </c>
      <c r="E709" s="71" t="s">
        <v>2536</v>
      </c>
      <c r="F709" s="129" t="s">
        <v>344</v>
      </c>
      <c r="G709" s="134" t="s">
        <v>345</v>
      </c>
    </row>
    <row r="710" spans="2:7" ht="99.9" customHeight="1" thickBot="1" x14ac:dyDescent="0.3">
      <c r="B710" s="102">
        <v>699</v>
      </c>
      <c r="C710" s="71" t="s">
        <v>2450</v>
      </c>
      <c r="D710" s="71" t="s">
        <v>214</v>
      </c>
      <c r="E710" s="71" t="s">
        <v>2536</v>
      </c>
      <c r="F710" s="129" t="s">
        <v>493</v>
      </c>
      <c r="G710" s="134" t="s">
        <v>494</v>
      </c>
    </row>
    <row r="711" spans="2:7" ht="99.9" customHeight="1" thickBot="1" x14ac:dyDescent="0.3">
      <c r="B711" s="102">
        <v>726</v>
      </c>
      <c r="C711" s="71" t="s">
        <v>2451</v>
      </c>
      <c r="D711" s="71" t="s">
        <v>214</v>
      </c>
      <c r="E711" s="71" t="s">
        <v>2536</v>
      </c>
      <c r="F711" s="129" t="s">
        <v>607</v>
      </c>
      <c r="G711" s="134" t="s">
        <v>608</v>
      </c>
    </row>
    <row r="712" spans="2:7" ht="99.9" customHeight="1" thickBot="1" x14ac:dyDescent="0.3">
      <c r="B712" s="102">
        <v>752</v>
      </c>
      <c r="C712" s="71" t="s">
        <v>2456</v>
      </c>
      <c r="D712" s="71" t="s">
        <v>289</v>
      </c>
      <c r="E712" s="71" t="s">
        <v>2536</v>
      </c>
      <c r="F712" s="129" t="s">
        <v>701</v>
      </c>
      <c r="G712" s="134" t="s">
        <v>702</v>
      </c>
    </row>
    <row r="713" spans="2:7" ht="99.9" customHeight="1" thickBot="1" x14ac:dyDescent="0.3">
      <c r="B713" s="102">
        <v>766</v>
      </c>
      <c r="C713" s="71" t="s">
        <v>2470</v>
      </c>
      <c r="D713" s="71" t="s">
        <v>289</v>
      </c>
      <c r="E713" s="71" t="s">
        <v>2536</v>
      </c>
      <c r="F713" s="129" t="s">
        <v>793</v>
      </c>
      <c r="G713" s="134" t="s">
        <v>794</v>
      </c>
    </row>
    <row r="714" spans="2:7" ht="99.9" customHeight="1" thickBot="1" x14ac:dyDescent="0.3">
      <c r="B714" s="102">
        <v>770</v>
      </c>
      <c r="C714" s="71" t="s">
        <v>886</v>
      </c>
      <c r="D714" s="71" t="s">
        <v>214</v>
      </c>
      <c r="E714" s="71" t="s">
        <v>2536</v>
      </c>
      <c r="F714" s="129" t="s">
        <v>937</v>
      </c>
      <c r="G714" s="134" t="s">
        <v>938</v>
      </c>
    </row>
    <row r="715" spans="2:7" ht="99.9" customHeight="1" thickBot="1" x14ac:dyDescent="0.3">
      <c r="B715" s="102">
        <v>793</v>
      </c>
      <c r="C715" s="71" t="s">
        <v>2475</v>
      </c>
      <c r="D715" s="71" t="s">
        <v>214</v>
      </c>
      <c r="E715" s="71" t="s">
        <v>2536</v>
      </c>
      <c r="F715" s="129" t="s">
        <v>1126</v>
      </c>
      <c r="G715" s="134" t="s">
        <v>1127</v>
      </c>
    </row>
    <row r="716" spans="2:7" ht="99.9" customHeight="1" thickBot="1" x14ac:dyDescent="0.3">
      <c r="B716" s="102">
        <v>807</v>
      </c>
      <c r="C716" s="71" t="s">
        <v>2457</v>
      </c>
      <c r="D716" s="71" t="s">
        <v>214</v>
      </c>
      <c r="E716" s="71" t="s">
        <v>2536</v>
      </c>
      <c r="F716" s="129" t="s">
        <v>701</v>
      </c>
      <c r="G716" s="134" t="s">
        <v>1340</v>
      </c>
    </row>
    <row r="717" spans="2:7" ht="99.9" customHeight="1" thickBot="1" x14ac:dyDescent="0.3">
      <c r="B717" s="102">
        <v>816</v>
      </c>
      <c r="C717" s="71" t="s">
        <v>2458</v>
      </c>
      <c r="D717" s="71" t="s">
        <v>214</v>
      </c>
      <c r="E717" s="71" t="s">
        <v>2536</v>
      </c>
      <c r="F717" s="129" t="s">
        <v>1433</v>
      </c>
      <c r="G717" s="134" t="s">
        <v>1434</v>
      </c>
    </row>
    <row r="718" spans="2:7" ht="99.9" customHeight="1" thickBot="1" x14ac:dyDescent="0.3">
      <c r="B718" s="102">
        <v>817</v>
      </c>
      <c r="C718" s="71" t="s">
        <v>2493</v>
      </c>
      <c r="D718" s="71" t="s">
        <v>214</v>
      </c>
      <c r="E718" s="71" t="s">
        <v>2536</v>
      </c>
      <c r="F718" s="129" t="s">
        <v>1456</v>
      </c>
      <c r="G718" s="134" t="s">
        <v>1457</v>
      </c>
    </row>
    <row r="719" spans="2:7" ht="99.9" customHeight="1" thickBot="1" x14ac:dyDescent="0.3">
      <c r="B719" s="102">
        <v>837</v>
      </c>
      <c r="C719" s="71" t="s">
        <v>2459</v>
      </c>
      <c r="D719" s="71" t="s">
        <v>289</v>
      </c>
      <c r="E719" s="71" t="s">
        <v>2536</v>
      </c>
      <c r="F719" s="129" t="s">
        <v>1487</v>
      </c>
      <c r="G719" s="134" t="s">
        <v>1488</v>
      </c>
    </row>
    <row r="720" spans="2:7" ht="99.9" customHeight="1" thickBot="1" x14ac:dyDescent="0.3">
      <c r="B720" s="102">
        <v>845</v>
      </c>
      <c r="C720" s="71" t="s">
        <v>2462</v>
      </c>
      <c r="D720" s="71" t="s">
        <v>214</v>
      </c>
      <c r="E720" s="71" t="s">
        <v>2536</v>
      </c>
      <c r="F720" s="129" t="s">
        <v>701</v>
      </c>
      <c r="G720" s="134" t="s">
        <v>1340</v>
      </c>
    </row>
    <row r="721" spans="2:7" ht="99.9" customHeight="1" thickBot="1" x14ac:dyDescent="0.3">
      <c r="B721" s="102">
        <v>846</v>
      </c>
      <c r="C721" s="71" t="s">
        <v>2463</v>
      </c>
      <c r="D721" s="71"/>
      <c r="E721" s="71" t="s">
        <v>2536</v>
      </c>
      <c r="F721" s="129" t="s">
        <v>1667</v>
      </c>
      <c r="G721" s="134" t="s">
        <v>1668</v>
      </c>
    </row>
    <row r="722" spans="2:7" ht="99.9" customHeight="1" thickBot="1" x14ac:dyDescent="0.3">
      <c r="B722" s="102">
        <v>849</v>
      </c>
      <c r="C722" s="71" t="s">
        <v>2477</v>
      </c>
      <c r="D722" s="71" t="s">
        <v>214</v>
      </c>
      <c r="E722" s="71" t="s">
        <v>2536</v>
      </c>
      <c r="F722" s="129" t="s">
        <v>1719</v>
      </c>
      <c r="G722" s="134" t="s">
        <v>1720</v>
      </c>
    </row>
    <row r="723" spans="2:7" ht="99.9" customHeight="1" thickBot="1" x14ac:dyDescent="0.3">
      <c r="B723" s="102">
        <v>867</v>
      </c>
      <c r="C723" s="71" t="s">
        <v>1869</v>
      </c>
      <c r="D723" s="71" t="s">
        <v>289</v>
      </c>
      <c r="E723" s="71" t="s">
        <v>2536</v>
      </c>
      <c r="F723" s="129" t="s">
        <v>1916</v>
      </c>
      <c r="G723" s="134" t="s">
        <v>1917</v>
      </c>
    </row>
    <row r="724" spans="2:7" ht="99.9" customHeight="1" thickBot="1" x14ac:dyDescent="0.3">
      <c r="B724" s="102">
        <v>872</v>
      </c>
      <c r="C724" s="71" t="s">
        <v>2465</v>
      </c>
      <c r="D724" s="71" t="s">
        <v>214</v>
      </c>
      <c r="E724" s="71" t="s">
        <v>2536</v>
      </c>
      <c r="F724" s="129" t="s">
        <v>2031</v>
      </c>
      <c r="G724" s="134" t="s">
        <v>2031</v>
      </c>
    </row>
    <row r="725" spans="2:7" ht="99.9" customHeight="1" thickBot="1" x14ac:dyDescent="0.3">
      <c r="B725" s="102">
        <v>878</v>
      </c>
      <c r="C725" s="71" t="s">
        <v>2466</v>
      </c>
      <c r="D725" s="71" t="s">
        <v>289</v>
      </c>
      <c r="E725" s="71" t="s">
        <v>2536</v>
      </c>
      <c r="F725" s="129" t="s">
        <v>2254</v>
      </c>
      <c r="G725" s="134" t="s">
        <v>2255</v>
      </c>
    </row>
    <row r="726" spans="2:7" ht="99.9" customHeight="1" thickBot="1" x14ac:dyDescent="0.3">
      <c r="B726" s="102">
        <v>879</v>
      </c>
      <c r="C726" s="71" t="s">
        <v>2467</v>
      </c>
      <c r="D726" s="71" t="s">
        <v>214</v>
      </c>
      <c r="E726" s="71" t="s">
        <v>2536</v>
      </c>
      <c r="F726" s="129" t="s">
        <v>2361</v>
      </c>
      <c r="G726" s="134" t="s">
        <v>2362</v>
      </c>
    </row>
    <row r="727" spans="2:7" ht="99.9" customHeight="1" thickBot="1" x14ac:dyDescent="0.3">
      <c r="B727" s="102">
        <v>503</v>
      </c>
      <c r="C727" s="71" t="s">
        <v>2537</v>
      </c>
      <c r="D727" s="71" t="s">
        <v>214</v>
      </c>
      <c r="E727" s="71" t="s">
        <v>2538</v>
      </c>
      <c r="F727" s="129" t="s">
        <v>226</v>
      </c>
      <c r="G727" s="134" t="s">
        <v>227</v>
      </c>
    </row>
    <row r="728" spans="2:7" ht="99.9" customHeight="1" thickBot="1" x14ac:dyDescent="0.3">
      <c r="B728" s="102">
        <v>636</v>
      </c>
      <c r="C728" s="71" t="s">
        <v>2448</v>
      </c>
      <c r="D728" s="71" t="s">
        <v>289</v>
      </c>
      <c r="E728" s="71" t="s">
        <v>2538</v>
      </c>
      <c r="F728" s="129"/>
      <c r="G728" s="134" t="s">
        <v>346</v>
      </c>
    </row>
    <row r="729" spans="2:7" ht="99.9" customHeight="1" thickBot="1" x14ac:dyDescent="0.3">
      <c r="B729" s="102">
        <v>726</v>
      </c>
      <c r="C729" s="71" t="s">
        <v>2451</v>
      </c>
      <c r="D729" s="71" t="s">
        <v>214</v>
      </c>
      <c r="E729" s="71" t="s">
        <v>2538</v>
      </c>
      <c r="F729" s="129" t="s">
        <v>609</v>
      </c>
      <c r="G729" s="134" t="s">
        <v>610</v>
      </c>
    </row>
    <row r="730" spans="2:7" ht="99.9" customHeight="1" thickBot="1" x14ac:dyDescent="0.3">
      <c r="B730" s="102">
        <v>770</v>
      </c>
      <c r="C730" s="71" t="s">
        <v>886</v>
      </c>
      <c r="D730" s="71" t="s">
        <v>214</v>
      </c>
      <c r="E730" s="71" t="s">
        <v>2538</v>
      </c>
      <c r="F730" s="129" t="s">
        <v>939</v>
      </c>
      <c r="G730" s="134" t="s">
        <v>940</v>
      </c>
    </row>
    <row r="731" spans="2:7" ht="99.9" customHeight="1" thickBot="1" x14ac:dyDescent="0.3">
      <c r="B731" s="102">
        <v>816</v>
      </c>
      <c r="C731" s="71" t="s">
        <v>2458</v>
      </c>
      <c r="D731" s="71" t="s">
        <v>214</v>
      </c>
      <c r="E731" s="71" t="s">
        <v>2538</v>
      </c>
      <c r="F731" s="129" t="s">
        <v>703</v>
      </c>
      <c r="G731" s="134" t="s">
        <v>704</v>
      </c>
    </row>
    <row r="732" spans="2:7" ht="99.9" customHeight="1" thickBot="1" x14ac:dyDescent="0.3">
      <c r="B732" s="102">
        <v>837</v>
      </c>
      <c r="C732" s="71" t="s">
        <v>2459</v>
      </c>
      <c r="D732" s="71" t="s">
        <v>289</v>
      </c>
      <c r="E732" s="71" t="s">
        <v>2538</v>
      </c>
      <c r="F732" s="129" t="s">
        <v>1489</v>
      </c>
      <c r="G732" s="134" t="s">
        <v>1497</v>
      </c>
    </row>
    <row r="733" spans="2:7" ht="99.9" customHeight="1" thickBot="1" x14ac:dyDescent="0.3">
      <c r="B733" s="102">
        <v>872</v>
      </c>
      <c r="C733" s="71" t="s">
        <v>2465</v>
      </c>
      <c r="D733" s="71" t="s">
        <v>214</v>
      </c>
      <c r="E733" s="71" t="s">
        <v>2538</v>
      </c>
      <c r="F733" s="129" t="s">
        <v>2076</v>
      </c>
      <c r="G733" s="134" t="s">
        <v>2077</v>
      </c>
    </row>
    <row r="734" spans="2:7" ht="99.9" customHeight="1" thickBot="1" x14ac:dyDescent="0.3">
      <c r="B734" s="102">
        <v>878</v>
      </c>
      <c r="C734" s="71" t="s">
        <v>2466</v>
      </c>
      <c r="D734" s="71" t="s">
        <v>289</v>
      </c>
      <c r="E734" s="71" t="s">
        <v>2538</v>
      </c>
      <c r="F734" s="129" t="s">
        <v>2256</v>
      </c>
      <c r="G734" s="134" t="s">
        <v>2257</v>
      </c>
    </row>
    <row r="735" spans="2:7" ht="99.9" customHeight="1" thickBot="1" x14ac:dyDescent="0.3">
      <c r="B735" s="102">
        <v>879</v>
      </c>
      <c r="C735" s="71" t="s">
        <v>2467</v>
      </c>
      <c r="D735" s="71" t="s">
        <v>214</v>
      </c>
      <c r="E735" s="71" t="s">
        <v>2538</v>
      </c>
      <c r="F735" s="129" t="s">
        <v>2363</v>
      </c>
      <c r="G735" s="134" t="s">
        <v>2364</v>
      </c>
    </row>
    <row r="736" spans="2:7" ht="99.9" customHeight="1" thickBot="1" x14ac:dyDescent="0.3">
      <c r="B736" s="102">
        <v>636</v>
      </c>
      <c r="C736" s="71" t="s">
        <v>2448</v>
      </c>
      <c r="D736" s="71" t="s">
        <v>289</v>
      </c>
      <c r="E736" s="71" t="s">
        <v>2539</v>
      </c>
      <c r="F736" s="129" t="s">
        <v>347</v>
      </c>
      <c r="G736" s="134"/>
    </row>
    <row r="737" spans="2:7" ht="99.9" customHeight="1" thickBot="1" x14ac:dyDescent="0.3">
      <c r="B737" s="102">
        <v>699</v>
      </c>
      <c r="C737" s="71" t="s">
        <v>2450</v>
      </c>
      <c r="D737" s="71" t="s">
        <v>214</v>
      </c>
      <c r="E737" s="71" t="s">
        <v>2539</v>
      </c>
      <c r="F737" s="129" t="s">
        <v>495</v>
      </c>
      <c r="G737" s="134" t="s">
        <v>496</v>
      </c>
    </row>
    <row r="738" spans="2:7" ht="99.9" customHeight="1" thickBot="1" x14ac:dyDescent="0.3">
      <c r="B738" s="102">
        <v>726</v>
      </c>
      <c r="C738" s="71" t="s">
        <v>2451</v>
      </c>
      <c r="D738" s="71" t="s">
        <v>214</v>
      </c>
      <c r="E738" s="71" t="s">
        <v>2539</v>
      </c>
      <c r="F738" s="129" t="s">
        <v>611</v>
      </c>
      <c r="G738" s="134" t="s">
        <v>612</v>
      </c>
    </row>
    <row r="739" spans="2:7" ht="99.9" customHeight="1" thickBot="1" x14ac:dyDescent="0.3">
      <c r="B739" s="102">
        <v>752</v>
      </c>
      <c r="C739" s="71" t="s">
        <v>2456</v>
      </c>
      <c r="D739" s="71" t="s">
        <v>289</v>
      </c>
      <c r="E739" s="71" t="s">
        <v>2539</v>
      </c>
      <c r="F739" s="129" t="s">
        <v>703</v>
      </c>
      <c r="G739" s="134" t="s">
        <v>704</v>
      </c>
    </row>
    <row r="740" spans="2:7" ht="99.9" customHeight="1" thickBot="1" x14ac:dyDescent="0.3">
      <c r="B740" s="102">
        <v>766</v>
      </c>
      <c r="C740" s="71" t="s">
        <v>2470</v>
      </c>
      <c r="D740" s="71" t="s">
        <v>289</v>
      </c>
      <c r="E740" s="71" t="s">
        <v>2539</v>
      </c>
      <c r="F740" s="129" t="s">
        <v>795</v>
      </c>
      <c r="G740" s="134" t="s">
        <v>704</v>
      </c>
    </row>
    <row r="741" spans="2:7" ht="99.9" customHeight="1" thickBot="1" x14ac:dyDescent="0.3">
      <c r="B741" s="102">
        <v>769</v>
      </c>
      <c r="C741" s="71" t="s">
        <v>844</v>
      </c>
      <c r="D741" s="71" t="s">
        <v>214</v>
      </c>
      <c r="E741" s="71" t="s">
        <v>2539</v>
      </c>
      <c r="F741" s="129" t="s">
        <v>868</v>
      </c>
      <c r="G741" s="134"/>
    </row>
    <row r="742" spans="2:7" ht="99.9" customHeight="1" thickBot="1" x14ac:dyDescent="0.3">
      <c r="B742" s="102">
        <v>770</v>
      </c>
      <c r="C742" s="71" t="s">
        <v>886</v>
      </c>
      <c r="D742" s="71" t="s">
        <v>214</v>
      </c>
      <c r="E742" s="71" t="s">
        <v>2539</v>
      </c>
      <c r="F742" s="129" t="s">
        <v>941</v>
      </c>
      <c r="G742" s="134" t="s">
        <v>942</v>
      </c>
    </row>
    <row r="743" spans="2:7" ht="99.9" customHeight="1" thickBot="1" x14ac:dyDescent="0.3">
      <c r="B743" s="102">
        <v>799</v>
      </c>
      <c r="C743" s="71" t="s">
        <v>2476</v>
      </c>
      <c r="D743" s="71" t="s">
        <v>214</v>
      </c>
      <c r="E743" s="71" t="s">
        <v>2539</v>
      </c>
      <c r="F743" s="129" t="s">
        <v>1244</v>
      </c>
      <c r="G743" s="134" t="s">
        <v>1245</v>
      </c>
    </row>
    <row r="744" spans="2:7" ht="99.9" customHeight="1" thickBot="1" x14ac:dyDescent="0.3">
      <c r="B744" s="102">
        <v>807</v>
      </c>
      <c r="C744" s="71" t="s">
        <v>2457</v>
      </c>
      <c r="D744" s="71" t="s">
        <v>214</v>
      </c>
      <c r="E744" s="71" t="s">
        <v>2539</v>
      </c>
      <c r="F744" s="129" t="s">
        <v>703</v>
      </c>
      <c r="G744" s="134" t="s">
        <v>704</v>
      </c>
    </row>
    <row r="745" spans="2:7" ht="99.9" customHeight="1" thickBot="1" x14ac:dyDescent="0.3">
      <c r="B745" s="102">
        <v>837</v>
      </c>
      <c r="C745" s="71" t="s">
        <v>2459</v>
      </c>
      <c r="D745" s="71" t="s">
        <v>289</v>
      </c>
      <c r="E745" s="71" t="s">
        <v>2539</v>
      </c>
      <c r="F745" s="129" t="s">
        <v>1487</v>
      </c>
      <c r="G745" s="134" t="s">
        <v>1498</v>
      </c>
    </row>
    <row r="746" spans="2:7" ht="99.9" customHeight="1" thickBot="1" x14ac:dyDescent="0.3">
      <c r="B746" s="102">
        <v>838</v>
      </c>
      <c r="C746" s="71" t="s">
        <v>2481</v>
      </c>
      <c r="D746" s="71" t="s">
        <v>214</v>
      </c>
      <c r="E746" s="71" t="s">
        <v>2539</v>
      </c>
      <c r="F746" s="129" t="s">
        <v>1535</v>
      </c>
      <c r="G746" s="134" t="s">
        <v>1536</v>
      </c>
    </row>
    <row r="747" spans="2:7" ht="99.9" customHeight="1" thickBot="1" x14ac:dyDescent="0.3">
      <c r="B747" s="102">
        <v>845</v>
      </c>
      <c r="C747" s="71" t="s">
        <v>2462</v>
      </c>
      <c r="D747" s="71" t="s">
        <v>214</v>
      </c>
      <c r="E747" s="71" t="s">
        <v>2539</v>
      </c>
      <c r="F747" s="129" t="s">
        <v>703</v>
      </c>
      <c r="G747" s="134" t="s">
        <v>704</v>
      </c>
    </row>
    <row r="748" spans="2:7" ht="99.9" customHeight="1" thickBot="1" x14ac:dyDescent="0.3">
      <c r="B748" s="102">
        <v>865</v>
      </c>
      <c r="C748" s="71" t="s">
        <v>2482</v>
      </c>
      <c r="D748" s="71" t="s">
        <v>214</v>
      </c>
      <c r="E748" s="71" t="s">
        <v>2539</v>
      </c>
      <c r="F748" s="129" t="s">
        <v>1818</v>
      </c>
      <c r="G748" s="134" t="s">
        <v>1819</v>
      </c>
    </row>
    <row r="749" spans="2:7" ht="99.9" customHeight="1" thickBot="1" x14ac:dyDescent="0.3">
      <c r="B749" s="102">
        <v>867</v>
      </c>
      <c r="C749" s="71" t="s">
        <v>1869</v>
      </c>
      <c r="D749" s="71" t="s">
        <v>289</v>
      </c>
      <c r="E749" s="71" t="s">
        <v>2539</v>
      </c>
      <c r="F749" s="129" t="s">
        <v>1918</v>
      </c>
      <c r="G749" s="134" t="s">
        <v>1919</v>
      </c>
    </row>
    <row r="750" spans="2:7" ht="99.9" customHeight="1" thickBot="1" x14ac:dyDescent="0.3">
      <c r="B750" s="102">
        <v>872</v>
      </c>
      <c r="C750" s="71" t="s">
        <v>2465</v>
      </c>
      <c r="D750" s="71" t="s">
        <v>214</v>
      </c>
      <c r="E750" s="71" t="s">
        <v>2539</v>
      </c>
      <c r="F750" s="129" t="s">
        <v>2078</v>
      </c>
      <c r="G750" s="134" t="s">
        <v>2079</v>
      </c>
    </row>
    <row r="751" spans="2:7" ht="99.9" customHeight="1" thickBot="1" x14ac:dyDescent="0.3">
      <c r="B751" s="102">
        <v>878</v>
      </c>
      <c r="C751" s="71" t="s">
        <v>2466</v>
      </c>
      <c r="D751" s="71" t="s">
        <v>289</v>
      </c>
      <c r="E751" s="71" t="s">
        <v>2539</v>
      </c>
      <c r="F751" s="129" t="s">
        <v>2258</v>
      </c>
      <c r="G751" s="134" t="s">
        <v>2259</v>
      </c>
    </row>
    <row r="752" spans="2:7" ht="99.9" customHeight="1" thickBot="1" x14ac:dyDescent="0.3">
      <c r="B752" s="102">
        <v>879</v>
      </c>
      <c r="C752" s="71" t="s">
        <v>2467</v>
      </c>
      <c r="D752" s="71" t="s">
        <v>214</v>
      </c>
      <c r="E752" s="71" t="s">
        <v>2539</v>
      </c>
      <c r="F752" s="129" t="s">
        <v>2365</v>
      </c>
      <c r="G752" s="134"/>
    </row>
    <row r="753" spans="2:7" ht="99.9" customHeight="1" thickBot="1" x14ac:dyDescent="0.3">
      <c r="B753" s="102">
        <v>636</v>
      </c>
      <c r="C753" s="71" t="s">
        <v>2448</v>
      </c>
      <c r="D753" s="71" t="s">
        <v>289</v>
      </c>
      <c r="E753" s="71" t="s">
        <v>2540</v>
      </c>
      <c r="F753" s="129" t="s">
        <v>294</v>
      </c>
      <c r="G753" s="134" t="s">
        <v>348</v>
      </c>
    </row>
    <row r="754" spans="2:7" ht="99.9" customHeight="1" thickBot="1" x14ac:dyDescent="0.3">
      <c r="B754" s="102">
        <v>699</v>
      </c>
      <c r="C754" s="71" t="s">
        <v>2450</v>
      </c>
      <c r="D754" s="71" t="s">
        <v>214</v>
      </c>
      <c r="E754" s="71" t="s">
        <v>2540</v>
      </c>
      <c r="F754" s="129" t="s">
        <v>294</v>
      </c>
      <c r="G754" s="134" t="s">
        <v>497</v>
      </c>
    </row>
    <row r="755" spans="2:7" ht="99.9" customHeight="1" thickBot="1" x14ac:dyDescent="0.3">
      <c r="B755" s="102">
        <v>711</v>
      </c>
      <c r="C755" s="71" t="s">
        <v>2469</v>
      </c>
      <c r="D755" s="71" t="s">
        <v>289</v>
      </c>
      <c r="E755" s="71" t="s">
        <v>2540</v>
      </c>
      <c r="F755" s="129" t="s">
        <v>562</v>
      </c>
      <c r="G755" s="134" t="s">
        <v>563</v>
      </c>
    </row>
    <row r="756" spans="2:7" ht="99.9" customHeight="1" thickBot="1" x14ac:dyDescent="0.3">
      <c r="B756" s="102">
        <v>726</v>
      </c>
      <c r="C756" s="71" t="s">
        <v>2451</v>
      </c>
      <c r="D756" s="71" t="s">
        <v>214</v>
      </c>
      <c r="E756" s="71" t="s">
        <v>2540</v>
      </c>
      <c r="F756" s="129" t="s">
        <v>613</v>
      </c>
      <c r="G756" s="134" t="s">
        <v>614</v>
      </c>
    </row>
    <row r="757" spans="2:7" ht="99.9" customHeight="1" thickBot="1" x14ac:dyDescent="0.3">
      <c r="B757" s="102">
        <v>752</v>
      </c>
      <c r="C757" s="71" t="s">
        <v>2456</v>
      </c>
      <c r="D757" s="71" t="s">
        <v>289</v>
      </c>
      <c r="E757" s="71" t="s">
        <v>2540</v>
      </c>
      <c r="F757" s="129" t="s">
        <v>705</v>
      </c>
      <c r="G757" s="134" t="s">
        <v>706</v>
      </c>
    </row>
    <row r="758" spans="2:7" ht="99.9" customHeight="1" thickBot="1" x14ac:dyDescent="0.3">
      <c r="B758" s="102">
        <v>766</v>
      </c>
      <c r="C758" s="71" t="s">
        <v>2470</v>
      </c>
      <c r="D758" s="71" t="s">
        <v>289</v>
      </c>
      <c r="E758" s="71" t="s">
        <v>2540</v>
      </c>
      <c r="F758" s="129" t="s">
        <v>796</v>
      </c>
      <c r="G758" s="134" t="s">
        <v>797</v>
      </c>
    </row>
    <row r="759" spans="2:7" ht="99.9" customHeight="1" thickBot="1" x14ac:dyDescent="0.3">
      <c r="B759" s="102">
        <v>769</v>
      </c>
      <c r="C759" s="71" t="s">
        <v>844</v>
      </c>
      <c r="D759" s="71" t="s">
        <v>214</v>
      </c>
      <c r="E759" s="71" t="s">
        <v>2540</v>
      </c>
      <c r="F759" s="129" t="s">
        <v>294</v>
      </c>
      <c r="G759" s="134"/>
    </row>
    <row r="760" spans="2:7" ht="99.9" customHeight="1" thickBot="1" x14ac:dyDescent="0.3">
      <c r="B760" s="102">
        <v>770</v>
      </c>
      <c r="C760" s="71" t="s">
        <v>886</v>
      </c>
      <c r="D760" s="71" t="s">
        <v>214</v>
      </c>
      <c r="E760" s="71" t="s">
        <v>2540</v>
      </c>
      <c r="F760" s="129" t="s">
        <v>943</v>
      </c>
      <c r="G760" s="134" t="s">
        <v>944</v>
      </c>
    </row>
    <row r="761" spans="2:7" ht="99.9" customHeight="1" thickBot="1" x14ac:dyDescent="0.3">
      <c r="B761" s="102">
        <v>793</v>
      </c>
      <c r="C761" s="71" t="s">
        <v>2475</v>
      </c>
      <c r="D761" s="71" t="s">
        <v>214</v>
      </c>
      <c r="E761" s="71" t="s">
        <v>2540</v>
      </c>
      <c r="F761" s="129" t="s">
        <v>1128</v>
      </c>
      <c r="G761" s="134" t="s">
        <v>1129</v>
      </c>
    </row>
    <row r="762" spans="2:7" ht="99.9" customHeight="1" thickBot="1" x14ac:dyDescent="0.3">
      <c r="B762" s="102">
        <v>799</v>
      </c>
      <c r="C762" s="71" t="s">
        <v>2476</v>
      </c>
      <c r="D762" s="71" t="s">
        <v>214</v>
      </c>
      <c r="E762" s="71" t="s">
        <v>2540</v>
      </c>
      <c r="F762" s="129" t="s">
        <v>1246</v>
      </c>
      <c r="G762" s="134" t="s">
        <v>1247</v>
      </c>
    </row>
    <row r="763" spans="2:7" ht="99.9" customHeight="1" thickBot="1" x14ac:dyDescent="0.3">
      <c r="B763" s="102">
        <v>807</v>
      </c>
      <c r="C763" s="71" t="s">
        <v>2457</v>
      </c>
      <c r="D763" s="71" t="s">
        <v>214</v>
      </c>
      <c r="E763" s="71" t="s">
        <v>2540</v>
      </c>
      <c r="F763" s="129" t="s">
        <v>1341</v>
      </c>
      <c r="G763" s="134" t="s">
        <v>1342</v>
      </c>
    </row>
    <row r="764" spans="2:7" ht="99.9" customHeight="1" thickBot="1" x14ac:dyDescent="0.3">
      <c r="B764" s="102">
        <v>816</v>
      </c>
      <c r="C764" s="71" t="s">
        <v>2458</v>
      </c>
      <c r="D764" s="71" t="s">
        <v>214</v>
      </c>
      <c r="E764" s="71" t="s">
        <v>2540</v>
      </c>
      <c r="F764" s="129" t="s">
        <v>1435</v>
      </c>
      <c r="G764" s="134" t="s">
        <v>1436</v>
      </c>
    </row>
    <row r="765" spans="2:7" ht="99.9" customHeight="1" thickBot="1" x14ac:dyDescent="0.3">
      <c r="B765" s="102">
        <v>817</v>
      </c>
      <c r="C765" s="71" t="s">
        <v>2493</v>
      </c>
      <c r="D765" s="71" t="s">
        <v>214</v>
      </c>
      <c r="E765" s="71" t="s">
        <v>2540</v>
      </c>
      <c r="F765" s="129" t="s">
        <v>1458</v>
      </c>
      <c r="G765" s="134" t="s">
        <v>1455</v>
      </c>
    </row>
    <row r="766" spans="2:7" ht="99.9" customHeight="1" thickBot="1" x14ac:dyDescent="0.3">
      <c r="B766" s="102">
        <v>837</v>
      </c>
      <c r="C766" s="71" t="s">
        <v>2459</v>
      </c>
      <c r="D766" s="71" t="s">
        <v>289</v>
      </c>
      <c r="E766" s="71" t="s">
        <v>2540</v>
      </c>
      <c r="F766" s="129" t="s">
        <v>1487</v>
      </c>
      <c r="G766" s="134" t="s">
        <v>1499</v>
      </c>
    </row>
    <row r="767" spans="2:7" ht="99.9" customHeight="1" thickBot="1" x14ac:dyDescent="0.3">
      <c r="B767" s="102">
        <v>838</v>
      </c>
      <c r="C767" s="71" t="s">
        <v>2481</v>
      </c>
      <c r="D767" s="71" t="s">
        <v>214</v>
      </c>
      <c r="E767" s="71" t="s">
        <v>2540</v>
      </c>
      <c r="F767" s="129" t="s">
        <v>294</v>
      </c>
      <c r="G767" s="134" t="s">
        <v>1532</v>
      </c>
    </row>
    <row r="768" spans="2:7" ht="99.9" customHeight="1" thickBot="1" x14ac:dyDescent="0.3">
      <c r="B768" s="102">
        <v>843</v>
      </c>
      <c r="C768" s="71" t="s">
        <v>2460</v>
      </c>
      <c r="D768" s="71" t="s">
        <v>289</v>
      </c>
      <c r="E768" s="71" t="s">
        <v>2540</v>
      </c>
      <c r="F768" s="129" t="s">
        <v>1575</v>
      </c>
      <c r="G768" s="134" t="s">
        <v>1576</v>
      </c>
    </row>
    <row r="769" spans="2:7" ht="99.9" customHeight="1" thickBot="1" x14ac:dyDescent="0.3">
      <c r="B769" s="102">
        <v>845</v>
      </c>
      <c r="C769" s="71" t="s">
        <v>2462</v>
      </c>
      <c r="D769" s="71" t="s">
        <v>214</v>
      </c>
      <c r="E769" s="71" t="s">
        <v>2540</v>
      </c>
      <c r="F769" s="129" t="s">
        <v>1341</v>
      </c>
      <c r="G769" s="134" t="s">
        <v>1342</v>
      </c>
    </row>
    <row r="770" spans="2:7" ht="99.9" customHeight="1" thickBot="1" x14ac:dyDescent="0.3">
      <c r="B770" s="102">
        <v>849</v>
      </c>
      <c r="C770" s="71" t="s">
        <v>2477</v>
      </c>
      <c r="D770" s="71" t="s">
        <v>214</v>
      </c>
      <c r="E770" s="71" t="s">
        <v>2540</v>
      </c>
      <c r="F770" s="129" t="s">
        <v>1169</v>
      </c>
      <c r="G770" s="134" t="s">
        <v>1721</v>
      </c>
    </row>
    <row r="771" spans="2:7" ht="99.9" customHeight="1" thickBot="1" x14ac:dyDescent="0.3">
      <c r="B771" s="102">
        <v>865</v>
      </c>
      <c r="C771" s="71" t="s">
        <v>2482</v>
      </c>
      <c r="D771" s="71" t="s">
        <v>214</v>
      </c>
      <c r="E771" s="71" t="s">
        <v>2540</v>
      </c>
      <c r="F771" s="129" t="s">
        <v>1820</v>
      </c>
      <c r="G771" s="134" t="s">
        <v>1821</v>
      </c>
    </row>
    <row r="772" spans="2:7" ht="99.9" customHeight="1" thickBot="1" x14ac:dyDescent="0.3">
      <c r="B772" s="102">
        <v>867</v>
      </c>
      <c r="C772" s="71" t="s">
        <v>1869</v>
      </c>
      <c r="D772" s="71" t="s">
        <v>289</v>
      </c>
      <c r="E772" s="71" t="s">
        <v>2540</v>
      </c>
      <c r="F772" s="129" t="s">
        <v>1920</v>
      </c>
      <c r="G772" s="134" t="s">
        <v>1921</v>
      </c>
    </row>
    <row r="773" spans="2:7" ht="99.9" customHeight="1" thickBot="1" x14ac:dyDescent="0.3">
      <c r="B773" s="102">
        <v>872</v>
      </c>
      <c r="C773" s="71" t="s">
        <v>2465</v>
      </c>
      <c r="D773" s="71" t="s">
        <v>214</v>
      </c>
      <c r="E773" s="71" t="s">
        <v>2540</v>
      </c>
      <c r="F773" s="129" t="s">
        <v>663</v>
      </c>
      <c r="G773" s="134" t="s">
        <v>2080</v>
      </c>
    </row>
    <row r="774" spans="2:7" ht="99.9" customHeight="1" thickBot="1" x14ac:dyDescent="0.3">
      <c r="B774" s="102">
        <v>875</v>
      </c>
      <c r="C774" s="71" t="s">
        <v>2483</v>
      </c>
      <c r="D774" s="71"/>
      <c r="E774" s="71" t="s">
        <v>2540</v>
      </c>
      <c r="F774" s="129" t="s">
        <v>2163</v>
      </c>
      <c r="G774" s="134" t="s">
        <v>2164</v>
      </c>
    </row>
    <row r="775" spans="2:7" ht="99.9" customHeight="1" thickBot="1" x14ac:dyDescent="0.3">
      <c r="B775" s="102">
        <v>878</v>
      </c>
      <c r="C775" s="71" t="s">
        <v>2466</v>
      </c>
      <c r="D775" s="71" t="s">
        <v>289</v>
      </c>
      <c r="E775" s="71" t="s">
        <v>2540</v>
      </c>
      <c r="F775" s="129" t="s">
        <v>2260</v>
      </c>
      <c r="G775" s="134" t="s">
        <v>1129</v>
      </c>
    </row>
    <row r="776" spans="2:7" ht="99.9" customHeight="1" thickBot="1" x14ac:dyDescent="0.3">
      <c r="B776" s="102">
        <v>879</v>
      </c>
      <c r="C776" s="71" t="s">
        <v>2467</v>
      </c>
      <c r="D776" s="71" t="s">
        <v>214</v>
      </c>
      <c r="E776" s="71" t="s">
        <v>2540</v>
      </c>
      <c r="F776" s="129" t="s">
        <v>1169</v>
      </c>
      <c r="G776" s="134" t="s">
        <v>2366</v>
      </c>
    </row>
    <row r="777" spans="2:7" ht="99.9" customHeight="1" thickBot="1" x14ac:dyDescent="0.3">
      <c r="B777" s="102">
        <v>444</v>
      </c>
      <c r="C777" s="71" t="s">
        <v>2541</v>
      </c>
      <c r="D777" s="71" t="s">
        <v>214</v>
      </c>
      <c r="E777" s="71" t="s">
        <v>2542</v>
      </c>
      <c r="F777" s="129" t="s">
        <v>217</v>
      </c>
      <c r="G777" s="134" t="s">
        <v>218</v>
      </c>
    </row>
    <row r="778" spans="2:7" ht="99.9" customHeight="1" thickBot="1" x14ac:dyDescent="0.3">
      <c r="B778" s="102">
        <v>503</v>
      </c>
      <c r="C778" s="71" t="s">
        <v>2537</v>
      </c>
      <c r="D778" s="71" t="s">
        <v>214</v>
      </c>
      <c r="E778" s="71" t="s">
        <v>2542</v>
      </c>
      <c r="F778" s="129" t="s">
        <v>228</v>
      </c>
      <c r="G778" s="134" t="s">
        <v>227</v>
      </c>
    </row>
    <row r="779" spans="2:7" ht="99.9" customHeight="1" thickBot="1" x14ac:dyDescent="0.3">
      <c r="B779" s="102">
        <v>623</v>
      </c>
      <c r="C779" s="71" t="s">
        <v>253</v>
      </c>
      <c r="D779" s="71" t="s">
        <v>214</v>
      </c>
      <c r="E779" s="71" t="s">
        <v>2542</v>
      </c>
      <c r="F779" s="129" t="s">
        <v>272</v>
      </c>
      <c r="G779" s="134" t="s">
        <v>273</v>
      </c>
    </row>
    <row r="780" spans="2:7" ht="99.9" customHeight="1" thickBot="1" x14ac:dyDescent="0.3">
      <c r="B780" s="102">
        <v>636</v>
      </c>
      <c r="C780" s="71" t="s">
        <v>2448</v>
      </c>
      <c r="D780" s="71" t="s">
        <v>289</v>
      </c>
      <c r="E780" s="71" t="s">
        <v>2542</v>
      </c>
      <c r="F780" s="129" t="s">
        <v>349</v>
      </c>
      <c r="G780" s="134" t="s">
        <v>350</v>
      </c>
    </row>
    <row r="781" spans="2:7" ht="99.9" customHeight="1" thickBot="1" x14ac:dyDescent="0.3">
      <c r="B781" s="102">
        <v>659</v>
      </c>
      <c r="C781" s="71" t="s">
        <v>2496</v>
      </c>
      <c r="D781" s="71" t="s">
        <v>214</v>
      </c>
      <c r="E781" s="71" t="s">
        <v>2542</v>
      </c>
      <c r="F781" s="129" t="s">
        <v>414</v>
      </c>
      <c r="G781" s="134" t="s">
        <v>415</v>
      </c>
    </row>
    <row r="782" spans="2:7" ht="99.9" customHeight="1" thickBot="1" x14ac:dyDescent="0.3">
      <c r="B782" s="102">
        <v>672</v>
      </c>
      <c r="C782" s="71" t="s">
        <v>2479</v>
      </c>
      <c r="D782" s="71" t="s">
        <v>214</v>
      </c>
      <c r="E782" s="71" t="s">
        <v>2542</v>
      </c>
      <c r="F782" s="129" t="s">
        <v>436</v>
      </c>
      <c r="G782" s="134" t="s">
        <v>437</v>
      </c>
    </row>
    <row r="783" spans="2:7" ht="99.9" customHeight="1" thickBot="1" x14ac:dyDescent="0.3">
      <c r="B783" s="102">
        <v>699</v>
      </c>
      <c r="C783" s="71" t="s">
        <v>2450</v>
      </c>
      <c r="D783" s="71" t="s">
        <v>214</v>
      </c>
      <c r="E783" s="71" t="s">
        <v>2542</v>
      </c>
      <c r="F783" s="129" t="s">
        <v>498</v>
      </c>
      <c r="G783" s="134" t="s">
        <v>499</v>
      </c>
    </row>
    <row r="784" spans="2:7" ht="99.9" customHeight="1" thickBot="1" x14ac:dyDescent="0.3">
      <c r="B784" s="102">
        <v>711</v>
      </c>
      <c r="C784" s="71" t="s">
        <v>2469</v>
      </c>
      <c r="D784" s="71" t="s">
        <v>289</v>
      </c>
      <c r="E784" s="71" t="s">
        <v>2542</v>
      </c>
      <c r="F784" s="129" t="s">
        <v>564</v>
      </c>
      <c r="G784" s="134" t="s">
        <v>565</v>
      </c>
    </row>
    <row r="785" spans="2:7" ht="99.9" customHeight="1" thickBot="1" x14ac:dyDescent="0.3">
      <c r="B785" s="102">
        <v>726</v>
      </c>
      <c r="C785" s="71" t="s">
        <v>2451</v>
      </c>
      <c r="D785" s="71" t="s">
        <v>214</v>
      </c>
      <c r="E785" s="71" t="s">
        <v>2542</v>
      </c>
      <c r="F785" s="129" t="s">
        <v>615</v>
      </c>
      <c r="G785" s="134" t="s">
        <v>616</v>
      </c>
    </row>
    <row r="786" spans="2:7" ht="99.9" customHeight="1" thickBot="1" x14ac:dyDescent="0.3">
      <c r="B786" s="102">
        <v>752</v>
      </c>
      <c r="C786" s="71" t="s">
        <v>2456</v>
      </c>
      <c r="D786" s="71" t="s">
        <v>289</v>
      </c>
      <c r="E786" s="71" t="s">
        <v>2542</v>
      </c>
      <c r="F786" s="129" t="s">
        <v>707</v>
      </c>
      <c r="G786" s="134" t="s">
        <v>708</v>
      </c>
    </row>
    <row r="787" spans="2:7" ht="99.9" customHeight="1" thickBot="1" x14ac:dyDescent="0.3">
      <c r="B787" s="102">
        <v>766</v>
      </c>
      <c r="C787" s="71" t="s">
        <v>2470</v>
      </c>
      <c r="D787" s="71" t="s">
        <v>289</v>
      </c>
      <c r="E787" s="71" t="s">
        <v>2542</v>
      </c>
      <c r="F787" s="129" t="s">
        <v>798</v>
      </c>
      <c r="G787" s="134" t="s">
        <v>799</v>
      </c>
    </row>
    <row r="788" spans="2:7" ht="99.9" customHeight="1" thickBot="1" x14ac:dyDescent="0.3">
      <c r="B788" s="102">
        <v>769</v>
      </c>
      <c r="C788" s="71" t="s">
        <v>844</v>
      </c>
      <c r="D788" s="71" t="s">
        <v>214</v>
      </c>
      <c r="E788" s="71" t="s">
        <v>2542</v>
      </c>
      <c r="F788" s="129" t="s">
        <v>869</v>
      </c>
      <c r="G788" s="134" t="s">
        <v>870</v>
      </c>
    </row>
    <row r="789" spans="2:7" ht="99.9" customHeight="1" thickBot="1" x14ac:dyDescent="0.3">
      <c r="B789" s="102">
        <v>770</v>
      </c>
      <c r="C789" s="71" t="s">
        <v>886</v>
      </c>
      <c r="D789" s="71" t="s">
        <v>214</v>
      </c>
      <c r="E789" s="71" t="s">
        <v>2542</v>
      </c>
      <c r="F789" s="129" t="s">
        <v>945</v>
      </c>
      <c r="G789" s="134" t="s">
        <v>946</v>
      </c>
    </row>
    <row r="790" spans="2:7" ht="99.9" customHeight="1" thickBot="1" x14ac:dyDescent="0.3">
      <c r="B790" s="102">
        <v>777</v>
      </c>
      <c r="C790" s="71" t="s">
        <v>2480</v>
      </c>
      <c r="D790" s="71" t="s">
        <v>214</v>
      </c>
      <c r="E790" s="71" t="s">
        <v>2542</v>
      </c>
      <c r="F790" s="129" t="s">
        <v>1028</v>
      </c>
      <c r="G790" s="134" t="s">
        <v>1029</v>
      </c>
    </row>
    <row r="791" spans="2:7" ht="99.9" customHeight="1" thickBot="1" x14ac:dyDescent="0.3">
      <c r="B791" s="102">
        <v>788</v>
      </c>
      <c r="C791" s="71" t="s">
        <v>2471</v>
      </c>
      <c r="D791" s="71"/>
      <c r="E791" s="71" t="s">
        <v>2542</v>
      </c>
      <c r="F791" s="129" t="s">
        <v>1069</v>
      </c>
      <c r="G791" s="134" t="s">
        <v>1070</v>
      </c>
    </row>
    <row r="792" spans="2:7" ht="99.9" customHeight="1" thickBot="1" x14ac:dyDescent="0.3">
      <c r="B792" s="102">
        <v>793</v>
      </c>
      <c r="C792" s="71" t="s">
        <v>2475</v>
      </c>
      <c r="D792" s="71" t="s">
        <v>214</v>
      </c>
      <c r="E792" s="71" t="s">
        <v>2542</v>
      </c>
      <c r="F792" s="129" t="s">
        <v>1130</v>
      </c>
      <c r="G792" s="134" t="s">
        <v>1131</v>
      </c>
    </row>
    <row r="793" spans="2:7" ht="99.9" customHeight="1" thickBot="1" x14ac:dyDescent="0.3">
      <c r="B793" s="102">
        <v>796</v>
      </c>
      <c r="C793" s="71" t="s">
        <v>2485</v>
      </c>
      <c r="D793" s="71"/>
      <c r="E793" s="71" t="s">
        <v>2542</v>
      </c>
      <c r="F793" s="129" t="s">
        <v>1069</v>
      </c>
      <c r="G793" s="134" t="s">
        <v>1187</v>
      </c>
    </row>
    <row r="794" spans="2:7" ht="99.9" customHeight="1" thickBot="1" x14ac:dyDescent="0.3">
      <c r="B794" s="102">
        <v>799</v>
      </c>
      <c r="C794" s="71" t="s">
        <v>2476</v>
      </c>
      <c r="D794" s="71" t="s">
        <v>214</v>
      </c>
      <c r="E794" s="71" t="s">
        <v>2542</v>
      </c>
      <c r="F794" s="129" t="s">
        <v>1248</v>
      </c>
      <c r="G794" s="134" t="s">
        <v>1249</v>
      </c>
    </row>
    <row r="795" spans="2:7" ht="99.9" customHeight="1" thickBot="1" x14ac:dyDescent="0.3">
      <c r="B795" s="102">
        <v>807</v>
      </c>
      <c r="C795" s="71" t="s">
        <v>2457</v>
      </c>
      <c r="D795" s="71" t="s">
        <v>214</v>
      </c>
      <c r="E795" s="71" t="s">
        <v>2542</v>
      </c>
      <c r="F795" s="129" t="s">
        <v>1343</v>
      </c>
      <c r="G795" s="134" t="s">
        <v>1344</v>
      </c>
    </row>
    <row r="796" spans="2:7" ht="99.9" customHeight="1" thickBot="1" x14ac:dyDescent="0.3">
      <c r="B796" s="102">
        <v>810</v>
      </c>
      <c r="C796" s="71" t="s">
        <v>2520</v>
      </c>
      <c r="D796" s="71" t="s">
        <v>214</v>
      </c>
      <c r="E796" s="71" t="s">
        <v>2542</v>
      </c>
      <c r="F796" s="129" t="s">
        <v>1396</v>
      </c>
      <c r="G796" s="134" t="s">
        <v>1397</v>
      </c>
    </row>
    <row r="797" spans="2:7" ht="99.9" customHeight="1" thickBot="1" x14ac:dyDescent="0.3">
      <c r="B797" s="102">
        <v>816</v>
      </c>
      <c r="C797" s="71" t="s">
        <v>2458</v>
      </c>
      <c r="D797" s="71" t="s">
        <v>214</v>
      </c>
      <c r="E797" s="71" t="s">
        <v>2542</v>
      </c>
      <c r="F797" s="129" t="s">
        <v>1343</v>
      </c>
      <c r="G797" s="134" t="s">
        <v>1344</v>
      </c>
    </row>
    <row r="798" spans="2:7" ht="99.9" customHeight="1" thickBot="1" x14ac:dyDescent="0.3">
      <c r="B798" s="102">
        <v>817</v>
      </c>
      <c r="C798" s="71" t="s">
        <v>2493</v>
      </c>
      <c r="D798" s="71" t="s">
        <v>214</v>
      </c>
      <c r="E798" s="71" t="s">
        <v>2542</v>
      </c>
      <c r="F798" s="129" t="s">
        <v>1459</v>
      </c>
      <c r="G798" s="134" t="s">
        <v>1460</v>
      </c>
    </row>
    <row r="799" spans="2:7" ht="99.9" customHeight="1" thickBot="1" x14ac:dyDescent="0.3">
      <c r="B799" s="102">
        <v>837</v>
      </c>
      <c r="C799" s="71" t="s">
        <v>2459</v>
      </c>
      <c r="D799" s="71" t="s">
        <v>289</v>
      </c>
      <c r="E799" s="71" t="s">
        <v>2542</v>
      </c>
      <c r="F799" s="129" t="s">
        <v>1487</v>
      </c>
      <c r="G799" s="134" t="s">
        <v>1500</v>
      </c>
    </row>
    <row r="800" spans="2:7" ht="99.9" customHeight="1" thickBot="1" x14ac:dyDescent="0.3">
      <c r="B800" s="102">
        <v>838</v>
      </c>
      <c r="C800" s="71" t="s">
        <v>2481</v>
      </c>
      <c r="D800" s="71" t="s">
        <v>214</v>
      </c>
      <c r="E800" s="71" t="s">
        <v>2542</v>
      </c>
      <c r="F800" s="129" t="s">
        <v>1537</v>
      </c>
      <c r="G800" s="134" t="s">
        <v>1538</v>
      </c>
    </row>
    <row r="801" spans="2:7" ht="99.9" customHeight="1" thickBot="1" x14ac:dyDescent="0.3">
      <c r="B801" s="102">
        <v>843</v>
      </c>
      <c r="C801" s="71" t="s">
        <v>2460</v>
      </c>
      <c r="D801" s="71" t="s">
        <v>289</v>
      </c>
      <c r="E801" s="71" t="s">
        <v>2542</v>
      </c>
      <c r="F801" s="129" t="s">
        <v>1577</v>
      </c>
      <c r="G801" s="134" t="s">
        <v>415</v>
      </c>
    </row>
    <row r="802" spans="2:7" ht="99.9" customHeight="1" thickBot="1" x14ac:dyDescent="0.3">
      <c r="B802" s="102">
        <v>845</v>
      </c>
      <c r="C802" s="71" t="s">
        <v>2462</v>
      </c>
      <c r="D802" s="71" t="s">
        <v>214</v>
      </c>
      <c r="E802" s="71" t="s">
        <v>2542</v>
      </c>
      <c r="F802" s="129" t="s">
        <v>1612</v>
      </c>
      <c r="G802" s="134" t="s">
        <v>1613</v>
      </c>
    </row>
    <row r="803" spans="2:7" ht="99.9" customHeight="1" thickBot="1" x14ac:dyDescent="0.3">
      <c r="B803" s="102">
        <v>849</v>
      </c>
      <c r="C803" s="71" t="s">
        <v>2477</v>
      </c>
      <c r="D803" s="71" t="s">
        <v>214</v>
      </c>
      <c r="E803" s="71" t="s">
        <v>2542</v>
      </c>
      <c r="F803" s="129" t="s">
        <v>1722</v>
      </c>
      <c r="G803" s="134" t="s">
        <v>1723</v>
      </c>
    </row>
    <row r="804" spans="2:7" ht="99.9" customHeight="1" thickBot="1" x14ac:dyDescent="0.3">
      <c r="B804" s="102">
        <v>863</v>
      </c>
      <c r="C804" s="71" t="s">
        <v>2472</v>
      </c>
      <c r="D804" s="71" t="s">
        <v>214</v>
      </c>
      <c r="E804" s="71" t="s">
        <v>2542</v>
      </c>
      <c r="F804" s="129" t="s">
        <v>1766</v>
      </c>
      <c r="G804" s="134" t="s">
        <v>1767</v>
      </c>
    </row>
    <row r="805" spans="2:7" ht="99.9" customHeight="1" thickBot="1" x14ac:dyDescent="0.3">
      <c r="B805" s="102">
        <v>865</v>
      </c>
      <c r="C805" s="71" t="s">
        <v>2482</v>
      </c>
      <c r="D805" s="71" t="s">
        <v>214</v>
      </c>
      <c r="E805" s="71" t="s">
        <v>2542</v>
      </c>
      <c r="F805" s="129" t="s">
        <v>1822</v>
      </c>
      <c r="G805" s="134" t="s">
        <v>1823</v>
      </c>
    </row>
    <row r="806" spans="2:7" ht="99.9" customHeight="1" thickBot="1" x14ac:dyDescent="0.3">
      <c r="B806" s="102">
        <v>867</v>
      </c>
      <c r="C806" s="71" t="s">
        <v>1869</v>
      </c>
      <c r="D806" s="71" t="s">
        <v>289</v>
      </c>
      <c r="E806" s="71" t="s">
        <v>2542</v>
      </c>
      <c r="F806" s="129" t="s">
        <v>1922</v>
      </c>
      <c r="G806" s="134" t="s">
        <v>1923</v>
      </c>
    </row>
    <row r="807" spans="2:7" ht="99.9" customHeight="1" thickBot="1" x14ac:dyDescent="0.3">
      <c r="B807" s="102">
        <v>868</v>
      </c>
      <c r="C807" s="71" t="s">
        <v>2486</v>
      </c>
      <c r="D807" s="71"/>
      <c r="E807" s="71" t="s">
        <v>2542</v>
      </c>
      <c r="F807" s="129" t="s">
        <v>1986</v>
      </c>
      <c r="G807" s="134" t="s">
        <v>1987</v>
      </c>
    </row>
    <row r="808" spans="2:7" ht="99.9" customHeight="1" thickBot="1" x14ac:dyDescent="0.3">
      <c r="B808" s="102">
        <v>872</v>
      </c>
      <c r="C808" s="71" t="s">
        <v>2465</v>
      </c>
      <c r="D808" s="71" t="s">
        <v>214</v>
      </c>
      <c r="E808" s="71" t="s">
        <v>2542</v>
      </c>
      <c r="F808" s="129" t="s">
        <v>2081</v>
      </c>
      <c r="G808" s="134" t="s">
        <v>2082</v>
      </c>
    </row>
    <row r="809" spans="2:7" ht="99.9" customHeight="1" thickBot="1" x14ac:dyDescent="0.3">
      <c r="B809" s="102">
        <v>875</v>
      </c>
      <c r="C809" s="71" t="s">
        <v>2483</v>
      </c>
      <c r="D809" s="71"/>
      <c r="E809" s="71" t="s">
        <v>2542</v>
      </c>
      <c r="F809" s="129" t="s">
        <v>2165</v>
      </c>
      <c r="G809" s="134" t="s">
        <v>2166</v>
      </c>
    </row>
    <row r="810" spans="2:7" ht="99.9" customHeight="1" thickBot="1" x14ac:dyDescent="0.3">
      <c r="B810" s="102">
        <v>878</v>
      </c>
      <c r="C810" s="71" t="s">
        <v>2466</v>
      </c>
      <c r="D810" s="71" t="s">
        <v>289</v>
      </c>
      <c r="E810" s="71" t="s">
        <v>2542</v>
      </c>
      <c r="F810" s="129" t="s">
        <v>2261</v>
      </c>
      <c r="G810" s="134" t="s">
        <v>2262</v>
      </c>
    </row>
    <row r="811" spans="2:7" ht="99.9" customHeight="1" thickBot="1" x14ac:dyDescent="0.3">
      <c r="B811" s="102">
        <v>879</v>
      </c>
      <c r="C811" s="71" t="s">
        <v>2467</v>
      </c>
      <c r="D811" s="71" t="s">
        <v>214</v>
      </c>
      <c r="E811" s="71" t="s">
        <v>2542</v>
      </c>
      <c r="F811" s="129" t="s">
        <v>2367</v>
      </c>
      <c r="G811" s="134" t="s">
        <v>2368</v>
      </c>
    </row>
    <row r="812" spans="2:7" ht="99.9" customHeight="1" thickBot="1" x14ac:dyDescent="0.3">
      <c r="B812" s="102">
        <v>895</v>
      </c>
      <c r="C812" s="71" t="s">
        <v>2427</v>
      </c>
      <c r="D812" s="71"/>
      <c r="E812" s="71" t="s">
        <v>2542</v>
      </c>
      <c r="F812" s="129"/>
      <c r="G812" s="134" t="s">
        <v>2434</v>
      </c>
    </row>
    <row r="813" spans="2:7" ht="99.9" customHeight="1" thickBot="1" x14ac:dyDescent="0.3">
      <c r="B813" s="102">
        <v>636</v>
      </c>
      <c r="C813" s="71" t="s">
        <v>2448</v>
      </c>
      <c r="D813" s="71" t="s">
        <v>289</v>
      </c>
      <c r="E813" s="71" t="s">
        <v>2543</v>
      </c>
      <c r="F813" s="129" t="s">
        <v>351</v>
      </c>
      <c r="G813" s="134" t="s">
        <v>352</v>
      </c>
    </row>
    <row r="814" spans="2:7" ht="99.9" customHeight="1" thickBot="1" x14ac:dyDescent="0.3">
      <c r="B814" s="102">
        <v>699</v>
      </c>
      <c r="C814" s="71" t="s">
        <v>2450</v>
      </c>
      <c r="D814" s="71" t="s">
        <v>214</v>
      </c>
      <c r="E814" s="71" t="s">
        <v>2543</v>
      </c>
      <c r="F814" s="129" t="s">
        <v>351</v>
      </c>
      <c r="G814" s="134" t="s">
        <v>500</v>
      </c>
    </row>
    <row r="815" spans="2:7" ht="99.9" customHeight="1" thickBot="1" x14ac:dyDescent="0.3">
      <c r="B815" s="102">
        <v>711</v>
      </c>
      <c r="C815" s="71" t="s">
        <v>2469</v>
      </c>
      <c r="D815" s="71" t="s">
        <v>289</v>
      </c>
      <c r="E815" s="71" t="s">
        <v>2543</v>
      </c>
      <c r="F815" s="129" t="s">
        <v>566</v>
      </c>
      <c r="G815" s="134" t="s">
        <v>567</v>
      </c>
    </row>
    <row r="816" spans="2:7" ht="99.9" customHeight="1" thickBot="1" x14ac:dyDescent="0.3">
      <c r="B816" s="102">
        <v>726</v>
      </c>
      <c r="C816" s="71" t="s">
        <v>2451</v>
      </c>
      <c r="D816" s="71" t="s">
        <v>214</v>
      </c>
      <c r="E816" s="71" t="s">
        <v>2543</v>
      </c>
      <c r="F816" s="129" t="s">
        <v>617</v>
      </c>
      <c r="G816" s="134" t="s">
        <v>618</v>
      </c>
    </row>
    <row r="817" spans="2:7" ht="99.9" customHeight="1" thickBot="1" x14ac:dyDescent="0.3">
      <c r="B817" s="102">
        <v>769</v>
      </c>
      <c r="C817" s="71" t="s">
        <v>844</v>
      </c>
      <c r="D817" s="71" t="s">
        <v>214</v>
      </c>
      <c r="E817" s="71" t="s">
        <v>2543</v>
      </c>
      <c r="F817" s="129"/>
      <c r="G817" s="134" t="s">
        <v>871</v>
      </c>
    </row>
    <row r="818" spans="2:7" ht="99.9" customHeight="1" thickBot="1" x14ac:dyDescent="0.3">
      <c r="B818" s="102">
        <v>770</v>
      </c>
      <c r="C818" s="71" t="s">
        <v>886</v>
      </c>
      <c r="D818" s="71" t="s">
        <v>214</v>
      </c>
      <c r="E818" s="71" t="s">
        <v>2543</v>
      </c>
      <c r="F818" s="129" t="s">
        <v>947</v>
      </c>
      <c r="G818" s="134" t="s">
        <v>948</v>
      </c>
    </row>
    <row r="819" spans="2:7" ht="99.9" customHeight="1" thickBot="1" x14ac:dyDescent="0.3">
      <c r="B819" s="102">
        <v>793</v>
      </c>
      <c r="C819" s="71" t="s">
        <v>2475</v>
      </c>
      <c r="D819" s="71" t="s">
        <v>214</v>
      </c>
      <c r="E819" s="71" t="s">
        <v>2543</v>
      </c>
      <c r="F819" s="129" t="s">
        <v>1132</v>
      </c>
      <c r="G819" s="134" t="s">
        <v>1133</v>
      </c>
    </row>
    <row r="820" spans="2:7" ht="99.9" customHeight="1" thickBot="1" x14ac:dyDescent="0.3">
      <c r="B820" s="102">
        <v>816</v>
      </c>
      <c r="C820" s="71" t="s">
        <v>2458</v>
      </c>
      <c r="D820" s="71" t="s">
        <v>214</v>
      </c>
      <c r="E820" s="71" t="s">
        <v>2543</v>
      </c>
      <c r="F820" s="129" t="s">
        <v>1345</v>
      </c>
      <c r="G820" s="134" t="s">
        <v>1346</v>
      </c>
    </row>
    <row r="821" spans="2:7" ht="99.9" customHeight="1" thickBot="1" x14ac:dyDescent="0.3">
      <c r="B821" s="102">
        <v>837</v>
      </c>
      <c r="C821" s="71" t="s">
        <v>2459</v>
      </c>
      <c r="D821" s="71" t="s">
        <v>289</v>
      </c>
      <c r="E821" s="71" t="s">
        <v>2543</v>
      </c>
      <c r="F821" s="129" t="s">
        <v>1491</v>
      </c>
      <c r="G821" s="134" t="s">
        <v>1501</v>
      </c>
    </row>
    <row r="822" spans="2:7" ht="99.9" customHeight="1" thickBot="1" x14ac:dyDescent="0.3">
      <c r="B822" s="102">
        <v>849</v>
      </c>
      <c r="C822" s="71" t="s">
        <v>2477</v>
      </c>
      <c r="D822" s="71" t="s">
        <v>214</v>
      </c>
      <c r="E822" s="71" t="s">
        <v>2543</v>
      </c>
      <c r="F822" s="129" t="s">
        <v>1724</v>
      </c>
      <c r="G822" s="134" t="s">
        <v>1725</v>
      </c>
    </row>
    <row r="823" spans="2:7" ht="99.9" customHeight="1" thickBot="1" x14ac:dyDescent="0.3">
      <c r="B823" s="102">
        <v>863</v>
      </c>
      <c r="C823" s="71" t="s">
        <v>2472</v>
      </c>
      <c r="D823" s="71" t="s">
        <v>214</v>
      </c>
      <c r="E823" s="71" t="s">
        <v>2543</v>
      </c>
      <c r="F823" s="129" t="s">
        <v>1768</v>
      </c>
      <c r="G823" s="134" t="s">
        <v>1769</v>
      </c>
    </row>
    <row r="824" spans="2:7" ht="99.9" customHeight="1" thickBot="1" x14ac:dyDescent="0.3">
      <c r="B824" s="102">
        <v>865</v>
      </c>
      <c r="C824" s="71" t="s">
        <v>2482</v>
      </c>
      <c r="D824" s="71" t="s">
        <v>214</v>
      </c>
      <c r="E824" s="71" t="s">
        <v>2543</v>
      </c>
      <c r="F824" s="129" t="s">
        <v>1824</v>
      </c>
      <c r="G824" s="134" t="s">
        <v>1825</v>
      </c>
    </row>
    <row r="825" spans="2:7" ht="99.9" customHeight="1" thickBot="1" x14ac:dyDescent="0.3">
      <c r="B825" s="102">
        <v>867</v>
      </c>
      <c r="C825" s="71" t="s">
        <v>1869</v>
      </c>
      <c r="D825" s="71" t="s">
        <v>289</v>
      </c>
      <c r="E825" s="71" t="s">
        <v>2543</v>
      </c>
      <c r="F825" s="129" t="s">
        <v>351</v>
      </c>
      <c r="G825" s="134"/>
    </row>
    <row r="826" spans="2:7" ht="99.9" customHeight="1" thickBot="1" x14ac:dyDescent="0.3">
      <c r="B826" s="102">
        <v>872</v>
      </c>
      <c r="C826" s="71" t="s">
        <v>2465</v>
      </c>
      <c r="D826" s="71" t="s">
        <v>214</v>
      </c>
      <c r="E826" s="71" t="s">
        <v>2543</v>
      </c>
      <c r="F826" s="129" t="s">
        <v>1132</v>
      </c>
      <c r="G826" s="134" t="s">
        <v>2083</v>
      </c>
    </row>
    <row r="827" spans="2:7" ht="99.9" customHeight="1" thickBot="1" x14ac:dyDescent="0.3">
      <c r="B827" s="102">
        <v>875</v>
      </c>
      <c r="C827" s="71" t="s">
        <v>2483</v>
      </c>
      <c r="D827" s="71"/>
      <c r="E827" s="71" t="s">
        <v>2543</v>
      </c>
      <c r="F827" s="129" t="s">
        <v>2167</v>
      </c>
      <c r="G827" s="134" t="s">
        <v>2168</v>
      </c>
    </row>
    <row r="828" spans="2:7" ht="99.9" customHeight="1" thickBot="1" x14ac:dyDescent="0.3">
      <c r="B828" s="102">
        <v>878</v>
      </c>
      <c r="C828" s="71" t="s">
        <v>2466</v>
      </c>
      <c r="D828" s="71" t="s">
        <v>289</v>
      </c>
      <c r="E828" s="71" t="s">
        <v>2543</v>
      </c>
      <c r="F828" s="129" t="s">
        <v>1132</v>
      </c>
      <c r="G828" s="134" t="s">
        <v>1133</v>
      </c>
    </row>
    <row r="829" spans="2:7" ht="99.9" customHeight="1" thickBot="1" x14ac:dyDescent="0.3">
      <c r="B829" s="102">
        <v>879</v>
      </c>
      <c r="C829" s="71" t="s">
        <v>2467</v>
      </c>
      <c r="D829" s="71" t="s">
        <v>214</v>
      </c>
      <c r="E829" s="71" t="s">
        <v>2543</v>
      </c>
      <c r="F829" s="129" t="s">
        <v>351</v>
      </c>
      <c r="G829" s="134" t="s">
        <v>2369</v>
      </c>
    </row>
    <row r="830" spans="2:7" ht="99.9" customHeight="1" thickBot="1" x14ac:dyDescent="0.3">
      <c r="B830" s="102">
        <v>623</v>
      </c>
      <c r="C830" s="71" t="s">
        <v>253</v>
      </c>
      <c r="D830" s="71" t="s">
        <v>214</v>
      </c>
      <c r="E830" s="71" t="s">
        <v>2544</v>
      </c>
      <c r="F830" s="129" t="s">
        <v>274</v>
      </c>
      <c r="G830" s="134" t="s">
        <v>275</v>
      </c>
    </row>
    <row r="831" spans="2:7" ht="99.9" customHeight="1" thickBot="1" x14ac:dyDescent="0.3">
      <c r="B831" s="102">
        <v>636</v>
      </c>
      <c r="C831" s="71" t="s">
        <v>2448</v>
      </c>
      <c r="D831" s="71" t="s">
        <v>289</v>
      </c>
      <c r="E831" s="71" t="s">
        <v>2544</v>
      </c>
      <c r="F831" s="129" t="s">
        <v>353</v>
      </c>
      <c r="G831" s="134" t="s">
        <v>354</v>
      </c>
    </row>
    <row r="832" spans="2:7" ht="99.9" customHeight="1" thickBot="1" x14ac:dyDescent="0.3">
      <c r="B832" s="102">
        <v>672</v>
      </c>
      <c r="C832" s="71" t="s">
        <v>2479</v>
      </c>
      <c r="D832" s="71" t="s">
        <v>214</v>
      </c>
      <c r="E832" s="71" t="s">
        <v>2544</v>
      </c>
      <c r="F832" s="129" t="s">
        <v>438</v>
      </c>
      <c r="G832" s="134" t="s">
        <v>439</v>
      </c>
    </row>
    <row r="833" spans="2:7" ht="99.9" customHeight="1" thickBot="1" x14ac:dyDescent="0.3">
      <c r="B833" s="102">
        <v>699</v>
      </c>
      <c r="C833" s="71" t="s">
        <v>2450</v>
      </c>
      <c r="D833" s="71" t="s">
        <v>214</v>
      </c>
      <c r="E833" s="71" t="s">
        <v>2544</v>
      </c>
      <c r="F833" s="129" t="s">
        <v>353</v>
      </c>
      <c r="G833" s="134" t="s">
        <v>501</v>
      </c>
    </row>
    <row r="834" spans="2:7" ht="99.9" customHeight="1" thickBot="1" x14ac:dyDescent="0.3">
      <c r="B834" s="102">
        <v>726</v>
      </c>
      <c r="C834" s="71" t="s">
        <v>2451</v>
      </c>
      <c r="D834" s="71" t="s">
        <v>214</v>
      </c>
      <c r="E834" s="71" t="s">
        <v>2544</v>
      </c>
      <c r="F834" s="129" t="s">
        <v>619</v>
      </c>
      <c r="G834" s="134" t="s">
        <v>618</v>
      </c>
    </row>
    <row r="835" spans="2:7" ht="99.9" customHeight="1" thickBot="1" x14ac:dyDescent="0.3">
      <c r="B835" s="102">
        <v>752</v>
      </c>
      <c r="C835" s="71" t="s">
        <v>2456</v>
      </c>
      <c r="D835" s="71" t="s">
        <v>289</v>
      </c>
      <c r="E835" s="71" t="s">
        <v>2544</v>
      </c>
      <c r="F835" s="129" t="s">
        <v>709</v>
      </c>
      <c r="G835" s="134" t="s">
        <v>710</v>
      </c>
    </row>
    <row r="836" spans="2:7" ht="99.9" customHeight="1" thickBot="1" x14ac:dyDescent="0.3">
      <c r="B836" s="102">
        <v>766</v>
      </c>
      <c r="C836" s="71" t="s">
        <v>2470</v>
      </c>
      <c r="D836" s="71" t="s">
        <v>289</v>
      </c>
      <c r="E836" s="71" t="s">
        <v>2544</v>
      </c>
      <c r="F836" s="129" t="s">
        <v>800</v>
      </c>
      <c r="G836" s="134" t="s">
        <v>801</v>
      </c>
    </row>
    <row r="837" spans="2:7" ht="99.9" customHeight="1" thickBot="1" x14ac:dyDescent="0.3">
      <c r="B837" s="102">
        <v>770</v>
      </c>
      <c r="C837" s="71" t="s">
        <v>886</v>
      </c>
      <c r="D837" s="71" t="s">
        <v>214</v>
      </c>
      <c r="E837" s="71" t="s">
        <v>2544</v>
      </c>
      <c r="F837" s="129" t="s">
        <v>949</v>
      </c>
      <c r="G837" s="134" t="s">
        <v>950</v>
      </c>
    </row>
    <row r="838" spans="2:7" ht="99.9" customHeight="1" thickBot="1" x14ac:dyDescent="0.3">
      <c r="B838" s="102">
        <v>793</v>
      </c>
      <c r="C838" s="71" t="s">
        <v>2475</v>
      </c>
      <c r="D838" s="71" t="s">
        <v>214</v>
      </c>
      <c r="E838" s="71" t="s">
        <v>2544</v>
      </c>
      <c r="F838" s="129" t="s">
        <v>1134</v>
      </c>
      <c r="G838" s="134" t="s">
        <v>1135</v>
      </c>
    </row>
    <row r="839" spans="2:7" ht="99.9" customHeight="1" thickBot="1" x14ac:dyDescent="0.3">
      <c r="B839" s="102">
        <v>799</v>
      </c>
      <c r="C839" s="71" t="s">
        <v>2476</v>
      </c>
      <c r="D839" s="71" t="s">
        <v>214</v>
      </c>
      <c r="E839" s="71" t="s">
        <v>2544</v>
      </c>
      <c r="F839" s="129" t="s">
        <v>1250</v>
      </c>
      <c r="G839" s="134" t="s">
        <v>1251</v>
      </c>
    </row>
    <row r="840" spans="2:7" ht="99.9" customHeight="1" thickBot="1" x14ac:dyDescent="0.3">
      <c r="B840" s="102">
        <v>807</v>
      </c>
      <c r="C840" s="71" t="s">
        <v>2457</v>
      </c>
      <c r="D840" s="71" t="s">
        <v>214</v>
      </c>
      <c r="E840" s="71" t="s">
        <v>2544</v>
      </c>
      <c r="F840" s="129" t="s">
        <v>1345</v>
      </c>
      <c r="G840" s="134" t="s">
        <v>1346</v>
      </c>
    </row>
    <row r="841" spans="2:7" ht="99.9" customHeight="1" thickBot="1" x14ac:dyDescent="0.3">
      <c r="B841" s="102">
        <v>816</v>
      </c>
      <c r="C841" s="71" t="s">
        <v>2458</v>
      </c>
      <c r="D841" s="71" t="s">
        <v>214</v>
      </c>
      <c r="E841" s="71" t="s">
        <v>2544</v>
      </c>
      <c r="F841" s="129" t="s">
        <v>1345</v>
      </c>
      <c r="G841" s="134" t="s">
        <v>1346</v>
      </c>
    </row>
    <row r="842" spans="2:7" ht="99.9" customHeight="1" thickBot="1" x14ac:dyDescent="0.3">
      <c r="B842" s="102">
        <v>837</v>
      </c>
      <c r="C842" s="71" t="s">
        <v>2459</v>
      </c>
      <c r="D842" s="71" t="s">
        <v>289</v>
      </c>
      <c r="E842" s="71" t="s">
        <v>2544</v>
      </c>
      <c r="F842" s="129" t="s">
        <v>1489</v>
      </c>
      <c r="G842" s="134" t="s">
        <v>1502</v>
      </c>
    </row>
    <row r="843" spans="2:7" ht="99.9" customHeight="1" thickBot="1" x14ac:dyDescent="0.3">
      <c r="B843" s="102">
        <v>838</v>
      </c>
      <c r="C843" s="71" t="s">
        <v>2481</v>
      </c>
      <c r="D843" s="71" t="s">
        <v>214</v>
      </c>
      <c r="E843" s="71" t="s">
        <v>2544</v>
      </c>
      <c r="F843" s="129" t="s">
        <v>1539</v>
      </c>
      <c r="G843" s="134" t="s">
        <v>1540</v>
      </c>
    </row>
    <row r="844" spans="2:7" ht="99.9" customHeight="1" thickBot="1" x14ac:dyDescent="0.3">
      <c r="B844" s="102">
        <v>845</v>
      </c>
      <c r="C844" s="71" t="s">
        <v>2462</v>
      </c>
      <c r="D844" s="71" t="s">
        <v>214</v>
      </c>
      <c r="E844" s="71" t="s">
        <v>2544</v>
      </c>
      <c r="F844" s="129" t="s">
        <v>1614</v>
      </c>
      <c r="G844" s="134" t="s">
        <v>1615</v>
      </c>
    </row>
    <row r="845" spans="2:7" ht="99.9" customHeight="1" thickBot="1" x14ac:dyDescent="0.3">
      <c r="B845" s="102">
        <v>849</v>
      </c>
      <c r="C845" s="71" t="s">
        <v>2477</v>
      </c>
      <c r="D845" s="71" t="s">
        <v>214</v>
      </c>
      <c r="E845" s="71" t="s">
        <v>2544</v>
      </c>
      <c r="F845" s="129" t="s">
        <v>1726</v>
      </c>
      <c r="G845" s="134" t="s">
        <v>1725</v>
      </c>
    </row>
    <row r="846" spans="2:7" ht="99.9" customHeight="1" thickBot="1" x14ac:dyDescent="0.3">
      <c r="B846" s="102">
        <v>865</v>
      </c>
      <c r="C846" s="71" t="s">
        <v>2482</v>
      </c>
      <c r="D846" s="71" t="s">
        <v>214</v>
      </c>
      <c r="E846" s="71" t="s">
        <v>2544</v>
      </c>
      <c r="F846" s="129" t="s">
        <v>1826</v>
      </c>
      <c r="G846" s="134" t="s">
        <v>1827</v>
      </c>
    </row>
    <row r="847" spans="2:7" ht="99.9" customHeight="1" thickBot="1" x14ac:dyDescent="0.3">
      <c r="B847" s="102">
        <v>867</v>
      </c>
      <c r="C847" s="71" t="s">
        <v>1869</v>
      </c>
      <c r="D847" s="71" t="s">
        <v>289</v>
      </c>
      <c r="E847" s="71" t="s">
        <v>2544</v>
      </c>
      <c r="F847" s="129" t="s">
        <v>1924</v>
      </c>
      <c r="G847" s="134" t="s">
        <v>1925</v>
      </c>
    </row>
    <row r="848" spans="2:7" ht="99.9" customHeight="1" thickBot="1" x14ac:dyDescent="0.3">
      <c r="B848" s="102">
        <v>872</v>
      </c>
      <c r="C848" s="71" t="s">
        <v>2465</v>
      </c>
      <c r="D848" s="71" t="s">
        <v>214</v>
      </c>
      <c r="E848" s="71" t="s">
        <v>2544</v>
      </c>
      <c r="F848" s="129" t="s">
        <v>2084</v>
      </c>
      <c r="G848" s="134" t="s">
        <v>2085</v>
      </c>
    </row>
    <row r="849" spans="2:7" ht="99.9" customHeight="1" thickBot="1" x14ac:dyDescent="0.3">
      <c r="B849" s="102">
        <v>875</v>
      </c>
      <c r="C849" s="71" t="s">
        <v>2483</v>
      </c>
      <c r="D849" s="71"/>
      <c r="E849" s="71" t="s">
        <v>2544</v>
      </c>
      <c r="F849" s="129" t="s">
        <v>2169</v>
      </c>
      <c r="G849" s="134" t="s">
        <v>2170</v>
      </c>
    </row>
    <row r="850" spans="2:7" ht="99.9" customHeight="1" thickBot="1" x14ac:dyDescent="0.3">
      <c r="B850" s="102">
        <v>878</v>
      </c>
      <c r="C850" s="71" t="s">
        <v>2466</v>
      </c>
      <c r="D850" s="71" t="s">
        <v>289</v>
      </c>
      <c r="E850" s="71" t="s">
        <v>2544</v>
      </c>
      <c r="F850" s="129" t="s">
        <v>2263</v>
      </c>
      <c r="G850" s="134" t="s">
        <v>2264</v>
      </c>
    </row>
    <row r="851" spans="2:7" ht="99.9" customHeight="1" thickBot="1" x14ac:dyDescent="0.3">
      <c r="B851" s="102">
        <v>879</v>
      </c>
      <c r="C851" s="71" t="s">
        <v>2467</v>
      </c>
      <c r="D851" s="71" t="s">
        <v>214</v>
      </c>
      <c r="E851" s="71" t="s">
        <v>2544</v>
      </c>
      <c r="F851" s="129" t="s">
        <v>2370</v>
      </c>
      <c r="G851" s="134" t="s">
        <v>2371</v>
      </c>
    </row>
    <row r="852" spans="2:7" ht="99.9" customHeight="1" thickBot="1" x14ac:dyDescent="0.3">
      <c r="B852" s="102">
        <v>636</v>
      </c>
      <c r="C852" s="71" t="s">
        <v>2448</v>
      </c>
      <c r="D852" s="71" t="s">
        <v>289</v>
      </c>
      <c r="E852" s="71" t="s">
        <v>2545</v>
      </c>
      <c r="F852" s="129" t="s">
        <v>355</v>
      </c>
      <c r="G852" s="134" t="s">
        <v>356</v>
      </c>
    </row>
    <row r="853" spans="2:7" ht="99.9" customHeight="1" thickBot="1" x14ac:dyDescent="0.3">
      <c r="B853" s="102">
        <v>699</v>
      </c>
      <c r="C853" s="71" t="s">
        <v>2450</v>
      </c>
      <c r="D853" s="71" t="s">
        <v>214</v>
      </c>
      <c r="E853" s="71" t="s">
        <v>2545</v>
      </c>
      <c r="F853" s="129" t="s">
        <v>294</v>
      </c>
      <c r="G853" s="134" t="s">
        <v>502</v>
      </c>
    </row>
    <row r="854" spans="2:7" ht="99.9" customHeight="1" thickBot="1" x14ac:dyDescent="0.3">
      <c r="B854" s="102">
        <v>711</v>
      </c>
      <c r="C854" s="71" t="s">
        <v>2469</v>
      </c>
      <c r="D854" s="71" t="s">
        <v>289</v>
      </c>
      <c r="E854" s="71" t="s">
        <v>2545</v>
      </c>
      <c r="F854" s="129" t="s">
        <v>568</v>
      </c>
      <c r="G854" s="134" t="s">
        <v>569</v>
      </c>
    </row>
    <row r="855" spans="2:7" ht="99.9" customHeight="1" thickBot="1" x14ac:dyDescent="0.3">
      <c r="B855" s="102">
        <v>726</v>
      </c>
      <c r="C855" s="71" t="s">
        <v>2451</v>
      </c>
      <c r="D855" s="71" t="s">
        <v>214</v>
      </c>
      <c r="E855" s="71" t="s">
        <v>2545</v>
      </c>
      <c r="F855" s="129" t="s">
        <v>620</v>
      </c>
      <c r="G855" s="134" t="s">
        <v>621</v>
      </c>
    </row>
    <row r="856" spans="2:7" ht="99.9" customHeight="1" thickBot="1" x14ac:dyDescent="0.3">
      <c r="B856" s="102">
        <v>752</v>
      </c>
      <c r="C856" s="71" t="s">
        <v>2456</v>
      </c>
      <c r="D856" s="71" t="s">
        <v>289</v>
      </c>
      <c r="E856" s="71" t="s">
        <v>2545</v>
      </c>
      <c r="F856" s="129" t="s">
        <v>711</v>
      </c>
      <c r="G856" s="134" t="s">
        <v>712</v>
      </c>
    </row>
    <row r="857" spans="2:7" ht="99.9" customHeight="1" thickBot="1" x14ac:dyDescent="0.3">
      <c r="B857" s="102">
        <v>766</v>
      </c>
      <c r="C857" s="71" t="s">
        <v>2470</v>
      </c>
      <c r="D857" s="71" t="s">
        <v>289</v>
      </c>
      <c r="E857" s="71" t="s">
        <v>2545</v>
      </c>
      <c r="F857" s="129" t="s">
        <v>796</v>
      </c>
      <c r="G857" s="134" t="s">
        <v>712</v>
      </c>
    </row>
    <row r="858" spans="2:7" ht="99.9" customHeight="1" thickBot="1" x14ac:dyDescent="0.3">
      <c r="B858" s="102">
        <v>769</v>
      </c>
      <c r="C858" s="71" t="s">
        <v>844</v>
      </c>
      <c r="D858" s="71" t="s">
        <v>214</v>
      </c>
      <c r="E858" s="71" t="s">
        <v>2545</v>
      </c>
      <c r="F858" s="129" t="s">
        <v>294</v>
      </c>
      <c r="G858" s="134" t="s">
        <v>872</v>
      </c>
    </row>
    <row r="859" spans="2:7" ht="99.9" customHeight="1" thickBot="1" x14ac:dyDescent="0.3">
      <c r="B859" s="102">
        <v>770</v>
      </c>
      <c r="C859" s="71" t="s">
        <v>886</v>
      </c>
      <c r="D859" s="71" t="s">
        <v>214</v>
      </c>
      <c r="E859" s="71" t="s">
        <v>2545</v>
      </c>
      <c r="F859" s="129" t="s">
        <v>951</v>
      </c>
      <c r="G859" s="134" t="s">
        <v>952</v>
      </c>
    </row>
    <row r="860" spans="2:7" ht="99.9" customHeight="1" thickBot="1" x14ac:dyDescent="0.3">
      <c r="B860" s="102">
        <v>793</v>
      </c>
      <c r="C860" s="71" t="s">
        <v>2475</v>
      </c>
      <c r="D860" s="71" t="s">
        <v>214</v>
      </c>
      <c r="E860" s="71" t="s">
        <v>2545</v>
      </c>
      <c r="F860" s="129" t="s">
        <v>1136</v>
      </c>
      <c r="G860" s="134" t="s">
        <v>1137</v>
      </c>
    </row>
    <row r="861" spans="2:7" ht="99.9" customHeight="1" thickBot="1" x14ac:dyDescent="0.3">
      <c r="B861" s="102">
        <v>799</v>
      </c>
      <c r="C861" s="71" t="s">
        <v>2476</v>
      </c>
      <c r="D861" s="71" t="s">
        <v>214</v>
      </c>
      <c r="E861" s="71" t="s">
        <v>2545</v>
      </c>
      <c r="F861" s="129" t="s">
        <v>1252</v>
      </c>
      <c r="G861" s="134" t="s">
        <v>1253</v>
      </c>
    </row>
    <row r="862" spans="2:7" ht="99.9" customHeight="1" thickBot="1" x14ac:dyDescent="0.3">
      <c r="B862" s="102">
        <v>807</v>
      </c>
      <c r="C862" s="71" t="s">
        <v>2457</v>
      </c>
      <c r="D862" s="71" t="s">
        <v>214</v>
      </c>
      <c r="E862" s="71" t="s">
        <v>2545</v>
      </c>
      <c r="F862" s="129" t="s">
        <v>663</v>
      </c>
      <c r="G862" s="134" t="s">
        <v>1347</v>
      </c>
    </row>
    <row r="863" spans="2:7" ht="99.9" customHeight="1" thickBot="1" x14ac:dyDescent="0.3">
      <c r="B863" s="102">
        <v>816</v>
      </c>
      <c r="C863" s="71" t="s">
        <v>2458</v>
      </c>
      <c r="D863" s="71" t="s">
        <v>214</v>
      </c>
      <c r="E863" s="71" t="s">
        <v>2545</v>
      </c>
      <c r="F863" s="129" t="s">
        <v>663</v>
      </c>
      <c r="G863" s="134" t="s">
        <v>1347</v>
      </c>
    </row>
    <row r="864" spans="2:7" ht="99.9" customHeight="1" thickBot="1" x14ac:dyDescent="0.3">
      <c r="B864" s="102">
        <v>837</v>
      </c>
      <c r="C864" s="71" t="s">
        <v>2459</v>
      </c>
      <c r="D864" s="71" t="s">
        <v>289</v>
      </c>
      <c r="E864" s="71" t="s">
        <v>2545</v>
      </c>
      <c r="F864" s="129" t="s">
        <v>1487</v>
      </c>
      <c r="G864" s="134" t="s">
        <v>1501</v>
      </c>
    </row>
    <row r="865" spans="2:7" ht="99.9" customHeight="1" thickBot="1" x14ac:dyDescent="0.3">
      <c r="B865" s="102">
        <v>838</v>
      </c>
      <c r="C865" s="71" t="s">
        <v>2481</v>
      </c>
      <c r="D865" s="71" t="s">
        <v>214</v>
      </c>
      <c r="E865" s="71" t="s">
        <v>2545</v>
      </c>
      <c r="F865" s="129" t="s">
        <v>294</v>
      </c>
      <c r="G865" s="134" t="s">
        <v>1541</v>
      </c>
    </row>
    <row r="866" spans="2:7" ht="99.9" customHeight="1" thickBot="1" x14ac:dyDescent="0.3">
      <c r="B866" s="102">
        <v>845</v>
      </c>
      <c r="C866" s="71" t="s">
        <v>2462</v>
      </c>
      <c r="D866" s="71" t="s">
        <v>214</v>
      </c>
      <c r="E866" s="71" t="s">
        <v>2545</v>
      </c>
      <c r="F866" s="129" t="s">
        <v>663</v>
      </c>
      <c r="G866" s="134" t="s">
        <v>1616</v>
      </c>
    </row>
    <row r="867" spans="2:7" ht="99.9" customHeight="1" thickBot="1" x14ac:dyDescent="0.3">
      <c r="B867" s="102">
        <v>849</v>
      </c>
      <c r="C867" s="71" t="s">
        <v>2477</v>
      </c>
      <c r="D867" s="71" t="s">
        <v>214</v>
      </c>
      <c r="E867" s="71" t="s">
        <v>2545</v>
      </c>
      <c r="F867" s="129" t="s">
        <v>1727</v>
      </c>
      <c r="G867" s="134" t="s">
        <v>1728</v>
      </c>
    </row>
    <row r="868" spans="2:7" ht="99.9" customHeight="1" thickBot="1" x14ac:dyDescent="0.3">
      <c r="B868" s="102">
        <v>863</v>
      </c>
      <c r="C868" s="71" t="s">
        <v>2472</v>
      </c>
      <c r="D868" s="71" t="s">
        <v>214</v>
      </c>
      <c r="E868" s="71" t="s">
        <v>2545</v>
      </c>
      <c r="F868" s="129" t="s">
        <v>1770</v>
      </c>
      <c r="G868" s="134" t="s">
        <v>1771</v>
      </c>
    </row>
    <row r="869" spans="2:7" ht="99.9" customHeight="1" thickBot="1" x14ac:dyDescent="0.3">
      <c r="B869" s="102">
        <v>865</v>
      </c>
      <c r="C869" s="71" t="s">
        <v>2482</v>
      </c>
      <c r="D869" s="71" t="s">
        <v>214</v>
      </c>
      <c r="E869" s="71" t="s">
        <v>2545</v>
      </c>
      <c r="F869" s="129" t="s">
        <v>1828</v>
      </c>
      <c r="G869" s="134" t="s">
        <v>1829</v>
      </c>
    </row>
    <row r="870" spans="2:7" ht="99.9" customHeight="1" thickBot="1" x14ac:dyDescent="0.3">
      <c r="B870" s="102">
        <v>867</v>
      </c>
      <c r="C870" s="71" t="s">
        <v>1869</v>
      </c>
      <c r="D870" s="71" t="s">
        <v>289</v>
      </c>
      <c r="E870" s="71" t="s">
        <v>2545</v>
      </c>
      <c r="F870" s="129" t="s">
        <v>1926</v>
      </c>
      <c r="G870" s="134" t="s">
        <v>1927</v>
      </c>
    </row>
    <row r="871" spans="2:7" ht="99.9" customHeight="1" thickBot="1" x14ac:dyDescent="0.3">
      <c r="B871" s="102">
        <v>872</v>
      </c>
      <c r="C871" s="71" t="s">
        <v>2465</v>
      </c>
      <c r="D871" s="71" t="s">
        <v>214</v>
      </c>
      <c r="E871" s="71" t="s">
        <v>2545</v>
      </c>
      <c r="F871" s="129" t="s">
        <v>1980</v>
      </c>
      <c r="G871" s="134" t="s">
        <v>2086</v>
      </c>
    </row>
    <row r="872" spans="2:7" ht="99.9" customHeight="1" thickBot="1" x14ac:dyDescent="0.3">
      <c r="B872" s="102">
        <v>875</v>
      </c>
      <c r="C872" s="71" t="s">
        <v>2483</v>
      </c>
      <c r="D872" s="71"/>
      <c r="E872" s="71" t="s">
        <v>2545</v>
      </c>
      <c r="F872" s="129" t="s">
        <v>2171</v>
      </c>
      <c r="G872" s="134" t="s">
        <v>2172</v>
      </c>
    </row>
    <row r="873" spans="2:7" ht="99.9" customHeight="1" thickBot="1" x14ac:dyDescent="0.3">
      <c r="B873" s="102">
        <v>878</v>
      </c>
      <c r="C873" s="71" t="s">
        <v>2466</v>
      </c>
      <c r="D873" s="71" t="s">
        <v>289</v>
      </c>
      <c r="E873" s="71" t="s">
        <v>2545</v>
      </c>
      <c r="F873" s="129" t="s">
        <v>2265</v>
      </c>
      <c r="G873" s="134" t="s">
        <v>1137</v>
      </c>
    </row>
    <row r="874" spans="2:7" ht="99.9" customHeight="1" thickBot="1" x14ac:dyDescent="0.3">
      <c r="B874" s="102">
        <v>879</v>
      </c>
      <c r="C874" s="71" t="s">
        <v>2467</v>
      </c>
      <c r="D874" s="71" t="s">
        <v>214</v>
      </c>
      <c r="E874" s="71" t="s">
        <v>2545</v>
      </c>
      <c r="F874" s="129" t="s">
        <v>1169</v>
      </c>
      <c r="G874" s="134" t="s">
        <v>2372</v>
      </c>
    </row>
    <row r="875" spans="2:7" ht="99.9" customHeight="1" thickBot="1" x14ac:dyDescent="0.3">
      <c r="B875" s="102">
        <v>636</v>
      </c>
      <c r="C875" s="71" t="s">
        <v>2448</v>
      </c>
      <c r="D875" s="71" t="s">
        <v>289</v>
      </c>
      <c r="E875" s="71" t="s">
        <v>2546</v>
      </c>
      <c r="F875" s="129" t="s">
        <v>357</v>
      </c>
      <c r="G875" s="134" t="s">
        <v>358</v>
      </c>
    </row>
    <row r="876" spans="2:7" ht="99.9" customHeight="1" thickBot="1" x14ac:dyDescent="0.3">
      <c r="B876" s="102">
        <v>699</v>
      </c>
      <c r="C876" s="71" t="s">
        <v>2450</v>
      </c>
      <c r="D876" s="71" t="s">
        <v>214</v>
      </c>
      <c r="E876" s="71" t="s">
        <v>2546</v>
      </c>
      <c r="F876" s="129" t="s">
        <v>503</v>
      </c>
      <c r="G876" s="134" t="s">
        <v>358</v>
      </c>
    </row>
    <row r="877" spans="2:7" ht="99.9" customHeight="1" thickBot="1" x14ac:dyDescent="0.3">
      <c r="B877" s="102">
        <v>726</v>
      </c>
      <c r="C877" s="71" t="s">
        <v>2451</v>
      </c>
      <c r="D877" s="71" t="s">
        <v>214</v>
      </c>
      <c r="E877" s="71" t="s">
        <v>2546</v>
      </c>
      <c r="F877" s="129" t="s">
        <v>622</v>
      </c>
      <c r="G877" s="134" t="s">
        <v>623</v>
      </c>
    </row>
    <row r="878" spans="2:7" ht="99.9" customHeight="1" thickBot="1" x14ac:dyDescent="0.3">
      <c r="B878" s="102">
        <v>752</v>
      </c>
      <c r="C878" s="71" t="s">
        <v>2456</v>
      </c>
      <c r="D878" s="71" t="s">
        <v>289</v>
      </c>
      <c r="E878" s="71" t="s">
        <v>2546</v>
      </c>
      <c r="F878" s="129" t="s">
        <v>713</v>
      </c>
      <c r="G878" s="134" t="s">
        <v>714</v>
      </c>
    </row>
    <row r="879" spans="2:7" ht="99.9" customHeight="1" thickBot="1" x14ac:dyDescent="0.3">
      <c r="B879" s="102">
        <v>766</v>
      </c>
      <c r="C879" s="71" t="s">
        <v>2470</v>
      </c>
      <c r="D879" s="71" t="s">
        <v>289</v>
      </c>
      <c r="E879" s="71" t="s">
        <v>2546</v>
      </c>
      <c r="F879" s="129" t="s">
        <v>802</v>
      </c>
      <c r="G879" s="134" t="s">
        <v>803</v>
      </c>
    </row>
    <row r="880" spans="2:7" ht="99.9" customHeight="1" thickBot="1" x14ac:dyDescent="0.3">
      <c r="B880" s="102">
        <v>769</v>
      </c>
      <c r="C880" s="71" t="s">
        <v>844</v>
      </c>
      <c r="D880" s="71" t="s">
        <v>214</v>
      </c>
      <c r="E880" s="71" t="s">
        <v>2546</v>
      </c>
      <c r="F880" s="129" t="s">
        <v>873</v>
      </c>
      <c r="G880" s="134"/>
    </row>
    <row r="881" spans="2:7" ht="99.9" customHeight="1" thickBot="1" x14ac:dyDescent="0.3">
      <c r="B881" s="102">
        <v>770</v>
      </c>
      <c r="C881" s="71" t="s">
        <v>886</v>
      </c>
      <c r="D881" s="71" t="s">
        <v>214</v>
      </c>
      <c r="E881" s="71" t="s">
        <v>2546</v>
      </c>
      <c r="F881" s="129" t="s">
        <v>953</v>
      </c>
      <c r="G881" s="134" t="s">
        <v>954</v>
      </c>
    </row>
    <row r="882" spans="2:7" ht="99.9" customHeight="1" thickBot="1" x14ac:dyDescent="0.3">
      <c r="B882" s="102">
        <v>793</v>
      </c>
      <c r="C882" s="71" t="s">
        <v>2475</v>
      </c>
      <c r="D882" s="71" t="s">
        <v>214</v>
      </c>
      <c r="E882" s="71" t="s">
        <v>2546</v>
      </c>
      <c r="F882" s="129" t="s">
        <v>1138</v>
      </c>
      <c r="G882" s="134" t="s">
        <v>1139</v>
      </c>
    </row>
    <row r="883" spans="2:7" ht="99.9" customHeight="1" thickBot="1" x14ac:dyDescent="0.3">
      <c r="B883" s="102">
        <v>796</v>
      </c>
      <c r="C883" s="71" t="s">
        <v>2485</v>
      </c>
      <c r="D883" s="71"/>
      <c r="E883" s="71" t="s">
        <v>2546</v>
      </c>
      <c r="F883" s="129" t="s">
        <v>1188</v>
      </c>
      <c r="G883" s="134" t="s">
        <v>1189</v>
      </c>
    </row>
    <row r="884" spans="2:7" ht="99.9" customHeight="1" thickBot="1" x14ac:dyDescent="0.3">
      <c r="B884" s="102">
        <v>799</v>
      </c>
      <c r="C884" s="71" t="s">
        <v>2476</v>
      </c>
      <c r="D884" s="71" t="s">
        <v>214</v>
      </c>
      <c r="E884" s="71" t="s">
        <v>2546</v>
      </c>
      <c r="F884" s="129" t="s">
        <v>1254</v>
      </c>
      <c r="G884" s="134" t="s">
        <v>1255</v>
      </c>
    </row>
    <row r="885" spans="2:7" ht="99.9" customHeight="1" thickBot="1" x14ac:dyDescent="0.3">
      <c r="B885" s="102">
        <v>807</v>
      </c>
      <c r="C885" s="71" t="s">
        <v>2457</v>
      </c>
      <c r="D885" s="71" t="s">
        <v>214</v>
      </c>
      <c r="E885" s="71" t="s">
        <v>2546</v>
      </c>
      <c r="F885" s="129" t="s">
        <v>1348</v>
      </c>
      <c r="G885" s="134" t="s">
        <v>1349</v>
      </c>
    </row>
    <row r="886" spans="2:7" ht="99.9" customHeight="1" thickBot="1" x14ac:dyDescent="0.3">
      <c r="B886" s="102">
        <v>816</v>
      </c>
      <c r="C886" s="71" t="s">
        <v>2458</v>
      </c>
      <c r="D886" s="71" t="s">
        <v>214</v>
      </c>
      <c r="E886" s="71" t="s">
        <v>2546</v>
      </c>
      <c r="F886" s="129" t="s">
        <v>1348</v>
      </c>
      <c r="G886" s="134" t="s">
        <v>1349</v>
      </c>
    </row>
    <row r="887" spans="2:7" ht="99.9" customHeight="1" thickBot="1" x14ac:dyDescent="0.3">
      <c r="B887" s="102">
        <v>837</v>
      </c>
      <c r="C887" s="71" t="s">
        <v>2459</v>
      </c>
      <c r="D887" s="71" t="s">
        <v>289</v>
      </c>
      <c r="E887" s="71" t="s">
        <v>2546</v>
      </c>
      <c r="F887" s="129" t="s">
        <v>1487</v>
      </c>
      <c r="G887" s="134" t="s">
        <v>1501</v>
      </c>
    </row>
    <row r="888" spans="2:7" ht="99.9" customHeight="1" thickBot="1" x14ac:dyDescent="0.3">
      <c r="B888" s="102">
        <v>845</v>
      </c>
      <c r="C888" s="71" t="s">
        <v>2462</v>
      </c>
      <c r="D888" s="71" t="s">
        <v>214</v>
      </c>
      <c r="E888" s="71" t="s">
        <v>2546</v>
      </c>
      <c r="F888" s="129" t="s">
        <v>1617</v>
      </c>
      <c r="G888" s="134" t="s">
        <v>1618</v>
      </c>
    </row>
    <row r="889" spans="2:7" ht="99.9" customHeight="1" thickBot="1" x14ac:dyDescent="0.3">
      <c r="B889" s="102">
        <v>849</v>
      </c>
      <c r="C889" s="71" t="s">
        <v>2477</v>
      </c>
      <c r="D889" s="71" t="s">
        <v>214</v>
      </c>
      <c r="E889" s="71" t="s">
        <v>2546</v>
      </c>
      <c r="F889" s="129" t="s">
        <v>1729</v>
      </c>
      <c r="G889" s="134" t="s">
        <v>1730</v>
      </c>
    </row>
    <row r="890" spans="2:7" ht="99.9" customHeight="1" thickBot="1" x14ac:dyDescent="0.3">
      <c r="B890" s="102">
        <v>865</v>
      </c>
      <c r="C890" s="71" t="s">
        <v>2482</v>
      </c>
      <c r="D890" s="71" t="s">
        <v>214</v>
      </c>
      <c r="E890" s="71" t="s">
        <v>2546</v>
      </c>
      <c r="F890" s="129" t="s">
        <v>1830</v>
      </c>
      <c r="G890" s="134" t="s">
        <v>1831</v>
      </c>
    </row>
    <row r="891" spans="2:7" ht="99.9" customHeight="1" thickBot="1" x14ac:dyDescent="0.3">
      <c r="B891" s="102">
        <v>867</v>
      </c>
      <c r="C891" s="71" t="s">
        <v>1869</v>
      </c>
      <c r="D891" s="71" t="s">
        <v>289</v>
      </c>
      <c r="E891" s="71" t="s">
        <v>2546</v>
      </c>
      <c r="F891" s="129" t="s">
        <v>1928</v>
      </c>
      <c r="G891" s="134" t="s">
        <v>1929</v>
      </c>
    </row>
    <row r="892" spans="2:7" ht="99.9" customHeight="1" thickBot="1" x14ac:dyDescent="0.3">
      <c r="B892" s="102">
        <v>868</v>
      </c>
      <c r="C892" s="71" t="s">
        <v>2486</v>
      </c>
      <c r="D892" s="71"/>
      <c r="E892" s="71" t="s">
        <v>2546</v>
      </c>
      <c r="F892" s="129" t="s">
        <v>1188</v>
      </c>
      <c r="G892" s="134" t="s">
        <v>1189</v>
      </c>
    </row>
    <row r="893" spans="2:7" ht="99.9" customHeight="1" thickBot="1" x14ac:dyDescent="0.3">
      <c r="B893" s="102">
        <v>872</v>
      </c>
      <c r="C893" s="71" t="s">
        <v>2465</v>
      </c>
      <c r="D893" s="71" t="s">
        <v>214</v>
      </c>
      <c r="E893" s="71" t="s">
        <v>2546</v>
      </c>
      <c r="F893" s="129" t="s">
        <v>2087</v>
      </c>
      <c r="G893" s="134" t="s">
        <v>2088</v>
      </c>
    </row>
    <row r="894" spans="2:7" ht="99.9" customHeight="1" thickBot="1" x14ac:dyDescent="0.3">
      <c r="B894" s="102">
        <v>878</v>
      </c>
      <c r="C894" s="71" t="s">
        <v>2466</v>
      </c>
      <c r="D894" s="71" t="s">
        <v>289</v>
      </c>
      <c r="E894" s="71" t="s">
        <v>2546</v>
      </c>
      <c r="F894" s="129" t="s">
        <v>2266</v>
      </c>
      <c r="G894" s="134" t="s">
        <v>2267</v>
      </c>
    </row>
    <row r="895" spans="2:7" ht="99.9" customHeight="1" thickBot="1" x14ac:dyDescent="0.3">
      <c r="B895" s="102">
        <v>879</v>
      </c>
      <c r="C895" s="71" t="s">
        <v>2467</v>
      </c>
      <c r="D895" s="71" t="s">
        <v>214</v>
      </c>
      <c r="E895" s="71" t="s">
        <v>2546</v>
      </c>
      <c r="F895" s="129" t="s">
        <v>2373</v>
      </c>
      <c r="G895" s="134" t="s">
        <v>2374</v>
      </c>
    </row>
    <row r="896" spans="2:7" ht="99.9" customHeight="1" thickBot="1" x14ac:dyDescent="0.3">
      <c r="B896" s="102">
        <v>895</v>
      </c>
      <c r="C896" s="71" t="s">
        <v>2427</v>
      </c>
      <c r="D896" s="71"/>
      <c r="E896" s="71" t="s">
        <v>2546</v>
      </c>
      <c r="F896" s="129"/>
      <c r="G896" s="134" t="s">
        <v>2435</v>
      </c>
    </row>
    <row r="897" spans="2:7" ht="99.9" customHeight="1" thickBot="1" x14ac:dyDescent="0.3">
      <c r="B897" s="102">
        <v>623</v>
      </c>
      <c r="C897" s="71" t="s">
        <v>253</v>
      </c>
      <c r="D897" s="71" t="s">
        <v>214</v>
      </c>
      <c r="E897" s="71" t="s">
        <v>2547</v>
      </c>
      <c r="F897" s="129" t="s">
        <v>276</v>
      </c>
      <c r="G897" s="134" t="s">
        <v>277</v>
      </c>
    </row>
    <row r="898" spans="2:7" ht="99.9" customHeight="1" thickBot="1" x14ac:dyDescent="0.3">
      <c r="B898" s="102">
        <v>636</v>
      </c>
      <c r="C898" s="71" t="s">
        <v>2448</v>
      </c>
      <c r="D898" s="71" t="s">
        <v>289</v>
      </c>
      <c r="E898" s="71" t="s">
        <v>2547</v>
      </c>
      <c r="F898" s="129" t="s">
        <v>359</v>
      </c>
      <c r="G898" s="134" t="s">
        <v>360</v>
      </c>
    </row>
    <row r="899" spans="2:7" ht="99.9" customHeight="1" thickBot="1" x14ac:dyDescent="0.3">
      <c r="B899" s="102">
        <v>672</v>
      </c>
      <c r="C899" s="71" t="s">
        <v>2479</v>
      </c>
      <c r="D899" s="71" t="s">
        <v>214</v>
      </c>
      <c r="E899" s="71" t="s">
        <v>2547</v>
      </c>
      <c r="F899" s="129" t="s">
        <v>440</v>
      </c>
      <c r="G899" s="134" t="s">
        <v>277</v>
      </c>
    </row>
    <row r="900" spans="2:7" ht="99.9" customHeight="1" thickBot="1" x14ac:dyDescent="0.3">
      <c r="B900" s="102">
        <v>699</v>
      </c>
      <c r="C900" s="71" t="s">
        <v>2450</v>
      </c>
      <c r="D900" s="71" t="s">
        <v>214</v>
      </c>
      <c r="E900" s="71" t="s">
        <v>2547</v>
      </c>
      <c r="F900" s="129" t="s">
        <v>359</v>
      </c>
      <c r="G900" s="134" t="s">
        <v>504</v>
      </c>
    </row>
    <row r="901" spans="2:7" ht="99.9" customHeight="1" thickBot="1" x14ac:dyDescent="0.3">
      <c r="B901" s="102">
        <v>711</v>
      </c>
      <c r="C901" s="71" t="s">
        <v>2469</v>
      </c>
      <c r="D901" s="71" t="s">
        <v>289</v>
      </c>
      <c r="E901" s="71" t="s">
        <v>2547</v>
      </c>
      <c r="F901" s="129" t="s">
        <v>570</v>
      </c>
      <c r="G901" s="134" t="s">
        <v>571</v>
      </c>
    </row>
    <row r="902" spans="2:7" ht="99.9" customHeight="1" thickBot="1" x14ac:dyDescent="0.3">
      <c r="B902" s="102">
        <v>726</v>
      </c>
      <c r="C902" s="71" t="s">
        <v>2451</v>
      </c>
      <c r="D902" s="71" t="s">
        <v>214</v>
      </c>
      <c r="E902" s="71" t="s">
        <v>2547</v>
      </c>
      <c r="F902" s="129" t="s">
        <v>591</v>
      </c>
      <c r="G902" s="134" t="s">
        <v>591</v>
      </c>
    </row>
    <row r="903" spans="2:7" ht="99.9" customHeight="1" thickBot="1" x14ac:dyDescent="0.3">
      <c r="B903" s="102">
        <v>752</v>
      </c>
      <c r="C903" s="71" t="s">
        <v>2456</v>
      </c>
      <c r="D903" s="71" t="s">
        <v>289</v>
      </c>
      <c r="E903" s="71" t="s">
        <v>2547</v>
      </c>
      <c r="F903" s="129" t="s">
        <v>715</v>
      </c>
      <c r="G903" s="134" t="s">
        <v>716</v>
      </c>
    </row>
    <row r="904" spans="2:7" ht="99.9" customHeight="1" thickBot="1" x14ac:dyDescent="0.3">
      <c r="B904" s="102">
        <v>766</v>
      </c>
      <c r="C904" s="71" t="s">
        <v>2470</v>
      </c>
      <c r="D904" s="71" t="s">
        <v>289</v>
      </c>
      <c r="E904" s="71" t="s">
        <v>2547</v>
      </c>
      <c r="F904" s="129" t="s">
        <v>804</v>
      </c>
      <c r="G904" s="134" t="s">
        <v>805</v>
      </c>
    </row>
    <row r="905" spans="2:7" ht="99.9" customHeight="1" thickBot="1" x14ac:dyDescent="0.3">
      <c r="B905" s="102">
        <v>769</v>
      </c>
      <c r="C905" s="71" t="s">
        <v>844</v>
      </c>
      <c r="D905" s="71" t="s">
        <v>214</v>
      </c>
      <c r="E905" s="71" t="s">
        <v>2547</v>
      </c>
      <c r="F905" s="129" t="s">
        <v>874</v>
      </c>
      <c r="G905" s="134" t="s">
        <v>863</v>
      </c>
    </row>
    <row r="906" spans="2:7" ht="99.9" customHeight="1" thickBot="1" x14ac:dyDescent="0.3">
      <c r="B906" s="102">
        <v>770</v>
      </c>
      <c r="C906" s="71" t="s">
        <v>886</v>
      </c>
      <c r="D906" s="71" t="s">
        <v>214</v>
      </c>
      <c r="E906" s="71" t="s">
        <v>2547</v>
      </c>
      <c r="F906" s="129" t="s">
        <v>955</v>
      </c>
      <c r="G906" s="134" t="s">
        <v>956</v>
      </c>
    </row>
    <row r="907" spans="2:7" ht="99.9" customHeight="1" thickBot="1" x14ac:dyDescent="0.3">
      <c r="B907" s="102">
        <v>777</v>
      </c>
      <c r="C907" s="71" t="s">
        <v>2480</v>
      </c>
      <c r="D907" s="71" t="s">
        <v>214</v>
      </c>
      <c r="E907" s="71" t="s">
        <v>2547</v>
      </c>
      <c r="F907" s="129" t="s">
        <v>1030</v>
      </c>
      <c r="G907" s="134" t="s">
        <v>1031</v>
      </c>
    </row>
    <row r="908" spans="2:7" ht="99.9" customHeight="1" thickBot="1" x14ac:dyDescent="0.3">
      <c r="B908" s="102">
        <v>788</v>
      </c>
      <c r="C908" s="71" t="s">
        <v>2471</v>
      </c>
      <c r="D908" s="71"/>
      <c r="E908" s="71" t="s">
        <v>2547</v>
      </c>
      <c r="F908" s="129" t="s">
        <v>1071</v>
      </c>
      <c r="G908" s="134" t="s">
        <v>1072</v>
      </c>
    </row>
    <row r="909" spans="2:7" ht="99.9" customHeight="1" thickBot="1" x14ac:dyDescent="0.3">
      <c r="B909" s="102">
        <v>793</v>
      </c>
      <c r="C909" s="71" t="s">
        <v>2475</v>
      </c>
      <c r="D909" s="71" t="s">
        <v>214</v>
      </c>
      <c r="E909" s="71" t="s">
        <v>2547</v>
      </c>
      <c r="F909" s="129" t="s">
        <v>1140</v>
      </c>
      <c r="G909" s="134" t="s">
        <v>1141</v>
      </c>
    </row>
    <row r="910" spans="2:7" ht="99.9" customHeight="1" thickBot="1" x14ac:dyDescent="0.3">
      <c r="B910" s="102">
        <v>796</v>
      </c>
      <c r="C910" s="71" t="s">
        <v>2485</v>
      </c>
      <c r="D910" s="71"/>
      <c r="E910" s="71" t="s">
        <v>2547</v>
      </c>
      <c r="F910" s="129" t="s">
        <v>1190</v>
      </c>
      <c r="G910" s="134" t="s">
        <v>1191</v>
      </c>
    </row>
    <row r="911" spans="2:7" ht="99.9" customHeight="1" thickBot="1" x14ac:dyDescent="0.3">
      <c r="B911" s="102">
        <v>799</v>
      </c>
      <c r="C911" s="71" t="s">
        <v>2476</v>
      </c>
      <c r="D911" s="71" t="s">
        <v>214</v>
      </c>
      <c r="E911" s="71" t="s">
        <v>2547</v>
      </c>
      <c r="F911" s="129" t="s">
        <v>1256</v>
      </c>
      <c r="G911" s="134" t="s">
        <v>1257</v>
      </c>
    </row>
    <row r="912" spans="2:7" ht="99.9" customHeight="1" thickBot="1" x14ac:dyDescent="0.3">
      <c r="B912" s="102">
        <v>807</v>
      </c>
      <c r="C912" s="71" t="s">
        <v>2457</v>
      </c>
      <c r="D912" s="71" t="s">
        <v>214</v>
      </c>
      <c r="E912" s="71" t="s">
        <v>2547</v>
      </c>
      <c r="F912" s="129" t="s">
        <v>1350</v>
      </c>
      <c r="G912" s="134" t="s">
        <v>1351</v>
      </c>
    </row>
    <row r="913" spans="2:7" ht="99.9" customHeight="1" thickBot="1" x14ac:dyDescent="0.3">
      <c r="B913" s="102">
        <v>816</v>
      </c>
      <c r="C913" s="71" t="s">
        <v>2458</v>
      </c>
      <c r="D913" s="71" t="s">
        <v>214</v>
      </c>
      <c r="E913" s="71" t="s">
        <v>2547</v>
      </c>
      <c r="F913" s="129" t="s">
        <v>1350</v>
      </c>
      <c r="G913" s="134" t="s">
        <v>1351</v>
      </c>
    </row>
    <row r="914" spans="2:7" ht="99.9" customHeight="1" thickBot="1" x14ac:dyDescent="0.3">
      <c r="B914" s="102">
        <v>817</v>
      </c>
      <c r="C914" s="71" t="s">
        <v>2493</v>
      </c>
      <c r="D914" s="71" t="s">
        <v>214</v>
      </c>
      <c r="E914" s="71" t="s">
        <v>2547</v>
      </c>
      <c r="F914" s="129" t="s">
        <v>1461</v>
      </c>
      <c r="G914" s="134" t="s">
        <v>1462</v>
      </c>
    </row>
    <row r="915" spans="2:7" ht="99.9" customHeight="1" thickBot="1" x14ac:dyDescent="0.3">
      <c r="B915" s="102">
        <v>837</v>
      </c>
      <c r="C915" s="71" t="s">
        <v>2459</v>
      </c>
      <c r="D915" s="71" t="s">
        <v>289</v>
      </c>
      <c r="E915" s="71" t="s">
        <v>2547</v>
      </c>
      <c r="F915" s="129" t="s">
        <v>1487</v>
      </c>
      <c r="G915" s="134" t="s">
        <v>1503</v>
      </c>
    </row>
    <row r="916" spans="2:7" ht="99.9" customHeight="1" thickBot="1" x14ac:dyDescent="0.3">
      <c r="B916" s="102">
        <v>838</v>
      </c>
      <c r="C916" s="71" t="s">
        <v>2481</v>
      </c>
      <c r="D916" s="71" t="s">
        <v>214</v>
      </c>
      <c r="E916" s="71" t="s">
        <v>2547</v>
      </c>
      <c r="F916" s="129" t="s">
        <v>1542</v>
      </c>
      <c r="G916" s="134" t="s">
        <v>1543</v>
      </c>
    </row>
    <row r="917" spans="2:7" ht="99.9" customHeight="1" thickBot="1" x14ac:dyDescent="0.3">
      <c r="B917" s="102">
        <v>843</v>
      </c>
      <c r="C917" s="71" t="s">
        <v>2460</v>
      </c>
      <c r="D917" s="71" t="s">
        <v>289</v>
      </c>
      <c r="E917" s="71" t="s">
        <v>2547</v>
      </c>
      <c r="F917" s="129" t="s">
        <v>1578</v>
      </c>
      <c r="G917" s="134"/>
    </row>
    <row r="918" spans="2:7" ht="99.9" customHeight="1" thickBot="1" x14ac:dyDescent="0.3">
      <c r="B918" s="102">
        <v>845</v>
      </c>
      <c r="C918" s="71" t="s">
        <v>2462</v>
      </c>
      <c r="D918" s="71" t="s">
        <v>214</v>
      </c>
      <c r="E918" s="71" t="s">
        <v>2547</v>
      </c>
      <c r="F918" s="129" t="s">
        <v>1619</v>
      </c>
      <c r="G918" s="134" t="s">
        <v>1620</v>
      </c>
    </row>
    <row r="919" spans="2:7" ht="99.9" customHeight="1" thickBot="1" x14ac:dyDescent="0.3">
      <c r="B919" s="102">
        <v>849</v>
      </c>
      <c r="C919" s="71" t="s">
        <v>2477</v>
      </c>
      <c r="D919" s="71" t="s">
        <v>214</v>
      </c>
      <c r="E919" s="71" t="s">
        <v>2547</v>
      </c>
      <c r="F919" s="129" t="s">
        <v>1731</v>
      </c>
      <c r="G919" s="134" t="s">
        <v>1732</v>
      </c>
    </row>
    <row r="920" spans="2:7" ht="99.9" customHeight="1" thickBot="1" x14ac:dyDescent="0.3">
      <c r="B920" s="102">
        <v>865</v>
      </c>
      <c r="C920" s="71" t="s">
        <v>2482</v>
      </c>
      <c r="D920" s="71" t="s">
        <v>214</v>
      </c>
      <c r="E920" s="71" t="s">
        <v>2547</v>
      </c>
      <c r="F920" s="129" t="s">
        <v>1832</v>
      </c>
      <c r="G920" s="134" t="s">
        <v>1833</v>
      </c>
    </row>
    <row r="921" spans="2:7" ht="99.9" customHeight="1" thickBot="1" x14ac:dyDescent="0.3">
      <c r="B921" s="102">
        <v>867</v>
      </c>
      <c r="C921" s="71" t="s">
        <v>1869</v>
      </c>
      <c r="D921" s="71" t="s">
        <v>289</v>
      </c>
      <c r="E921" s="71" t="s">
        <v>2547</v>
      </c>
      <c r="F921" s="129" t="s">
        <v>1930</v>
      </c>
      <c r="G921" s="134" t="s">
        <v>1931</v>
      </c>
    </row>
    <row r="922" spans="2:7" ht="99.9" customHeight="1" thickBot="1" x14ac:dyDescent="0.3">
      <c r="B922" s="102">
        <v>868</v>
      </c>
      <c r="C922" s="71" t="s">
        <v>2486</v>
      </c>
      <c r="D922" s="71"/>
      <c r="E922" s="71" t="s">
        <v>2547</v>
      </c>
      <c r="F922" s="129" t="s">
        <v>1988</v>
      </c>
      <c r="G922" s="134" t="s">
        <v>1989</v>
      </c>
    </row>
    <row r="923" spans="2:7" ht="99.9" customHeight="1" thickBot="1" x14ac:dyDescent="0.3">
      <c r="B923" s="102">
        <v>872</v>
      </c>
      <c r="C923" s="71" t="s">
        <v>2465</v>
      </c>
      <c r="D923" s="71" t="s">
        <v>214</v>
      </c>
      <c r="E923" s="71" t="s">
        <v>2547</v>
      </c>
      <c r="F923" s="129" t="s">
        <v>2089</v>
      </c>
      <c r="G923" s="134" t="s">
        <v>2090</v>
      </c>
    </row>
    <row r="924" spans="2:7" ht="99.9" customHeight="1" thickBot="1" x14ac:dyDescent="0.3">
      <c r="B924" s="102">
        <v>875</v>
      </c>
      <c r="C924" s="71" t="s">
        <v>2483</v>
      </c>
      <c r="D924" s="71"/>
      <c r="E924" s="71" t="s">
        <v>2547</v>
      </c>
      <c r="F924" s="129" t="s">
        <v>2173</v>
      </c>
      <c r="G924" s="134" t="s">
        <v>2174</v>
      </c>
    </row>
    <row r="925" spans="2:7" ht="99.9" customHeight="1" thickBot="1" x14ac:dyDescent="0.3">
      <c r="B925" s="102">
        <v>878</v>
      </c>
      <c r="C925" s="71" t="s">
        <v>2466</v>
      </c>
      <c r="D925" s="71" t="s">
        <v>289</v>
      </c>
      <c r="E925" s="71" t="s">
        <v>2547</v>
      </c>
      <c r="F925" s="129" t="s">
        <v>2268</v>
      </c>
      <c r="G925" s="134" t="s">
        <v>2269</v>
      </c>
    </row>
    <row r="926" spans="2:7" ht="99.9" customHeight="1" thickBot="1" x14ac:dyDescent="0.3">
      <c r="B926" s="102">
        <v>879</v>
      </c>
      <c r="C926" s="71" t="s">
        <v>2467</v>
      </c>
      <c r="D926" s="71" t="s">
        <v>214</v>
      </c>
      <c r="E926" s="71" t="s">
        <v>2547</v>
      </c>
      <c r="F926" s="129" t="s">
        <v>2375</v>
      </c>
      <c r="G926" s="134" t="s">
        <v>2376</v>
      </c>
    </row>
    <row r="927" spans="2:7" ht="99.9" customHeight="1" thickBot="1" x14ac:dyDescent="0.3">
      <c r="B927" s="102">
        <v>636</v>
      </c>
      <c r="C927" s="71" t="s">
        <v>2448</v>
      </c>
      <c r="D927" s="71" t="s">
        <v>289</v>
      </c>
      <c r="E927" s="71" t="s">
        <v>2548</v>
      </c>
      <c r="F927" s="129" t="s">
        <v>361</v>
      </c>
      <c r="G927" s="134" t="s">
        <v>362</v>
      </c>
    </row>
    <row r="928" spans="2:7" ht="99.9" customHeight="1" thickBot="1" x14ac:dyDescent="0.3">
      <c r="B928" s="102">
        <v>672</v>
      </c>
      <c r="C928" s="71" t="s">
        <v>2479</v>
      </c>
      <c r="D928" s="71" t="s">
        <v>214</v>
      </c>
      <c r="E928" s="71" t="s">
        <v>2548</v>
      </c>
      <c r="F928" s="129" t="s">
        <v>441</v>
      </c>
      <c r="G928" s="134"/>
    </row>
    <row r="929" spans="2:7" ht="99.9" customHeight="1" thickBot="1" x14ac:dyDescent="0.3">
      <c r="B929" s="102">
        <v>699</v>
      </c>
      <c r="C929" s="71" t="s">
        <v>2450</v>
      </c>
      <c r="D929" s="71" t="s">
        <v>214</v>
      </c>
      <c r="E929" s="71" t="s">
        <v>2548</v>
      </c>
      <c r="F929" s="129" t="s">
        <v>361</v>
      </c>
      <c r="G929" s="134" t="s">
        <v>505</v>
      </c>
    </row>
    <row r="930" spans="2:7" ht="99.9" customHeight="1" thickBot="1" x14ac:dyDescent="0.3">
      <c r="B930" s="102">
        <v>711</v>
      </c>
      <c r="C930" s="71" t="s">
        <v>2469</v>
      </c>
      <c r="D930" s="71" t="s">
        <v>289</v>
      </c>
      <c r="E930" s="71" t="s">
        <v>2548</v>
      </c>
      <c r="F930" s="129" t="s">
        <v>572</v>
      </c>
      <c r="G930" s="134" t="s">
        <v>573</v>
      </c>
    </row>
    <row r="931" spans="2:7" ht="99.9" customHeight="1" thickBot="1" x14ac:dyDescent="0.3">
      <c r="B931" s="102">
        <v>726</v>
      </c>
      <c r="C931" s="71" t="s">
        <v>2451</v>
      </c>
      <c r="D931" s="71" t="s">
        <v>214</v>
      </c>
      <c r="E931" s="71" t="s">
        <v>2548</v>
      </c>
      <c r="F931" s="129" t="s">
        <v>624</v>
      </c>
      <c r="G931" s="134" t="s">
        <v>625</v>
      </c>
    </row>
    <row r="932" spans="2:7" ht="99.9" customHeight="1" thickBot="1" x14ac:dyDescent="0.3">
      <c r="B932" s="102">
        <v>752</v>
      </c>
      <c r="C932" s="71" t="s">
        <v>2456</v>
      </c>
      <c r="D932" s="71" t="s">
        <v>289</v>
      </c>
      <c r="E932" s="71" t="s">
        <v>2548</v>
      </c>
      <c r="F932" s="129" t="s">
        <v>717</v>
      </c>
      <c r="G932" s="134" t="s">
        <v>718</v>
      </c>
    </row>
    <row r="933" spans="2:7" ht="99.9" customHeight="1" thickBot="1" x14ac:dyDescent="0.3">
      <c r="B933" s="102">
        <v>766</v>
      </c>
      <c r="C933" s="71" t="s">
        <v>2470</v>
      </c>
      <c r="D933" s="71" t="s">
        <v>289</v>
      </c>
      <c r="E933" s="71" t="s">
        <v>2548</v>
      </c>
      <c r="F933" s="129" t="s">
        <v>806</v>
      </c>
      <c r="G933" s="134" t="s">
        <v>807</v>
      </c>
    </row>
    <row r="934" spans="2:7" ht="99.9" customHeight="1" thickBot="1" x14ac:dyDescent="0.3">
      <c r="B934" s="102">
        <v>770</v>
      </c>
      <c r="C934" s="71" t="s">
        <v>886</v>
      </c>
      <c r="D934" s="71" t="s">
        <v>214</v>
      </c>
      <c r="E934" s="71" t="s">
        <v>2548</v>
      </c>
      <c r="F934" s="129" t="s">
        <v>957</v>
      </c>
      <c r="G934" s="134" t="s">
        <v>958</v>
      </c>
    </row>
    <row r="935" spans="2:7" ht="99.9" customHeight="1" thickBot="1" x14ac:dyDescent="0.3">
      <c r="B935" s="102">
        <v>777</v>
      </c>
      <c r="C935" s="71" t="s">
        <v>2480</v>
      </c>
      <c r="D935" s="71" t="s">
        <v>214</v>
      </c>
      <c r="E935" s="71" t="s">
        <v>2548</v>
      </c>
      <c r="F935" s="129" t="s">
        <v>1032</v>
      </c>
      <c r="G935" s="134" t="s">
        <v>1033</v>
      </c>
    </row>
    <row r="936" spans="2:7" ht="99.9" customHeight="1" thickBot="1" x14ac:dyDescent="0.3">
      <c r="B936" s="102">
        <v>793</v>
      </c>
      <c r="C936" s="71" t="s">
        <v>2475</v>
      </c>
      <c r="D936" s="71" t="s">
        <v>214</v>
      </c>
      <c r="E936" s="71" t="s">
        <v>2548</v>
      </c>
      <c r="F936" s="129" t="s">
        <v>1142</v>
      </c>
      <c r="G936" s="134" t="s">
        <v>1143</v>
      </c>
    </row>
    <row r="937" spans="2:7" ht="99.9" customHeight="1" thickBot="1" x14ac:dyDescent="0.3">
      <c r="B937" s="102">
        <v>799</v>
      </c>
      <c r="C937" s="71" t="s">
        <v>2476</v>
      </c>
      <c r="D937" s="71" t="s">
        <v>214</v>
      </c>
      <c r="E937" s="71" t="s">
        <v>2548</v>
      </c>
      <c r="F937" s="129" t="s">
        <v>1258</v>
      </c>
      <c r="G937" s="134" t="s">
        <v>1259</v>
      </c>
    </row>
    <row r="938" spans="2:7" ht="99.9" customHeight="1" thickBot="1" x14ac:dyDescent="0.3">
      <c r="B938" s="102">
        <v>807</v>
      </c>
      <c r="C938" s="71" t="s">
        <v>2457</v>
      </c>
      <c r="D938" s="71" t="s">
        <v>214</v>
      </c>
      <c r="E938" s="71" t="s">
        <v>2548</v>
      </c>
      <c r="F938" s="129" t="s">
        <v>1352</v>
      </c>
      <c r="G938" s="134" t="s">
        <v>1353</v>
      </c>
    </row>
    <row r="939" spans="2:7" ht="99.9" customHeight="1" thickBot="1" x14ac:dyDescent="0.3">
      <c r="B939" s="102">
        <v>810</v>
      </c>
      <c r="C939" s="71" t="s">
        <v>2520</v>
      </c>
      <c r="D939" s="71" t="s">
        <v>214</v>
      </c>
      <c r="E939" s="71" t="s">
        <v>2548</v>
      </c>
      <c r="F939" s="129" t="s">
        <v>1398</v>
      </c>
      <c r="G939" s="134" t="s">
        <v>1399</v>
      </c>
    </row>
    <row r="940" spans="2:7" ht="99.9" customHeight="1" thickBot="1" x14ac:dyDescent="0.3">
      <c r="B940" s="102">
        <v>816</v>
      </c>
      <c r="C940" s="71" t="s">
        <v>2458</v>
      </c>
      <c r="D940" s="71" t="s">
        <v>214</v>
      </c>
      <c r="E940" s="71" t="s">
        <v>2548</v>
      </c>
      <c r="F940" s="129" t="s">
        <v>1352</v>
      </c>
      <c r="G940" s="134" t="s">
        <v>1353</v>
      </c>
    </row>
    <row r="941" spans="2:7" ht="99.9" customHeight="1" thickBot="1" x14ac:dyDescent="0.3">
      <c r="B941" s="102">
        <v>817</v>
      </c>
      <c r="C941" s="71" t="s">
        <v>2493</v>
      </c>
      <c r="D941" s="71" t="s">
        <v>214</v>
      </c>
      <c r="E941" s="71" t="s">
        <v>2548</v>
      </c>
      <c r="F941" s="129" t="s">
        <v>1463</v>
      </c>
      <c r="G941" s="134" t="s">
        <v>1464</v>
      </c>
    </row>
    <row r="942" spans="2:7" ht="99.9" customHeight="1" thickBot="1" x14ac:dyDescent="0.3">
      <c r="B942" s="102">
        <v>834</v>
      </c>
      <c r="C942" s="71" t="s">
        <v>2525</v>
      </c>
      <c r="D942" s="71"/>
      <c r="E942" s="71" t="s">
        <v>2548</v>
      </c>
      <c r="F942" s="129" t="s">
        <v>1480</v>
      </c>
      <c r="G942" s="134"/>
    </row>
    <row r="943" spans="2:7" ht="99.9" customHeight="1" thickBot="1" x14ac:dyDescent="0.3">
      <c r="B943" s="102">
        <v>837</v>
      </c>
      <c r="C943" s="71" t="s">
        <v>2459</v>
      </c>
      <c r="D943" s="71" t="s">
        <v>289</v>
      </c>
      <c r="E943" s="71" t="s">
        <v>2548</v>
      </c>
      <c r="F943" s="129" t="s">
        <v>1487</v>
      </c>
      <c r="G943" s="134" t="s">
        <v>1503</v>
      </c>
    </row>
    <row r="944" spans="2:7" ht="99.9" customHeight="1" thickBot="1" x14ac:dyDescent="0.3">
      <c r="B944" s="102">
        <v>838</v>
      </c>
      <c r="C944" s="71" t="s">
        <v>2481</v>
      </c>
      <c r="D944" s="71" t="s">
        <v>214</v>
      </c>
      <c r="E944" s="71" t="s">
        <v>2548</v>
      </c>
      <c r="F944" s="129" t="s">
        <v>1544</v>
      </c>
      <c r="G944" s="134" t="s">
        <v>1543</v>
      </c>
    </row>
    <row r="945" spans="2:7" ht="99.9" customHeight="1" thickBot="1" x14ac:dyDescent="0.3">
      <c r="B945" s="102">
        <v>845</v>
      </c>
      <c r="C945" s="71" t="s">
        <v>2462</v>
      </c>
      <c r="D945" s="71" t="s">
        <v>214</v>
      </c>
      <c r="E945" s="71" t="s">
        <v>2548</v>
      </c>
      <c r="F945" s="129" t="s">
        <v>1621</v>
      </c>
      <c r="G945" s="134" t="s">
        <v>1622</v>
      </c>
    </row>
    <row r="946" spans="2:7" ht="99.9" customHeight="1" thickBot="1" x14ac:dyDescent="0.3">
      <c r="B946" s="102">
        <v>863</v>
      </c>
      <c r="C946" s="71" t="s">
        <v>2472</v>
      </c>
      <c r="D946" s="71" t="s">
        <v>214</v>
      </c>
      <c r="E946" s="71" t="s">
        <v>2548</v>
      </c>
      <c r="F946" s="129" t="s">
        <v>361</v>
      </c>
      <c r="G946" s="134" t="s">
        <v>1772</v>
      </c>
    </row>
    <row r="947" spans="2:7" ht="99.9" customHeight="1" thickBot="1" x14ac:dyDescent="0.3">
      <c r="B947" s="102">
        <v>865</v>
      </c>
      <c r="C947" s="71" t="s">
        <v>2482</v>
      </c>
      <c r="D947" s="71" t="s">
        <v>214</v>
      </c>
      <c r="E947" s="71" t="s">
        <v>2548</v>
      </c>
      <c r="F947" s="129" t="s">
        <v>1834</v>
      </c>
      <c r="G947" s="134" t="s">
        <v>1835</v>
      </c>
    </row>
    <row r="948" spans="2:7" ht="99.9" customHeight="1" thickBot="1" x14ac:dyDescent="0.3">
      <c r="B948" s="102">
        <v>867</v>
      </c>
      <c r="C948" s="71" t="s">
        <v>1869</v>
      </c>
      <c r="D948" s="71" t="s">
        <v>289</v>
      </c>
      <c r="E948" s="71" t="s">
        <v>2548</v>
      </c>
      <c r="F948" s="129" t="s">
        <v>1932</v>
      </c>
      <c r="G948" s="134" t="s">
        <v>1933</v>
      </c>
    </row>
    <row r="949" spans="2:7" ht="99.9" customHeight="1" thickBot="1" x14ac:dyDescent="0.3">
      <c r="B949" s="102">
        <v>872</v>
      </c>
      <c r="C949" s="71" t="s">
        <v>2465</v>
      </c>
      <c r="D949" s="71" t="s">
        <v>214</v>
      </c>
      <c r="E949" s="71" t="s">
        <v>2548</v>
      </c>
      <c r="F949" s="129" t="s">
        <v>2091</v>
      </c>
      <c r="G949" s="134" t="s">
        <v>2092</v>
      </c>
    </row>
    <row r="950" spans="2:7" ht="99.9" customHeight="1" thickBot="1" x14ac:dyDescent="0.3">
      <c r="B950" s="102">
        <v>875</v>
      </c>
      <c r="C950" s="71" t="s">
        <v>2483</v>
      </c>
      <c r="D950" s="71"/>
      <c r="E950" s="71" t="s">
        <v>2548</v>
      </c>
      <c r="F950" s="129" t="s">
        <v>2175</v>
      </c>
      <c r="G950" s="134" t="s">
        <v>2176</v>
      </c>
    </row>
    <row r="951" spans="2:7" ht="99.9" customHeight="1" thickBot="1" x14ac:dyDescent="0.3">
      <c r="B951" s="102">
        <v>878</v>
      </c>
      <c r="C951" s="71" t="s">
        <v>2466</v>
      </c>
      <c r="D951" s="71" t="s">
        <v>289</v>
      </c>
      <c r="E951" s="71" t="s">
        <v>2548</v>
      </c>
      <c r="F951" s="129" t="s">
        <v>2270</v>
      </c>
      <c r="G951" s="134" t="s">
        <v>2271</v>
      </c>
    </row>
    <row r="952" spans="2:7" ht="99.9" customHeight="1" thickBot="1" x14ac:dyDescent="0.3">
      <c r="B952" s="102">
        <v>879</v>
      </c>
      <c r="C952" s="71" t="s">
        <v>2467</v>
      </c>
      <c r="D952" s="71" t="s">
        <v>214</v>
      </c>
      <c r="E952" s="71" t="s">
        <v>2548</v>
      </c>
      <c r="F952" s="129" t="s">
        <v>2377</v>
      </c>
      <c r="G952" s="134" t="s">
        <v>2378</v>
      </c>
    </row>
    <row r="953" spans="2:7" ht="99.9" customHeight="1" thickBot="1" x14ac:dyDescent="0.3">
      <c r="B953" s="102">
        <v>636</v>
      </c>
      <c r="C953" s="71" t="s">
        <v>2448</v>
      </c>
      <c r="D953" s="71" t="s">
        <v>289</v>
      </c>
      <c r="E953" s="71" t="s">
        <v>2549</v>
      </c>
      <c r="F953" s="129" t="s">
        <v>363</v>
      </c>
      <c r="G953" s="134" t="s">
        <v>364</v>
      </c>
    </row>
    <row r="954" spans="2:7" ht="99.9" customHeight="1" thickBot="1" x14ac:dyDescent="0.3">
      <c r="B954" s="102">
        <v>699</v>
      </c>
      <c r="C954" s="71" t="s">
        <v>2450</v>
      </c>
      <c r="D954" s="71" t="s">
        <v>214</v>
      </c>
      <c r="E954" s="71" t="s">
        <v>2549</v>
      </c>
      <c r="F954" s="129" t="s">
        <v>506</v>
      </c>
      <c r="G954" s="134" t="s">
        <v>507</v>
      </c>
    </row>
    <row r="955" spans="2:7" ht="99.9" customHeight="1" thickBot="1" x14ac:dyDescent="0.3">
      <c r="B955" s="102">
        <v>711</v>
      </c>
      <c r="C955" s="71" t="s">
        <v>2469</v>
      </c>
      <c r="D955" s="71" t="s">
        <v>289</v>
      </c>
      <c r="E955" s="71" t="s">
        <v>2549</v>
      </c>
      <c r="F955" s="129"/>
      <c r="G955" s="134" t="s">
        <v>574</v>
      </c>
    </row>
    <row r="956" spans="2:7" ht="99.9" customHeight="1" thickBot="1" x14ac:dyDescent="0.3">
      <c r="B956" s="102">
        <v>726</v>
      </c>
      <c r="C956" s="71" t="s">
        <v>2451</v>
      </c>
      <c r="D956" s="71" t="s">
        <v>214</v>
      </c>
      <c r="E956" s="71" t="s">
        <v>2549</v>
      </c>
      <c r="F956" s="129" t="s">
        <v>626</v>
      </c>
      <c r="G956" s="134" t="s">
        <v>627</v>
      </c>
    </row>
    <row r="957" spans="2:7" ht="99.9" customHeight="1" thickBot="1" x14ac:dyDescent="0.3">
      <c r="B957" s="102">
        <v>752</v>
      </c>
      <c r="C957" s="71" t="s">
        <v>2456</v>
      </c>
      <c r="D957" s="71" t="s">
        <v>289</v>
      </c>
      <c r="E957" s="71" t="s">
        <v>2549</v>
      </c>
      <c r="F957" s="129" t="s">
        <v>719</v>
      </c>
      <c r="G957" s="134" t="s">
        <v>720</v>
      </c>
    </row>
    <row r="958" spans="2:7" ht="99.9" customHeight="1" thickBot="1" x14ac:dyDescent="0.3">
      <c r="B958" s="102">
        <v>766</v>
      </c>
      <c r="C958" s="71" t="s">
        <v>2470</v>
      </c>
      <c r="D958" s="71" t="s">
        <v>289</v>
      </c>
      <c r="E958" s="71" t="s">
        <v>2549</v>
      </c>
      <c r="F958" s="129" t="s">
        <v>808</v>
      </c>
      <c r="G958" s="134" t="s">
        <v>809</v>
      </c>
    </row>
    <row r="959" spans="2:7" ht="99.9" customHeight="1" thickBot="1" x14ac:dyDescent="0.3">
      <c r="B959" s="102">
        <v>769</v>
      </c>
      <c r="C959" s="71" t="s">
        <v>844</v>
      </c>
      <c r="D959" s="71" t="s">
        <v>214</v>
      </c>
      <c r="E959" s="71" t="s">
        <v>2549</v>
      </c>
      <c r="F959" s="129" t="s">
        <v>875</v>
      </c>
      <c r="G959" s="134"/>
    </row>
    <row r="960" spans="2:7" ht="99.9" customHeight="1" thickBot="1" x14ac:dyDescent="0.3">
      <c r="B960" s="102">
        <v>770</v>
      </c>
      <c r="C960" s="71" t="s">
        <v>886</v>
      </c>
      <c r="D960" s="71" t="s">
        <v>214</v>
      </c>
      <c r="E960" s="71" t="s">
        <v>2549</v>
      </c>
      <c r="F960" s="129" t="s">
        <v>959</v>
      </c>
      <c r="G960" s="134" t="s">
        <v>960</v>
      </c>
    </row>
    <row r="961" spans="2:7" ht="99.9" customHeight="1" thickBot="1" x14ac:dyDescent="0.3">
      <c r="B961" s="102">
        <v>777</v>
      </c>
      <c r="C961" s="71" t="s">
        <v>2480</v>
      </c>
      <c r="D961" s="71" t="s">
        <v>214</v>
      </c>
      <c r="E961" s="71" t="s">
        <v>2549</v>
      </c>
      <c r="F961" s="129" t="s">
        <v>1034</v>
      </c>
      <c r="G961" s="134" t="s">
        <v>1035</v>
      </c>
    </row>
    <row r="962" spans="2:7" ht="99.9" customHeight="1" thickBot="1" x14ac:dyDescent="0.3">
      <c r="B962" s="102">
        <v>788</v>
      </c>
      <c r="C962" s="71" t="s">
        <v>2471</v>
      </c>
      <c r="D962" s="71"/>
      <c r="E962" s="71" t="s">
        <v>2549</v>
      </c>
      <c r="F962" s="129" t="s">
        <v>1073</v>
      </c>
      <c r="G962" s="134" t="s">
        <v>1074</v>
      </c>
    </row>
    <row r="963" spans="2:7" ht="99.9" customHeight="1" thickBot="1" x14ac:dyDescent="0.3">
      <c r="B963" s="102">
        <v>789</v>
      </c>
      <c r="C963" s="71" t="s">
        <v>2550</v>
      </c>
      <c r="D963" s="71" t="s">
        <v>214</v>
      </c>
      <c r="E963" s="71" t="s">
        <v>2549</v>
      </c>
      <c r="F963" s="129" t="s">
        <v>1083</v>
      </c>
      <c r="G963" s="134" t="s">
        <v>1084</v>
      </c>
    </row>
    <row r="964" spans="2:7" ht="99.9" customHeight="1" thickBot="1" x14ac:dyDescent="0.3">
      <c r="B964" s="102">
        <v>793</v>
      </c>
      <c r="C964" s="71" t="s">
        <v>2475</v>
      </c>
      <c r="D964" s="71" t="s">
        <v>214</v>
      </c>
      <c r="E964" s="71" t="s">
        <v>2549</v>
      </c>
      <c r="F964" s="129" t="s">
        <v>1144</v>
      </c>
      <c r="G964" s="134" t="s">
        <v>1145</v>
      </c>
    </row>
    <row r="965" spans="2:7" ht="99.9" customHeight="1" thickBot="1" x14ac:dyDescent="0.3">
      <c r="B965" s="102">
        <v>796</v>
      </c>
      <c r="C965" s="71" t="s">
        <v>2485</v>
      </c>
      <c r="D965" s="71"/>
      <c r="E965" s="71" t="s">
        <v>2549</v>
      </c>
      <c r="F965" s="129" t="s">
        <v>1192</v>
      </c>
      <c r="G965" s="134" t="s">
        <v>1193</v>
      </c>
    </row>
    <row r="966" spans="2:7" ht="99.9" customHeight="1" thickBot="1" x14ac:dyDescent="0.3">
      <c r="B966" s="102">
        <v>799</v>
      </c>
      <c r="C966" s="71" t="s">
        <v>2476</v>
      </c>
      <c r="D966" s="71" t="s">
        <v>214</v>
      </c>
      <c r="E966" s="71" t="s">
        <v>2549</v>
      </c>
      <c r="F966" s="129" t="s">
        <v>1260</v>
      </c>
      <c r="G966" s="134" t="s">
        <v>1261</v>
      </c>
    </row>
    <row r="967" spans="2:7" ht="99.9" customHeight="1" thickBot="1" x14ac:dyDescent="0.3">
      <c r="B967" s="102">
        <v>807</v>
      </c>
      <c r="C967" s="71" t="s">
        <v>2457</v>
      </c>
      <c r="D967" s="71" t="s">
        <v>214</v>
      </c>
      <c r="E967" s="71" t="s">
        <v>2549</v>
      </c>
      <c r="F967" s="129" t="s">
        <v>1354</v>
      </c>
      <c r="G967" s="134" t="s">
        <v>1355</v>
      </c>
    </row>
    <row r="968" spans="2:7" ht="99.9" customHeight="1" thickBot="1" x14ac:dyDescent="0.3">
      <c r="B968" s="102">
        <v>816</v>
      </c>
      <c r="C968" s="71" t="s">
        <v>2458</v>
      </c>
      <c r="D968" s="71" t="s">
        <v>214</v>
      </c>
      <c r="E968" s="71" t="s">
        <v>2549</v>
      </c>
      <c r="F968" s="129" t="s">
        <v>1354</v>
      </c>
      <c r="G968" s="134" t="s">
        <v>1355</v>
      </c>
    </row>
    <row r="969" spans="2:7" ht="99.9" customHeight="1" thickBot="1" x14ac:dyDescent="0.3">
      <c r="B969" s="102">
        <v>817</v>
      </c>
      <c r="C969" s="71" t="s">
        <v>2493</v>
      </c>
      <c r="D969" s="71" t="s">
        <v>214</v>
      </c>
      <c r="E969" s="71" t="s">
        <v>2549</v>
      </c>
      <c r="F969" s="129" t="s">
        <v>1465</v>
      </c>
      <c r="G969" s="134" t="s">
        <v>1466</v>
      </c>
    </row>
    <row r="970" spans="2:7" ht="99.9" customHeight="1" thickBot="1" x14ac:dyDescent="0.3">
      <c r="B970" s="102">
        <v>837</v>
      </c>
      <c r="C970" s="71" t="s">
        <v>2459</v>
      </c>
      <c r="D970" s="71" t="s">
        <v>289</v>
      </c>
      <c r="E970" s="71" t="s">
        <v>2549</v>
      </c>
      <c r="F970" s="129" t="s">
        <v>1487</v>
      </c>
      <c r="G970" s="134" t="s">
        <v>1503</v>
      </c>
    </row>
    <row r="971" spans="2:7" ht="99.9" customHeight="1" thickBot="1" x14ac:dyDescent="0.3">
      <c r="B971" s="102">
        <v>838</v>
      </c>
      <c r="C971" s="71" t="s">
        <v>2481</v>
      </c>
      <c r="D971" s="71" t="s">
        <v>214</v>
      </c>
      <c r="E971" s="71" t="s">
        <v>2549</v>
      </c>
      <c r="F971" s="129" t="s">
        <v>1545</v>
      </c>
      <c r="G971" s="134" t="s">
        <v>1546</v>
      </c>
    </row>
    <row r="972" spans="2:7" ht="99.9" customHeight="1" thickBot="1" x14ac:dyDescent="0.3">
      <c r="B972" s="102">
        <v>845</v>
      </c>
      <c r="C972" s="71" t="s">
        <v>2462</v>
      </c>
      <c r="D972" s="71" t="s">
        <v>214</v>
      </c>
      <c r="E972" s="71" t="s">
        <v>2549</v>
      </c>
      <c r="F972" s="129" t="s">
        <v>1623</v>
      </c>
      <c r="G972" s="134" t="s">
        <v>1355</v>
      </c>
    </row>
    <row r="973" spans="2:7" ht="99.9" customHeight="1" thickBot="1" x14ac:dyDescent="0.3">
      <c r="B973" s="102">
        <v>849</v>
      </c>
      <c r="C973" s="71" t="s">
        <v>2477</v>
      </c>
      <c r="D973" s="71" t="s">
        <v>214</v>
      </c>
      <c r="E973" s="71" t="s">
        <v>2549</v>
      </c>
      <c r="F973" s="129" t="s">
        <v>1733</v>
      </c>
      <c r="G973" s="134" t="s">
        <v>1734</v>
      </c>
    </row>
    <row r="974" spans="2:7" ht="99.9" customHeight="1" thickBot="1" x14ac:dyDescent="0.3">
      <c r="B974" s="102">
        <v>865</v>
      </c>
      <c r="C974" s="71" t="s">
        <v>2482</v>
      </c>
      <c r="D974" s="71" t="s">
        <v>214</v>
      </c>
      <c r="E974" s="71" t="s">
        <v>2549</v>
      </c>
      <c r="F974" s="129" t="s">
        <v>1836</v>
      </c>
      <c r="G974" s="134" t="s">
        <v>1837</v>
      </c>
    </row>
    <row r="975" spans="2:7" ht="99.9" customHeight="1" thickBot="1" x14ac:dyDescent="0.3">
      <c r="B975" s="102">
        <v>867</v>
      </c>
      <c r="C975" s="71" t="s">
        <v>1869</v>
      </c>
      <c r="D975" s="71" t="s">
        <v>289</v>
      </c>
      <c r="E975" s="71" t="s">
        <v>2549</v>
      </c>
      <c r="F975" s="129" t="s">
        <v>1934</v>
      </c>
      <c r="G975" s="134" t="s">
        <v>1935</v>
      </c>
    </row>
    <row r="976" spans="2:7" ht="99.9" customHeight="1" thickBot="1" x14ac:dyDescent="0.3">
      <c r="B976" s="102">
        <v>868</v>
      </c>
      <c r="C976" s="71" t="s">
        <v>2486</v>
      </c>
      <c r="D976" s="71"/>
      <c r="E976" s="71" t="s">
        <v>2549</v>
      </c>
      <c r="F976" s="129" t="s">
        <v>1990</v>
      </c>
      <c r="G976" s="134" t="s">
        <v>1991</v>
      </c>
    </row>
    <row r="977" spans="2:7" ht="99.9" customHeight="1" thickBot="1" x14ac:dyDescent="0.3">
      <c r="B977" s="102">
        <v>872</v>
      </c>
      <c r="C977" s="71" t="s">
        <v>2465</v>
      </c>
      <c r="D977" s="71" t="s">
        <v>214</v>
      </c>
      <c r="E977" s="71" t="s">
        <v>2549</v>
      </c>
      <c r="F977" s="129" t="s">
        <v>2093</v>
      </c>
      <c r="G977" s="134" t="s">
        <v>2094</v>
      </c>
    </row>
    <row r="978" spans="2:7" ht="99.9" customHeight="1" thickBot="1" x14ac:dyDescent="0.3">
      <c r="B978" s="102">
        <v>875</v>
      </c>
      <c r="C978" s="71" t="s">
        <v>2483</v>
      </c>
      <c r="D978" s="71"/>
      <c r="E978" s="71" t="s">
        <v>2549</v>
      </c>
      <c r="F978" s="129" t="s">
        <v>2177</v>
      </c>
      <c r="G978" s="134" t="s">
        <v>2178</v>
      </c>
    </row>
    <row r="979" spans="2:7" ht="99.9" customHeight="1" thickBot="1" x14ac:dyDescent="0.3">
      <c r="B979" s="102">
        <v>878</v>
      </c>
      <c r="C979" s="71" t="s">
        <v>2466</v>
      </c>
      <c r="D979" s="71" t="s">
        <v>289</v>
      </c>
      <c r="E979" s="71" t="s">
        <v>2549</v>
      </c>
      <c r="F979" s="129" t="s">
        <v>2272</v>
      </c>
      <c r="G979" s="134" t="s">
        <v>2273</v>
      </c>
    </row>
    <row r="980" spans="2:7" ht="99.9" customHeight="1" thickBot="1" x14ac:dyDescent="0.3">
      <c r="B980" s="102">
        <v>879</v>
      </c>
      <c r="C980" s="71" t="s">
        <v>2467</v>
      </c>
      <c r="D980" s="71" t="s">
        <v>214</v>
      </c>
      <c r="E980" s="71" t="s">
        <v>2549</v>
      </c>
      <c r="F980" s="129" t="s">
        <v>2379</v>
      </c>
      <c r="G980" s="134" t="s">
        <v>2380</v>
      </c>
    </row>
    <row r="981" spans="2:7" ht="99.9" customHeight="1" thickBot="1" x14ac:dyDescent="0.3">
      <c r="B981" s="102">
        <v>636</v>
      </c>
      <c r="C981" s="71" t="s">
        <v>2448</v>
      </c>
      <c r="D981" s="71" t="s">
        <v>289</v>
      </c>
      <c r="E981" s="71" t="s">
        <v>2551</v>
      </c>
      <c r="F981" s="129" t="s">
        <v>365</v>
      </c>
      <c r="G981" s="134" t="s">
        <v>366</v>
      </c>
    </row>
    <row r="982" spans="2:7" ht="99.9" customHeight="1" thickBot="1" x14ac:dyDescent="0.3">
      <c r="B982" s="102">
        <v>659</v>
      </c>
      <c r="C982" s="71" t="s">
        <v>2496</v>
      </c>
      <c r="D982" s="71" t="s">
        <v>214</v>
      </c>
      <c r="E982" s="71" t="s">
        <v>2551</v>
      </c>
      <c r="F982" s="129" t="s">
        <v>416</v>
      </c>
      <c r="G982" s="134" t="s">
        <v>417</v>
      </c>
    </row>
    <row r="983" spans="2:7" ht="99.9" customHeight="1" thickBot="1" x14ac:dyDescent="0.3">
      <c r="B983" s="102">
        <v>699</v>
      </c>
      <c r="C983" s="71" t="s">
        <v>2450</v>
      </c>
      <c r="D983" s="71" t="s">
        <v>214</v>
      </c>
      <c r="E983" s="71" t="s">
        <v>2551</v>
      </c>
      <c r="F983" s="129" t="s">
        <v>508</v>
      </c>
      <c r="G983" s="134" t="s">
        <v>509</v>
      </c>
    </row>
    <row r="984" spans="2:7" ht="99.9" customHeight="1" thickBot="1" x14ac:dyDescent="0.3">
      <c r="B984" s="102">
        <v>711</v>
      </c>
      <c r="C984" s="71" t="s">
        <v>2469</v>
      </c>
      <c r="D984" s="71" t="s">
        <v>289</v>
      </c>
      <c r="E984" s="71" t="s">
        <v>2551</v>
      </c>
      <c r="F984" s="129" t="s">
        <v>575</v>
      </c>
      <c r="G984" s="134" t="s">
        <v>576</v>
      </c>
    </row>
    <row r="985" spans="2:7" ht="99.9" customHeight="1" thickBot="1" x14ac:dyDescent="0.3">
      <c r="B985" s="102">
        <v>726</v>
      </c>
      <c r="C985" s="71" t="s">
        <v>2451</v>
      </c>
      <c r="D985" s="71" t="s">
        <v>214</v>
      </c>
      <c r="E985" s="71" t="s">
        <v>2551</v>
      </c>
      <c r="F985" s="129" t="s">
        <v>628</v>
      </c>
      <c r="G985" s="134" t="s">
        <v>629</v>
      </c>
    </row>
    <row r="986" spans="2:7" ht="99.9" customHeight="1" thickBot="1" x14ac:dyDescent="0.3">
      <c r="B986" s="102">
        <v>752</v>
      </c>
      <c r="C986" s="71" t="s">
        <v>2456</v>
      </c>
      <c r="D986" s="71" t="s">
        <v>289</v>
      </c>
      <c r="E986" s="71" t="s">
        <v>2551</v>
      </c>
      <c r="F986" s="129" t="s">
        <v>721</v>
      </c>
      <c r="G986" s="134" t="s">
        <v>722</v>
      </c>
    </row>
    <row r="987" spans="2:7" ht="99.9" customHeight="1" thickBot="1" x14ac:dyDescent="0.3">
      <c r="B987" s="102">
        <v>766</v>
      </c>
      <c r="C987" s="71" t="s">
        <v>2470</v>
      </c>
      <c r="D987" s="71" t="s">
        <v>289</v>
      </c>
      <c r="E987" s="71" t="s">
        <v>2551</v>
      </c>
      <c r="F987" s="129" t="s">
        <v>810</v>
      </c>
      <c r="G987" s="134" t="s">
        <v>811</v>
      </c>
    </row>
    <row r="988" spans="2:7" ht="99.9" customHeight="1" thickBot="1" x14ac:dyDescent="0.3">
      <c r="B988" s="102">
        <v>769</v>
      </c>
      <c r="C988" s="71" t="s">
        <v>844</v>
      </c>
      <c r="D988" s="71" t="s">
        <v>214</v>
      </c>
      <c r="E988" s="71" t="s">
        <v>2551</v>
      </c>
      <c r="F988" s="129" t="s">
        <v>876</v>
      </c>
      <c r="G988" s="134"/>
    </row>
    <row r="989" spans="2:7" ht="99.9" customHeight="1" thickBot="1" x14ac:dyDescent="0.3">
      <c r="B989" s="102">
        <v>770</v>
      </c>
      <c r="C989" s="71" t="s">
        <v>886</v>
      </c>
      <c r="D989" s="71" t="s">
        <v>214</v>
      </c>
      <c r="E989" s="71" t="s">
        <v>2551</v>
      </c>
      <c r="F989" s="129" t="s">
        <v>961</v>
      </c>
      <c r="G989" s="134" t="s">
        <v>962</v>
      </c>
    </row>
    <row r="990" spans="2:7" ht="99.9" customHeight="1" thickBot="1" x14ac:dyDescent="0.3">
      <c r="B990" s="102">
        <v>777</v>
      </c>
      <c r="C990" s="71" t="s">
        <v>2480</v>
      </c>
      <c r="D990" s="71" t="s">
        <v>214</v>
      </c>
      <c r="E990" s="71" t="s">
        <v>2551</v>
      </c>
      <c r="F990" s="129" t="s">
        <v>1036</v>
      </c>
      <c r="G990" s="134" t="s">
        <v>1037</v>
      </c>
    </row>
    <row r="991" spans="2:7" ht="99.9" customHeight="1" thickBot="1" x14ac:dyDescent="0.3">
      <c r="B991" s="102">
        <v>789</v>
      </c>
      <c r="C991" s="71" t="s">
        <v>2550</v>
      </c>
      <c r="D991" s="71" t="s">
        <v>214</v>
      </c>
      <c r="E991" s="71" t="s">
        <v>2551</v>
      </c>
      <c r="F991" s="129" t="s">
        <v>1085</v>
      </c>
      <c r="G991" s="134" t="s">
        <v>1086</v>
      </c>
    </row>
    <row r="992" spans="2:7" ht="99.9" customHeight="1" thickBot="1" x14ac:dyDescent="0.3">
      <c r="B992" s="102">
        <v>793</v>
      </c>
      <c r="C992" s="71" t="s">
        <v>2475</v>
      </c>
      <c r="D992" s="71" t="s">
        <v>214</v>
      </c>
      <c r="E992" s="71" t="s">
        <v>2551</v>
      </c>
      <c r="F992" s="129" t="s">
        <v>1146</v>
      </c>
      <c r="G992" s="134" t="s">
        <v>1147</v>
      </c>
    </row>
    <row r="993" spans="2:7" ht="99.9" customHeight="1" thickBot="1" x14ac:dyDescent="0.3">
      <c r="B993" s="102">
        <v>796</v>
      </c>
      <c r="C993" s="71" t="s">
        <v>2485</v>
      </c>
      <c r="D993" s="71"/>
      <c r="E993" s="71" t="s">
        <v>2551</v>
      </c>
      <c r="F993" s="129" t="s">
        <v>1194</v>
      </c>
      <c r="G993" s="134" t="s">
        <v>1195</v>
      </c>
    </row>
    <row r="994" spans="2:7" ht="99.9" customHeight="1" thickBot="1" x14ac:dyDescent="0.3">
      <c r="B994" s="102">
        <v>799</v>
      </c>
      <c r="C994" s="71" t="s">
        <v>2476</v>
      </c>
      <c r="D994" s="71" t="s">
        <v>214</v>
      </c>
      <c r="E994" s="71" t="s">
        <v>2551</v>
      </c>
      <c r="F994" s="129" t="s">
        <v>1262</v>
      </c>
      <c r="G994" s="134" t="s">
        <v>1263</v>
      </c>
    </row>
    <row r="995" spans="2:7" ht="99.9" customHeight="1" thickBot="1" x14ac:dyDescent="0.3">
      <c r="B995" s="102">
        <v>807</v>
      </c>
      <c r="C995" s="71" t="s">
        <v>2457</v>
      </c>
      <c r="D995" s="71" t="s">
        <v>214</v>
      </c>
      <c r="E995" s="71" t="s">
        <v>2551</v>
      </c>
      <c r="F995" s="129" t="s">
        <v>1356</v>
      </c>
      <c r="G995" s="134" t="s">
        <v>1357</v>
      </c>
    </row>
    <row r="996" spans="2:7" ht="99.9" customHeight="1" thickBot="1" x14ac:dyDescent="0.3">
      <c r="B996" s="102">
        <v>816</v>
      </c>
      <c r="C996" s="71" t="s">
        <v>2458</v>
      </c>
      <c r="D996" s="71" t="s">
        <v>214</v>
      </c>
      <c r="E996" s="71" t="s">
        <v>2551</v>
      </c>
      <c r="F996" s="129" t="s">
        <v>1356</v>
      </c>
      <c r="G996" s="134" t="s">
        <v>1357</v>
      </c>
    </row>
    <row r="997" spans="2:7" ht="99.9" customHeight="1" thickBot="1" x14ac:dyDescent="0.3">
      <c r="B997" s="102">
        <v>817</v>
      </c>
      <c r="C997" s="71" t="s">
        <v>2493</v>
      </c>
      <c r="D997" s="71" t="s">
        <v>214</v>
      </c>
      <c r="E997" s="71" t="s">
        <v>2551</v>
      </c>
      <c r="F997" s="129" t="s">
        <v>1467</v>
      </c>
      <c r="G997" s="134" t="s">
        <v>1468</v>
      </c>
    </row>
    <row r="998" spans="2:7" ht="99.9" customHeight="1" thickBot="1" x14ac:dyDescent="0.3">
      <c r="B998" s="102">
        <v>837</v>
      </c>
      <c r="C998" s="71" t="s">
        <v>2459</v>
      </c>
      <c r="D998" s="71" t="s">
        <v>289</v>
      </c>
      <c r="E998" s="71" t="s">
        <v>2551</v>
      </c>
      <c r="F998" s="129" t="s">
        <v>1487</v>
      </c>
      <c r="G998" s="134" t="s">
        <v>1503</v>
      </c>
    </row>
    <row r="999" spans="2:7" ht="99.9" customHeight="1" thickBot="1" x14ac:dyDescent="0.3">
      <c r="B999" s="102">
        <v>838</v>
      </c>
      <c r="C999" s="71" t="s">
        <v>2481</v>
      </c>
      <c r="D999" s="71" t="s">
        <v>214</v>
      </c>
      <c r="E999" s="71" t="s">
        <v>2551</v>
      </c>
      <c r="F999" s="129" t="s">
        <v>1547</v>
      </c>
      <c r="G999" s="134" t="s">
        <v>1548</v>
      </c>
    </row>
    <row r="1000" spans="2:7" ht="99.9" customHeight="1" thickBot="1" x14ac:dyDescent="0.3">
      <c r="B1000" s="102">
        <v>843</v>
      </c>
      <c r="C1000" s="71" t="s">
        <v>2460</v>
      </c>
      <c r="D1000" s="71" t="s">
        <v>289</v>
      </c>
      <c r="E1000" s="71" t="s">
        <v>2551</v>
      </c>
      <c r="F1000" s="129" t="s">
        <v>1579</v>
      </c>
      <c r="G1000" s="134" t="s">
        <v>1580</v>
      </c>
    </row>
    <row r="1001" spans="2:7" ht="99.9" customHeight="1" thickBot="1" x14ac:dyDescent="0.3">
      <c r="B1001" s="102">
        <v>845</v>
      </c>
      <c r="C1001" s="71" t="s">
        <v>2462</v>
      </c>
      <c r="D1001" s="71" t="s">
        <v>214</v>
      </c>
      <c r="E1001" s="71" t="s">
        <v>2551</v>
      </c>
      <c r="F1001" s="129" t="s">
        <v>1624</v>
      </c>
      <c r="G1001" s="134" t="s">
        <v>1625</v>
      </c>
    </row>
    <row r="1002" spans="2:7" ht="99.9" customHeight="1" thickBot="1" x14ac:dyDescent="0.3">
      <c r="B1002" s="102">
        <v>849</v>
      </c>
      <c r="C1002" s="71" t="s">
        <v>2477</v>
      </c>
      <c r="D1002" s="71" t="s">
        <v>214</v>
      </c>
      <c r="E1002" s="71" t="s">
        <v>2551</v>
      </c>
      <c r="F1002" s="129" t="s">
        <v>1735</v>
      </c>
      <c r="G1002" s="134" t="s">
        <v>1736</v>
      </c>
    </row>
    <row r="1003" spans="2:7" ht="99.9" customHeight="1" thickBot="1" x14ac:dyDescent="0.3">
      <c r="B1003" s="102">
        <v>865</v>
      </c>
      <c r="C1003" s="71" t="s">
        <v>2482</v>
      </c>
      <c r="D1003" s="71" t="s">
        <v>214</v>
      </c>
      <c r="E1003" s="71" t="s">
        <v>2551</v>
      </c>
      <c r="F1003" s="129" t="s">
        <v>1838</v>
      </c>
      <c r="G1003" s="134" t="s">
        <v>1839</v>
      </c>
    </row>
    <row r="1004" spans="2:7" ht="99.9" customHeight="1" thickBot="1" x14ac:dyDescent="0.3">
      <c r="B1004" s="102">
        <v>867</v>
      </c>
      <c r="C1004" s="71" t="s">
        <v>1869</v>
      </c>
      <c r="D1004" s="71" t="s">
        <v>289</v>
      </c>
      <c r="E1004" s="71" t="s">
        <v>2551</v>
      </c>
      <c r="F1004" s="129" t="s">
        <v>1936</v>
      </c>
      <c r="G1004" s="134" t="s">
        <v>1937</v>
      </c>
    </row>
    <row r="1005" spans="2:7" ht="99.9" customHeight="1" thickBot="1" x14ac:dyDescent="0.3">
      <c r="B1005" s="102">
        <v>868</v>
      </c>
      <c r="C1005" s="71" t="s">
        <v>2486</v>
      </c>
      <c r="D1005" s="71"/>
      <c r="E1005" s="71" t="s">
        <v>2551</v>
      </c>
      <c r="F1005" s="129" t="s">
        <v>1992</v>
      </c>
      <c r="G1005" s="134" t="s">
        <v>1993</v>
      </c>
    </row>
    <row r="1006" spans="2:7" ht="99.9" customHeight="1" thickBot="1" x14ac:dyDescent="0.3">
      <c r="B1006" s="102">
        <v>872</v>
      </c>
      <c r="C1006" s="71" t="s">
        <v>2465</v>
      </c>
      <c r="D1006" s="71" t="s">
        <v>214</v>
      </c>
      <c r="E1006" s="71" t="s">
        <v>2551</v>
      </c>
      <c r="F1006" s="129" t="s">
        <v>2095</v>
      </c>
      <c r="G1006" s="134" t="s">
        <v>2096</v>
      </c>
    </row>
    <row r="1007" spans="2:7" ht="99.9" customHeight="1" thickBot="1" x14ac:dyDescent="0.3">
      <c r="B1007" s="102">
        <v>875</v>
      </c>
      <c r="C1007" s="71" t="s">
        <v>2483</v>
      </c>
      <c r="D1007" s="71"/>
      <c r="E1007" s="71" t="s">
        <v>2551</v>
      </c>
      <c r="F1007" s="129" t="s">
        <v>2179</v>
      </c>
      <c r="G1007" s="134" t="s">
        <v>2180</v>
      </c>
    </row>
    <row r="1008" spans="2:7" ht="99.9" customHeight="1" thickBot="1" x14ac:dyDescent="0.3">
      <c r="B1008" s="102">
        <v>878</v>
      </c>
      <c r="C1008" s="71" t="s">
        <v>2466</v>
      </c>
      <c r="D1008" s="71" t="s">
        <v>289</v>
      </c>
      <c r="E1008" s="71" t="s">
        <v>2551</v>
      </c>
      <c r="F1008" s="129" t="s">
        <v>2274</v>
      </c>
      <c r="G1008" s="134" t="s">
        <v>2275</v>
      </c>
    </row>
    <row r="1009" spans="2:7" ht="99.9" customHeight="1" thickBot="1" x14ac:dyDescent="0.3">
      <c r="B1009" s="102">
        <v>879</v>
      </c>
      <c r="C1009" s="71" t="s">
        <v>2467</v>
      </c>
      <c r="D1009" s="71" t="s">
        <v>214</v>
      </c>
      <c r="E1009" s="71" t="s">
        <v>2551</v>
      </c>
      <c r="F1009" s="129" t="s">
        <v>2381</v>
      </c>
      <c r="G1009" s="134" t="s">
        <v>2382</v>
      </c>
    </row>
    <row r="1010" spans="2:7" ht="99.9" customHeight="1" thickBot="1" x14ac:dyDescent="0.3">
      <c r="B1010" s="102">
        <v>636</v>
      </c>
      <c r="C1010" s="71" t="s">
        <v>2448</v>
      </c>
      <c r="D1010" s="71" t="s">
        <v>289</v>
      </c>
      <c r="E1010" s="71" t="s">
        <v>2552</v>
      </c>
      <c r="F1010" s="129" t="s">
        <v>367</v>
      </c>
      <c r="G1010" s="134" t="s">
        <v>368</v>
      </c>
    </row>
    <row r="1011" spans="2:7" ht="99.9" customHeight="1" thickBot="1" x14ac:dyDescent="0.3">
      <c r="B1011" s="102">
        <v>699</v>
      </c>
      <c r="C1011" s="71" t="s">
        <v>2450</v>
      </c>
      <c r="D1011" s="71" t="s">
        <v>214</v>
      </c>
      <c r="E1011" s="71" t="s">
        <v>2552</v>
      </c>
      <c r="F1011" s="129" t="s">
        <v>510</v>
      </c>
      <c r="G1011" s="134" t="s">
        <v>511</v>
      </c>
    </row>
    <row r="1012" spans="2:7" ht="99.9" customHeight="1" thickBot="1" x14ac:dyDescent="0.3">
      <c r="B1012" s="102">
        <v>726</v>
      </c>
      <c r="C1012" s="71" t="s">
        <v>2451</v>
      </c>
      <c r="D1012" s="71" t="s">
        <v>214</v>
      </c>
      <c r="E1012" s="71" t="s">
        <v>2552</v>
      </c>
      <c r="F1012" s="129" t="s">
        <v>630</v>
      </c>
      <c r="G1012" s="134" t="s">
        <v>631</v>
      </c>
    </row>
    <row r="1013" spans="2:7" ht="99.9" customHeight="1" thickBot="1" x14ac:dyDescent="0.3">
      <c r="B1013" s="102">
        <v>752</v>
      </c>
      <c r="C1013" s="71" t="s">
        <v>2456</v>
      </c>
      <c r="D1013" s="71" t="s">
        <v>289</v>
      </c>
      <c r="E1013" s="71" t="s">
        <v>2552</v>
      </c>
      <c r="F1013" s="129" t="s">
        <v>723</v>
      </c>
      <c r="G1013" s="134" t="s">
        <v>724</v>
      </c>
    </row>
    <row r="1014" spans="2:7" ht="99.9" customHeight="1" thickBot="1" x14ac:dyDescent="0.3">
      <c r="B1014" s="102">
        <v>766</v>
      </c>
      <c r="C1014" s="71" t="s">
        <v>2470</v>
      </c>
      <c r="D1014" s="71" t="s">
        <v>289</v>
      </c>
      <c r="E1014" s="71" t="s">
        <v>2552</v>
      </c>
      <c r="F1014" s="129" t="s">
        <v>812</v>
      </c>
      <c r="G1014" s="134" t="s">
        <v>813</v>
      </c>
    </row>
    <row r="1015" spans="2:7" ht="99.9" customHeight="1" thickBot="1" x14ac:dyDescent="0.3">
      <c r="B1015" s="102">
        <v>769</v>
      </c>
      <c r="C1015" s="71" t="s">
        <v>844</v>
      </c>
      <c r="D1015" s="71" t="s">
        <v>214</v>
      </c>
      <c r="E1015" s="71" t="s">
        <v>2552</v>
      </c>
      <c r="F1015" s="129" t="s">
        <v>877</v>
      </c>
      <c r="G1015" s="134"/>
    </row>
    <row r="1016" spans="2:7" ht="99.9" customHeight="1" thickBot="1" x14ac:dyDescent="0.3">
      <c r="B1016" s="102">
        <v>770</v>
      </c>
      <c r="C1016" s="71" t="s">
        <v>886</v>
      </c>
      <c r="D1016" s="71" t="s">
        <v>214</v>
      </c>
      <c r="E1016" s="71" t="s">
        <v>2552</v>
      </c>
      <c r="F1016" s="129" t="s">
        <v>963</v>
      </c>
      <c r="G1016" s="134" t="s">
        <v>964</v>
      </c>
    </row>
    <row r="1017" spans="2:7" ht="99.9" customHeight="1" thickBot="1" x14ac:dyDescent="0.3">
      <c r="B1017" s="102">
        <v>793</v>
      </c>
      <c r="C1017" s="71" t="s">
        <v>2475</v>
      </c>
      <c r="D1017" s="71" t="s">
        <v>214</v>
      </c>
      <c r="E1017" s="71" t="s">
        <v>2552</v>
      </c>
      <c r="F1017" s="129" t="s">
        <v>1148</v>
      </c>
      <c r="G1017" s="134" t="s">
        <v>1149</v>
      </c>
    </row>
    <row r="1018" spans="2:7" ht="99.9" customHeight="1" thickBot="1" x14ac:dyDescent="0.3">
      <c r="B1018" s="102">
        <v>796</v>
      </c>
      <c r="C1018" s="71" t="s">
        <v>2485</v>
      </c>
      <c r="D1018" s="71"/>
      <c r="E1018" s="71" t="s">
        <v>2552</v>
      </c>
      <c r="F1018" s="129" t="s">
        <v>1196</v>
      </c>
      <c r="G1018" s="134" t="s">
        <v>1197</v>
      </c>
    </row>
    <row r="1019" spans="2:7" ht="99.9" customHeight="1" thickBot="1" x14ac:dyDescent="0.3">
      <c r="B1019" s="102">
        <v>799</v>
      </c>
      <c r="C1019" s="71" t="s">
        <v>2476</v>
      </c>
      <c r="D1019" s="71" t="s">
        <v>214</v>
      </c>
      <c r="E1019" s="71" t="s">
        <v>2552</v>
      </c>
      <c r="F1019" s="129" t="s">
        <v>1264</v>
      </c>
      <c r="G1019" s="134" t="s">
        <v>1265</v>
      </c>
    </row>
    <row r="1020" spans="2:7" ht="99.9" customHeight="1" thickBot="1" x14ac:dyDescent="0.3">
      <c r="B1020" s="102">
        <v>807</v>
      </c>
      <c r="C1020" s="71" t="s">
        <v>2457</v>
      </c>
      <c r="D1020" s="71" t="s">
        <v>214</v>
      </c>
      <c r="E1020" s="71" t="s">
        <v>2552</v>
      </c>
      <c r="F1020" s="129" t="s">
        <v>1358</v>
      </c>
      <c r="G1020" s="134" t="s">
        <v>1359</v>
      </c>
    </row>
    <row r="1021" spans="2:7" ht="99.9" customHeight="1" thickBot="1" x14ac:dyDescent="0.3">
      <c r="B1021" s="102">
        <v>816</v>
      </c>
      <c r="C1021" s="71" t="s">
        <v>2458</v>
      </c>
      <c r="D1021" s="71" t="s">
        <v>214</v>
      </c>
      <c r="E1021" s="71" t="s">
        <v>2552</v>
      </c>
      <c r="F1021" s="129" t="s">
        <v>1358</v>
      </c>
      <c r="G1021" s="134" t="s">
        <v>1359</v>
      </c>
    </row>
    <row r="1022" spans="2:7" ht="99.9" customHeight="1" thickBot="1" x14ac:dyDescent="0.3">
      <c r="B1022" s="102">
        <v>837</v>
      </c>
      <c r="C1022" s="71" t="s">
        <v>2459</v>
      </c>
      <c r="D1022" s="71" t="s">
        <v>289</v>
      </c>
      <c r="E1022" s="71" t="s">
        <v>2552</v>
      </c>
      <c r="F1022" s="129" t="s">
        <v>1487</v>
      </c>
      <c r="G1022" s="134" t="s">
        <v>1503</v>
      </c>
    </row>
    <row r="1023" spans="2:7" ht="99.9" customHeight="1" thickBot="1" x14ac:dyDescent="0.3">
      <c r="B1023" s="102">
        <v>845</v>
      </c>
      <c r="C1023" s="71" t="s">
        <v>2462</v>
      </c>
      <c r="D1023" s="71" t="s">
        <v>214</v>
      </c>
      <c r="E1023" s="71" t="s">
        <v>2552</v>
      </c>
      <c r="F1023" s="129" t="s">
        <v>1358</v>
      </c>
      <c r="G1023" s="134" t="s">
        <v>1626</v>
      </c>
    </row>
    <row r="1024" spans="2:7" ht="99.9" customHeight="1" thickBot="1" x14ac:dyDescent="0.3">
      <c r="B1024" s="102">
        <v>849</v>
      </c>
      <c r="C1024" s="71" t="s">
        <v>2477</v>
      </c>
      <c r="D1024" s="71" t="s">
        <v>214</v>
      </c>
      <c r="E1024" s="71" t="s">
        <v>2552</v>
      </c>
      <c r="F1024" s="129" t="s">
        <v>1169</v>
      </c>
      <c r="G1024" s="134" t="s">
        <v>1737</v>
      </c>
    </row>
    <row r="1025" spans="2:7" ht="99.9" customHeight="1" thickBot="1" x14ac:dyDescent="0.3">
      <c r="B1025" s="102">
        <v>865</v>
      </c>
      <c r="C1025" s="71" t="s">
        <v>2482</v>
      </c>
      <c r="D1025" s="71" t="s">
        <v>214</v>
      </c>
      <c r="E1025" s="71" t="s">
        <v>2552</v>
      </c>
      <c r="F1025" s="129" t="s">
        <v>1840</v>
      </c>
      <c r="G1025" s="134" t="s">
        <v>1841</v>
      </c>
    </row>
    <row r="1026" spans="2:7" ht="99.9" customHeight="1" thickBot="1" x14ac:dyDescent="0.3">
      <c r="B1026" s="102">
        <v>867</v>
      </c>
      <c r="C1026" s="71" t="s">
        <v>1869</v>
      </c>
      <c r="D1026" s="71" t="s">
        <v>289</v>
      </c>
      <c r="E1026" s="71" t="s">
        <v>2552</v>
      </c>
      <c r="F1026" s="129" t="s">
        <v>1938</v>
      </c>
      <c r="G1026" s="134"/>
    </row>
    <row r="1027" spans="2:7" ht="99.9" customHeight="1" thickBot="1" x14ac:dyDescent="0.3">
      <c r="B1027" s="102">
        <v>868</v>
      </c>
      <c r="C1027" s="71" t="s">
        <v>2486</v>
      </c>
      <c r="D1027" s="71"/>
      <c r="E1027" s="71" t="s">
        <v>2552</v>
      </c>
      <c r="F1027" s="129" t="s">
        <v>1994</v>
      </c>
      <c r="G1027" s="134" t="s">
        <v>1995</v>
      </c>
    </row>
    <row r="1028" spans="2:7" ht="99.9" customHeight="1" thickBot="1" x14ac:dyDescent="0.3">
      <c r="B1028" s="102">
        <v>872</v>
      </c>
      <c r="C1028" s="71" t="s">
        <v>2465</v>
      </c>
      <c r="D1028" s="71" t="s">
        <v>214</v>
      </c>
      <c r="E1028" s="71" t="s">
        <v>2552</v>
      </c>
      <c r="F1028" s="129" t="s">
        <v>2097</v>
      </c>
      <c r="G1028" s="134" t="s">
        <v>2098</v>
      </c>
    </row>
    <row r="1029" spans="2:7" ht="99.9" customHeight="1" thickBot="1" x14ac:dyDescent="0.3">
      <c r="B1029" s="102">
        <v>878</v>
      </c>
      <c r="C1029" s="71" t="s">
        <v>2466</v>
      </c>
      <c r="D1029" s="71" t="s">
        <v>289</v>
      </c>
      <c r="E1029" s="71" t="s">
        <v>2552</v>
      </c>
      <c r="F1029" s="129" t="s">
        <v>2276</v>
      </c>
      <c r="G1029" s="134" t="s">
        <v>2277</v>
      </c>
    </row>
    <row r="1030" spans="2:7" ht="99.9" customHeight="1" thickBot="1" x14ac:dyDescent="0.3">
      <c r="B1030" s="102">
        <v>879</v>
      </c>
      <c r="C1030" s="71" t="s">
        <v>2467</v>
      </c>
      <c r="D1030" s="71" t="s">
        <v>214</v>
      </c>
      <c r="E1030" s="71" t="s">
        <v>2552</v>
      </c>
      <c r="F1030" s="129" t="s">
        <v>2383</v>
      </c>
      <c r="G1030" s="134" t="s">
        <v>2384</v>
      </c>
    </row>
    <row r="1031" spans="2:7" ht="99.9" customHeight="1" thickBot="1" x14ac:dyDescent="0.3">
      <c r="B1031" s="102">
        <v>636</v>
      </c>
      <c r="C1031" s="71" t="s">
        <v>2448</v>
      </c>
      <c r="D1031" s="71" t="s">
        <v>289</v>
      </c>
      <c r="E1031" s="71" t="s">
        <v>2553</v>
      </c>
      <c r="F1031" s="129" t="s">
        <v>369</v>
      </c>
      <c r="G1031" s="134"/>
    </row>
    <row r="1032" spans="2:7" ht="99.9" customHeight="1" thickBot="1" x14ac:dyDescent="0.3">
      <c r="B1032" s="102">
        <v>659</v>
      </c>
      <c r="C1032" s="71" t="s">
        <v>2496</v>
      </c>
      <c r="D1032" s="71" t="s">
        <v>214</v>
      </c>
      <c r="E1032" s="71" t="s">
        <v>2553</v>
      </c>
      <c r="F1032" s="129" t="s">
        <v>418</v>
      </c>
      <c r="G1032" s="134" t="s">
        <v>419</v>
      </c>
    </row>
    <row r="1033" spans="2:7" ht="99.9" customHeight="1" thickBot="1" x14ac:dyDescent="0.3">
      <c r="B1033" s="102">
        <v>699</v>
      </c>
      <c r="C1033" s="71" t="s">
        <v>2450</v>
      </c>
      <c r="D1033" s="71" t="s">
        <v>214</v>
      </c>
      <c r="E1033" s="71" t="s">
        <v>2553</v>
      </c>
      <c r="F1033" s="129" t="s">
        <v>512</v>
      </c>
      <c r="G1033" s="134" t="s">
        <v>513</v>
      </c>
    </row>
    <row r="1034" spans="2:7" ht="99.9" customHeight="1" thickBot="1" x14ac:dyDescent="0.3">
      <c r="B1034" s="102">
        <v>726</v>
      </c>
      <c r="C1034" s="71" t="s">
        <v>2451</v>
      </c>
      <c r="D1034" s="71" t="s">
        <v>214</v>
      </c>
      <c r="E1034" s="71" t="s">
        <v>2553</v>
      </c>
      <c r="F1034" s="129" t="s">
        <v>632</v>
      </c>
      <c r="G1034" s="134" t="s">
        <v>633</v>
      </c>
    </row>
    <row r="1035" spans="2:7" ht="99.9" customHeight="1" thickBot="1" x14ac:dyDescent="0.3">
      <c r="B1035" s="102">
        <v>752</v>
      </c>
      <c r="C1035" s="71" t="s">
        <v>2456</v>
      </c>
      <c r="D1035" s="71" t="s">
        <v>289</v>
      </c>
      <c r="E1035" s="71" t="s">
        <v>2553</v>
      </c>
      <c r="F1035" s="129" t="s">
        <v>725</v>
      </c>
      <c r="G1035" s="134" t="s">
        <v>726</v>
      </c>
    </row>
    <row r="1036" spans="2:7" ht="99.9" customHeight="1" thickBot="1" x14ac:dyDescent="0.3">
      <c r="B1036" s="102">
        <v>766</v>
      </c>
      <c r="C1036" s="71" t="s">
        <v>2470</v>
      </c>
      <c r="D1036" s="71" t="s">
        <v>289</v>
      </c>
      <c r="E1036" s="71" t="s">
        <v>2553</v>
      </c>
      <c r="F1036" s="129" t="s">
        <v>814</v>
      </c>
      <c r="G1036" s="134" t="s">
        <v>815</v>
      </c>
    </row>
    <row r="1037" spans="2:7" ht="99.9" customHeight="1" thickBot="1" x14ac:dyDescent="0.3">
      <c r="B1037" s="102">
        <v>770</v>
      </c>
      <c r="C1037" s="71" t="s">
        <v>886</v>
      </c>
      <c r="D1037" s="71" t="s">
        <v>214</v>
      </c>
      <c r="E1037" s="71" t="s">
        <v>2553</v>
      </c>
      <c r="F1037" s="129" t="s">
        <v>965</v>
      </c>
      <c r="G1037" s="134" t="s">
        <v>966</v>
      </c>
    </row>
    <row r="1038" spans="2:7" ht="99.9" customHeight="1" thickBot="1" x14ac:dyDescent="0.3">
      <c r="B1038" s="102">
        <v>793</v>
      </c>
      <c r="C1038" s="71" t="s">
        <v>2475</v>
      </c>
      <c r="D1038" s="71" t="s">
        <v>214</v>
      </c>
      <c r="E1038" s="71" t="s">
        <v>2553</v>
      </c>
      <c r="F1038" s="129" t="s">
        <v>1150</v>
      </c>
      <c r="G1038" s="134" t="s">
        <v>1151</v>
      </c>
    </row>
    <row r="1039" spans="2:7" ht="99.9" customHeight="1" thickBot="1" x14ac:dyDescent="0.3">
      <c r="B1039" s="102">
        <v>799</v>
      </c>
      <c r="C1039" s="71" t="s">
        <v>2476</v>
      </c>
      <c r="D1039" s="71" t="s">
        <v>214</v>
      </c>
      <c r="E1039" s="71" t="s">
        <v>2553</v>
      </c>
      <c r="F1039" s="129" t="s">
        <v>1266</v>
      </c>
      <c r="G1039" s="134" t="s">
        <v>1267</v>
      </c>
    </row>
    <row r="1040" spans="2:7" ht="99.9" customHeight="1" thickBot="1" x14ac:dyDescent="0.3">
      <c r="B1040" s="102">
        <v>807</v>
      </c>
      <c r="C1040" s="71" t="s">
        <v>2457</v>
      </c>
      <c r="D1040" s="71" t="s">
        <v>214</v>
      </c>
      <c r="E1040" s="71" t="s">
        <v>2553</v>
      </c>
      <c r="F1040" s="129" t="s">
        <v>1360</v>
      </c>
      <c r="G1040" s="134" t="s">
        <v>1361</v>
      </c>
    </row>
    <row r="1041" spans="2:7" ht="99.9" customHeight="1" thickBot="1" x14ac:dyDescent="0.3">
      <c r="B1041" s="102">
        <v>816</v>
      </c>
      <c r="C1041" s="71" t="s">
        <v>2458</v>
      </c>
      <c r="D1041" s="71" t="s">
        <v>214</v>
      </c>
      <c r="E1041" s="71" t="s">
        <v>2553</v>
      </c>
      <c r="F1041" s="129" t="s">
        <v>1360</v>
      </c>
      <c r="G1041" s="134" t="s">
        <v>1361</v>
      </c>
    </row>
    <row r="1042" spans="2:7" ht="99.9" customHeight="1" thickBot="1" x14ac:dyDescent="0.3">
      <c r="B1042" s="102">
        <v>837</v>
      </c>
      <c r="C1042" s="71" t="s">
        <v>2459</v>
      </c>
      <c r="D1042" s="71" t="s">
        <v>289</v>
      </c>
      <c r="E1042" s="71" t="s">
        <v>2553</v>
      </c>
      <c r="F1042" s="129" t="s">
        <v>1487</v>
      </c>
      <c r="G1042" s="134" t="s">
        <v>1503</v>
      </c>
    </row>
    <row r="1043" spans="2:7" ht="99.9" customHeight="1" thickBot="1" x14ac:dyDescent="0.3">
      <c r="B1043" s="102">
        <v>838</v>
      </c>
      <c r="C1043" s="71" t="s">
        <v>2481</v>
      </c>
      <c r="D1043" s="71" t="s">
        <v>214</v>
      </c>
      <c r="E1043" s="71" t="s">
        <v>2553</v>
      </c>
      <c r="F1043" s="129" t="s">
        <v>1549</v>
      </c>
      <c r="G1043" s="134" t="s">
        <v>1550</v>
      </c>
    </row>
    <row r="1044" spans="2:7" ht="99.9" customHeight="1" thickBot="1" x14ac:dyDescent="0.3">
      <c r="B1044" s="102">
        <v>843</v>
      </c>
      <c r="C1044" s="71" t="s">
        <v>2460</v>
      </c>
      <c r="D1044" s="71" t="s">
        <v>289</v>
      </c>
      <c r="E1044" s="71" t="s">
        <v>2553</v>
      </c>
      <c r="F1044" s="129" t="s">
        <v>1581</v>
      </c>
      <c r="G1044" s="134" t="s">
        <v>1582</v>
      </c>
    </row>
    <row r="1045" spans="2:7" ht="99.9" customHeight="1" thickBot="1" x14ac:dyDescent="0.3">
      <c r="B1045" s="102">
        <v>845</v>
      </c>
      <c r="C1045" s="71" t="s">
        <v>2462</v>
      </c>
      <c r="D1045" s="71" t="s">
        <v>214</v>
      </c>
      <c r="E1045" s="71" t="s">
        <v>2553</v>
      </c>
      <c r="F1045" s="129" t="s">
        <v>1627</v>
      </c>
      <c r="G1045" s="134" t="s">
        <v>1628</v>
      </c>
    </row>
    <row r="1046" spans="2:7" ht="99.9" customHeight="1" thickBot="1" x14ac:dyDescent="0.3">
      <c r="B1046" s="102">
        <v>849</v>
      </c>
      <c r="C1046" s="71" t="s">
        <v>2477</v>
      </c>
      <c r="D1046" s="71" t="s">
        <v>214</v>
      </c>
      <c r="E1046" s="71" t="s">
        <v>2553</v>
      </c>
      <c r="F1046" s="129" t="s">
        <v>1738</v>
      </c>
      <c r="G1046" s="134" t="s">
        <v>1739</v>
      </c>
    </row>
    <row r="1047" spans="2:7" ht="99.9" customHeight="1" thickBot="1" x14ac:dyDescent="0.3">
      <c r="B1047" s="102">
        <v>865</v>
      </c>
      <c r="C1047" s="71" t="s">
        <v>2482</v>
      </c>
      <c r="D1047" s="71" t="s">
        <v>214</v>
      </c>
      <c r="E1047" s="71" t="s">
        <v>2553</v>
      </c>
      <c r="F1047" s="129" t="s">
        <v>1842</v>
      </c>
      <c r="G1047" s="134" t="s">
        <v>1843</v>
      </c>
    </row>
    <row r="1048" spans="2:7" ht="99.9" customHeight="1" thickBot="1" x14ac:dyDescent="0.3">
      <c r="B1048" s="102">
        <v>867</v>
      </c>
      <c r="C1048" s="71" t="s">
        <v>1869</v>
      </c>
      <c r="D1048" s="71" t="s">
        <v>289</v>
      </c>
      <c r="E1048" s="71" t="s">
        <v>2553</v>
      </c>
      <c r="F1048" s="129" t="s">
        <v>1939</v>
      </c>
      <c r="G1048" s="134" t="s">
        <v>1940</v>
      </c>
    </row>
    <row r="1049" spans="2:7" ht="99.9" customHeight="1" thickBot="1" x14ac:dyDescent="0.3">
      <c r="B1049" s="102">
        <v>872</v>
      </c>
      <c r="C1049" s="71" t="s">
        <v>2465</v>
      </c>
      <c r="D1049" s="71" t="s">
        <v>214</v>
      </c>
      <c r="E1049" s="71" t="s">
        <v>2553</v>
      </c>
      <c r="F1049" s="129" t="s">
        <v>2099</v>
      </c>
      <c r="G1049" s="134" t="s">
        <v>2100</v>
      </c>
    </row>
    <row r="1050" spans="2:7" ht="99.9" customHeight="1" thickBot="1" x14ac:dyDescent="0.3">
      <c r="B1050" s="102">
        <v>875</v>
      </c>
      <c r="C1050" s="71" t="s">
        <v>2483</v>
      </c>
      <c r="D1050" s="71"/>
      <c r="E1050" s="71" t="s">
        <v>2553</v>
      </c>
      <c r="F1050" s="129" t="s">
        <v>2181</v>
      </c>
      <c r="G1050" s="134" t="s">
        <v>2182</v>
      </c>
    </row>
    <row r="1051" spans="2:7" ht="99.9" customHeight="1" thickBot="1" x14ac:dyDescent="0.3">
      <c r="B1051" s="102">
        <v>878</v>
      </c>
      <c r="C1051" s="71" t="s">
        <v>2466</v>
      </c>
      <c r="D1051" s="71" t="s">
        <v>289</v>
      </c>
      <c r="E1051" s="71" t="s">
        <v>2553</v>
      </c>
      <c r="F1051" s="129" t="s">
        <v>2278</v>
      </c>
      <c r="G1051" s="134" t="s">
        <v>2279</v>
      </c>
    </row>
    <row r="1052" spans="2:7" ht="99.9" customHeight="1" thickBot="1" x14ac:dyDescent="0.3">
      <c r="B1052" s="102">
        <v>879</v>
      </c>
      <c r="C1052" s="71" t="s">
        <v>2467</v>
      </c>
      <c r="D1052" s="71" t="s">
        <v>214</v>
      </c>
      <c r="E1052" s="71" t="s">
        <v>2553</v>
      </c>
      <c r="F1052" s="129" t="s">
        <v>2385</v>
      </c>
      <c r="G1052" s="134"/>
    </row>
    <row r="1053" spans="2:7" ht="99.9" customHeight="1" thickBot="1" x14ac:dyDescent="0.3">
      <c r="B1053" s="102">
        <v>636</v>
      </c>
      <c r="C1053" s="71" t="s">
        <v>2448</v>
      </c>
      <c r="D1053" s="71" t="s">
        <v>289</v>
      </c>
      <c r="E1053" s="71" t="s">
        <v>2554</v>
      </c>
      <c r="F1053" s="129" t="s">
        <v>370</v>
      </c>
      <c r="G1053" s="134" t="s">
        <v>371</v>
      </c>
    </row>
    <row r="1054" spans="2:7" ht="99.9" customHeight="1" thickBot="1" x14ac:dyDescent="0.3">
      <c r="B1054" s="102">
        <v>659</v>
      </c>
      <c r="C1054" s="71" t="s">
        <v>2496</v>
      </c>
      <c r="D1054" s="71" t="s">
        <v>214</v>
      </c>
      <c r="E1054" s="71" t="s">
        <v>2554</v>
      </c>
      <c r="F1054" s="129" t="s">
        <v>420</v>
      </c>
      <c r="G1054" s="134" t="s">
        <v>421</v>
      </c>
    </row>
    <row r="1055" spans="2:7" ht="99.9" customHeight="1" thickBot="1" x14ac:dyDescent="0.3">
      <c r="B1055" s="102">
        <v>699</v>
      </c>
      <c r="C1055" s="71" t="s">
        <v>2450</v>
      </c>
      <c r="D1055" s="71" t="s">
        <v>214</v>
      </c>
      <c r="E1055" s="71" t="s">
        <v>2554</v>
      </c>
      <c r="F1055" s="129" t="s">
        <v>370</v>
      </c>
      <c r="G1055" s="134" t="s">
        <v>371</v>
      </c>
    </row>
    <row r="1056" spans="2:7" ht="99.9" customHeight="1" thickBot="1" x14ac:dyDescent="0.3">
      <c r="B1056" s="102">
        <v>726</v>
      </c>
      <c r="C1056" s="71" t="s">
        <v>2451</v>
      </c>
      <c r="D1056" s="71" t="s">
        <v>214</v>
      </c>
      <c r="E1056" s="71" t="s">
        <v>2554</v>
      </c>
      <c r="F1056" s="129" t="s">
        <v>634</v>
      </c>
      <c r="G1056" s="134" t="s">
        <v>591</v>
      </c>
    </row>
    <row r="1057" spans="2:7" ht="99.9" customHeight="1" thickBot="1" x14ac:dyDescent="0.3">
      <c r="B1057" s="102">
        <v>752</v>
      </c>
      <c r="C1057" s="71" t="s">
        <v>2456</v>
      </c>
      <c r="D1057" s="71" t="s">
        <v>289</v>
      </c>
      <c r="E1057" s="71" t="s">
        <v>2554</v>
      </c>
      <c r="F1057" s="129" t="s">
        <v>727</v>
      </c>
      <c r="G1057" s="134" t="s">
        <v>728</v>
      </c>
    </row>
    <row r="1058" spans="2:7" ht="99.9" customHeight="1" thickBot="1" x14ac:dyDescent="0.3">
      <c r="B1058" s="102">
        <v>766</v>
      </c>
      <c r="C1058" s="71" t="s">
        <v>2470</v>
      </c>
      <c r="D1058" s="71" t="s">
        <v>289</v>
      </c>
      <c r="E1058" s="71" t="s">
        <v>2554</v>
      </c>
      <c r="F1058" s="129" t="s">
        <v>816</v>
      </c>
      <c r="G1058" s="134" t="s">
        <v>817</v>
      </c>
    </row>
    <row r="1059" spans="2:7" ht="99.9" customHeight="1" thickBot="1" x14ac:dyDescent="0.3">
      <c r="B1059" s="102">
        <v>770</v>
      </c>
      <c r="C1059" s="71" t="s">
        <v>886</v>
      </c>
      <c r="D1059" s="71" t="s">
        <v>214</v>
      </c>
      <c r="E1059" s="71" t="s">
        <v>2554</v>
      </c>
      <c r="F1059" s="129" t="s">
        <v>967</v>
      </c>
      <c r="G1059" s="134" t="s">
        <v>968</v>
      </c>
    </row>
    <row r="1060" spans="2:7" ht="99.9" customHeight="1" thickBot="1" x14ac:dyDescent="0.3">
      <c r="B1060" s="102">
        <v>793</v>
      </c>
      <c r="C1060" s="71" t="s">
        <v>2475</v>
      </c>
      <c r="D1060" s="71" t="s">
        <v>214</v>
      </c>
      <c r="E1060" s="71" t="s">
        <v>2554</v>
      </c>
      <c r="F1060" s="129" t="s">
        <v>1152</v>
      </c>
      <c r="G1060" s="134" t="s">
        <v>1153</v>
      </c>
    </row>
    <row r="1061" spans="2:7" ht="99.9" customHeight="1" thickBot="1" x14ac:dyDescent="0.3">
      <c r="B1061" s="102">
        <v>799</v>
      </c>
      <c r="C1061" s="71" t="s">
        <v>2476</v>
      </c>
      <c r="D1061" s="71" t="s">
        <v>214</v>
      </c>
      <c r="E1061" s="71" t="s">
        <v>2554</v>
      </c>
      <c r="F1061" s="129" t="s">
        <v>1268</v>
      </c>
      <c r="G1061" s="134" t="s">
        <v>1269</v>
      </c>
    </row>
    <row r="1062" spans="2:7" ht="99.9" customHeight="1" thickBot="1" x14ac:dyDescent="0.3">
      <c r="B1062" s="102">
        <v>807</v>
      </c>
      <c r="C1062" s="71" t="s">
        <v>2457</v>
      </c>
      <c r="D1062" s="71" t="s">
        <v>214</v>
      </c>
      <c r="E1062" s="71" t="s">
        <v>2554</v>
      </c>
      <c r="F1062" s="129" t="s">
        <v>1362</v>
      </c>
      <c r="G1062" s="134" t="s">
        <v>1363</v>
      </c>
    </row>
    <row r="1063" spans="2:7" ht="99.9" customHeight="1" thickBot="1" x14ac:dyDescent="0.3">
      <c r="B1063" s="102">
        <v>816</v>
      </c>
      <c r="C1063" s="71" t="s">
        <v>2458</v>
      </c>
      <c r="D1063" s="71" t="s">
        <v>214</v>
      </c>
      <c r="E1063" s="71" t="s">
        <v>2554</v>
      </c>
      <c r="F1063" s="129" t="s">
        <v>1362</v>
      </c>
      <c r="G1063" s="134" t="s">
        <v>1363</v>
      </c>
    </row>
    <row r="1064" spans="2:7" ht="99.9" customHeight="1" thickBot="1" x14ac:dyDescent="0.3">
      <c r="B1064" s="102">
        <v>837</v>
      </c>
      <c r="C1064" s="71" t="s">
        <v>2459</v>
      </c>
      <c r="D1064" s="71" t="s">
        <v>289</v>
      </c>
      <c r="E1064" s="71" t="s">
        <v>2554</v>
      </c>
      <c r="F1064" s="129" t="s">
        <v>1487</v>
      </c>
      <c r="G1064" s="134" t="s">
        <v>1503</v>
      </c>
    </row>
    <row r="1065" spans="2:7" ht="99.9" customHeight="1" thickBot="1" x14ac:dyDescent="0.3">
      <c r="B1065" s="102">
        <v>843</v>
      </c>
      <c r="C1065" s="71" t="s">
        <v>2460</v>
      </c>
      <c r="D1065" s="71" t="s">
        <v>289</v>
      </c>
      <c r="E1065" s="71" t="s">
        <v>2554</v>
      </c>
      <c r="F1065" s="129" t="s">
        <v>1583</v>
      </c>
      <c r="G1065" s="134" t="s">
        <v>1584</v>
      </c>
    </row>
    <row r="1066" spans="2:7" ht="99.9" customHeight="1" thickBot="1" x14ac:dyDescent="0.3">
      <c r="B1066" s="102">
        <v>845</v>
      </c>
      <c r="C1066" s="71" t="s">
        <v>2462</v>
      </c>
      <c r="D1066" s="71" t="s">
        <v>214</v>
      </c>
      <c r="E1066" s="71" t="s">
        <v>2554</v>
      </c>
      <c r="F1066" s="129" t="s">
        <v>1629</v>
      </c>
      <c r="G1066" s="134" t="s">
        <v>1630</v>
      </c>
    </row>
    <row r="1067" spans="2:7" ht="99.9" customHeight="1" thickBot="1" x14ac:dyDescent="0.3">
      <c r="B1067" s="102">
        <v>849</v>
      </c>
      <c r="C1067" s="71" t="s">
        <v>2477</v>
      </c>
      <c r="D1067" s="71" t="s">
        <v>214</v>
      </c>
      <c r="E1067" s="71" t="s">
        <v>2554</v>
      </c>
      <c r="F1067" s="129" t="s">
        <v>1740</v>
      </c>
      <c r="G1067" s="134" t="s">
        <v>1741</v>
      </c>
    </row>
    <row r="1068" spans="2:7" ht="99.9" customHeight="1" thickBot="1" x14ac:dyDescent="0.3">
      <c r="B1068" s="102">
        <v>865</v>
      </c>
      <c r="C1068" s="71" t="s">
        <v>2482</v>
      </c>
      <c r="D1068" s="71" t="s">
        <v>214</v>
      </c>
      <c r="E1068" s="71" t="s">
        <v>2554</v>
      </c>
      <c r="F1068" s="129" t="s">
        <v>1844</v>
      </c>
      <c r="G1068" s="134" t="s">
        <v>1845</v>
      </c>
    </row>
    <row r="1069" spans="2:7" ht="99.9" customHeight="1" thickBot="1" x14ac:dyDescent="0.3">
      <c r="B1069" s="102">
        <v>867</v>
      </c>
      <c r="C1069" s="71" t="s">
        <v>1869</v>
      </c>
      <c r="D1069" s="71" t="s">
        <v>289</v>
      </c>
      <c r="E1069" s="71" t="s">
        <v>2554</v>
      </c>
      <c r="F1069" s="129" t="s">
        <v>1941</v>
      </c>
      <c r="G1069" s="134" t="s">
        <v>1942</v>
      </c>
    </row>
    <row r="1070" spans="2:7" ht="99.9" customHeight="1" thickBot="1" x14ac:dyDescent="0.3">
      <c r="B1070" s="102">
        <v>872</v>
      </c>
      <c r="C1070" s="71" t="s">
        <v>2465</v>
      </c>
      <c r="D1070" s="71" t="s">
        <v>214</v>
      </c>
      <c r="E1070" s="71" t="s">
        <v>2554</v>
      </c>
      <c r="F1070" s="129" t="s">
        <v>2101</v>
      </c>
      <c r="G1070" s="134" t="s">
        <v>2102</v>
      </c>
    </row>
    <row r="1071" spans="2:7" ht="99.9" customHeight="1" thickBot="1" x14ac:dyDescent="0.3">
      <c r="B1071" s="102">
        <v>875</v>
      </c>
      <c r="C1071" s="71" t="s">
        <v>2483</v>
      </c>
      <c r="D1071" s="71"/>
      <c r="E1071" s="71" t="s">
        <v>2554</v>
      </c>
      <c r="F1071" s="129" t="s">
        <v>2183</v>
      </c>
      <c r="G1071" s="134"/>
    </row>
    <row r="1072" spans="2:7" ht="99.9" customHeight="1" thickBot="1" x14ac:dyDescent="0.3">
      <c r="B1072" s="102">
        <v>878</v>
      </c>
      <c r="C1072" s="71" t="s">
        <v>2466</v>
      </c>
      <c r="D1072" s="71" t="s">
        <v>289</v>
      </c>
      <c r="E1072" s="71" t="s">
        <v>2554</v>
      </c>
      <c r="F1072" s="129" t="s">
        <v>2280</v>
      </c>
      <c r="G1072" s="134" t="s">
        <v>2281</v>
      </c>
    </row>
    <row r="1073" spans="2:7" ht="99.9" customHeight="1" thickBot="1" x14ac:dyDescent="0.3">
      <c r="B1073" s="102">
        <v>879</v>
      </c>
      <c r="C1073" s="71" t="s">
        <v>2467</v>
      </c>
      <c r="D1073" s="71" t="s">
        <v>214</v>
      </c>
      <c r="E1073" s="71" t="s">
        <v>2554</v>
      </c>
      <c r="F1073" s="129" t="s">
        <v>2386</v>
      </c>
      <c r="G1073" s="134" t="s">
        <v>2387</v>
      </c>
    </row>
    <row r="1074" spans="2:7" ht="99.9" customHeight="1" thickBot="1" x14ac:dyDescent="0.3">
      <c r="B1074" s="102">
        <v>659</v>
      </c>
      <c r="C1074" s="71" t="s">
        <v>2496</v>
      </c>
      <c r="D1074" s="71" t="s">
        <v>214</v>
      </c>
      <c r="E1074" s="71" t="s">
        <v>2555</v>
      </c>
      <c r="F1074" s="129" t="s">
        <v>422</v>
      </c>
      <c r="G1074" s="134" t="s">
        <v>423</v>
      </c>
    </row>
    <row r="1075" spans="2:7" ht="99.9" customHeight="1" thickBot="1" x14ac:dyDescent="0.3">
      <c r="B1075" s="102">
        <v>711</v>
      </c>
      <c r="C1075" s="71" t="s">
        <v>2469</v>
      </c>
      <c r="D1075" s="71" t="s">
        <v>289</v>
      </c>
      <c r="E1075" s="71" t="s">
        <v>2555</v>
      </c>
      <c r="F1075" s="129" t="s">
        <v>577</v>
      </c>
      <c r="G1075" s="134" t="s">
        <v>578</v>
      </c>
    </row>
    <row r="1076" spans="2:7" ht="99.9" customHeight="1" thickBot="1" x14ac:dyDescent="0.3">
      <c r="B1076" s="102">
        <v>726</v>
      </c>
      <c r="C1076" s="71" t="s">
        <v>2451</v>
      </c>
      <c r="D1076" s="71" t="s">
        <v>214</v>
      </c>
      <c r="E1076" s="71" t="s">
        <v>2555</v>
      </c>
      <c r="F1076" s="129" t="s">
        <v>591</v>
      </c>
      <c r="G1076" s="134" t="s">
        <v>591</v>
      </c>
    </row>
    <row r="1077" spans="2:7" ht="99.9" customHeight="1" thickBot="1" x14ac:dyDescent="0.3">
      <c r="B1077" s="102">
        <v>752</v>
      </c>
      <c r="C1077" s="71" t="s">
        <v>2456</v>
      </c>
      <c r="D1077" s="71" t="s">
        <v>289</v>
      </c>
      <c r="E1077" s="71" t="s">
        <v>2555</v>
      </c>
      <c r="F1077" s="129" t="s">
        <v>729</v>
      </c>
      <c r="G1077" s="134" t="s">
        <v>730</v>
      </c>
    </row>
    <row r="1078" spans="2:7" ht="99.9" customHeight="1" thickBot="1" x14ac:dyDescent="0.3">
      <c r="B1078" s="102">
        <v>766</v>
      </c>
      <c r="C1078" s="71" t="s">
        <v>2470</v>
      </c>
      <c r="D1078" s="71" t="s">
        <v>289</v>
      </c>
      <c r="E1078" s="71" t="s">
        <v>2555</v>
      </c>
      <c r="F1078" s="129" t="s">
        <v>818</v>
      </c>
      <c r="G1078" s="134" t="s">
        <v>819</v>
      </c>
    </row>
    <row r="1079" spans="2:7" ht="99.9" customHeight="1" thickBot="1" x14ac:dyDescent="0.3">
      <c r="B1079" s="102">
        <v>770</v>
      </c>
      <c r="C1079" s="71" t="s">
        <v>886</v>
      </c>
      <c r="D1079" s="71" t="s">
        <v>214</v>
      </c>
      <c r="E1079" s="71" t="s">
        <v>2555</v>
      </c>
      <c r="F1079" s="129" t="s">
        <v>969</v>
      </c>
      <c r="G1079" s="134" t="s">
        <v>969</v>
      </c>
    </row>
    <row r="1080" spans="2:7" ht="99.9" customHeight="1" thickBot="1" x14ac:dyDescent="0.3">
      <c r="B1080" s="102">
        <v>788</v>
      </c>
      <c r="C1080" s="71" t="s">
        <v>2471</v>
      </c>
      <c r="D1080" s="71"/>
      <c r="E1080" s="71" t="s">
        <v>2555</v>
      </c>
      <c r="F1080" s="129" t="s">
        <v>1075</v>
      </c>
      <c r="G1080" s="134" t="s">
        <v>1076</v>
      </c>
    </row>
    <row r="1081" spans="2:7" ht="99.9" customHeight="1" thickBot="1" x14ac:dyDescent="0.3">
      <c r="B1081" s="102">
        <v>793</v>
      </c>
      <c r="C1081" s="71" t="s">
        <v>2475</v>
      </c>
      <c r="D1081" s="71" t="s">
        <v>214</v>
      </c>
      <c r="E1081" s="71" t="s">
        <v>2555</v>
      </c>
      <c r="F1081" s="129" t="s">
        <v>1154</v>
      </c>
      <c r="G1081" s="134" t="s">
        <v>1155</v>
      </c>
    </row>
    <row r="1082" spans="2:7" ht="99.9" customHeight="1" thickBot="1" x14ac:dyDescent="0.3">
      <c r="B1082" s="102">
        <v>796</v>
      </c>
      <c r="C1082" s="71" t="s">
        <v>2485</v>
      </c>
      <c r="D1082" s="71"/>
      <c r="E1082" s="71" t="s">
        <v>2555</v>
      </c>
      <c r="F1082" s="129" t="s">
        <v>1075</v>
      </c>
      <c r="G1082" s="134" t="s">
        <v>1198</v>
      </c>
    </row>
    <row r="1083" spans="2:7" ht="99.9" customHeight="1" thickBot="1" x14ac:dyDescent="0.3">
      <c r="B1083" s="102">
        <v>807</v>
      </c>
      <c r="C1083" s="71" t="s">
        <v>2457</v>
      </c>
      <c r="D1083" s="71" t="s">
        <v>214</v>
      </c>
      <c r="E1083" s="71" t="s">
        <v>2555</v>
      </c>
      <c r="F1083" s="129" t="s">
        <v>1364</v>
      </c>
      <c r="G1083" s="134" t="s">
        <v>1365</v>
      </c>
    </row>
    <row r="1084" spans="2:7" ht="99.9" customHeight="1" thickBot="1" x14ac:dyDescent="0.3">
      <c r="B1084" s="102">
        <v>816</v>
      </c>
      <c r="C1084" s="71" t="s">
        <v>2458</v>
      </c>
      <c r="D1084" s="71" t="s">
        <v>214</v>
      </c>
      <c r="E1084" s="71" t="s">
        <v>2555</v>
      </c>
      <c r="F1084" s="129" t="s">
        <v>1364</v>
      </c>
      <c r="G1084" s="134" t="s">
        <v>1365</v>
      </c>
    </row>
    <row r="1085" spans="2:7" ht="99.9" customHeight="1" thickBot="1" x14ac:dyDescent="0.3">
      <c r="B1085" s="102">
        <v>837</v>
      </c>
      <c r="C1085" s="71" t="s">
        <v>2459</v>
      </c>
      <c r="D1085" s="71" t="s">
        <v>289</v>
      </c>
      <c r="E1085" s="71" t="s">
        <v>2555</v>
      </c>
      <c r="F1085" s="129" t="s">
        <v>1487</v>
      </c>
      <c r="G1085" s="134" t="s">
        <v>1503</v>
      </c>
    </row>
    <row r="1086" spans="2:7" ht="99.9" customHeight="1" thickBot="1" x14ac:dyDescent="0.3">
      <c r="B1086" s="102">
        <v>843</v>
      </c>
      <c r="C1086" s="71" t="s">
        <v>2460</v>
      </c>
      <c r="D1086" s="71" t="s">
        <v>289</v>
      </c>
      <c r="E1086" s="71" t="s">
        <v>2555</v>
      </c>
      <c r="F1086" s="129" t="s">
        <v>1585</v>
      </c>
      <c r="G1086" s="134" t="s">
        <v>423</v>
      </c>
    </row>
    <row r="1087" spans="2:7" ht="99.9" customHeight="1" thickBot="1" x14ac:dyDescent="0.3">
      <c r="B1087" s="102">
        <v>845</v>
      </c>
      <c r="C1087" s="71" t="s">
        <v>2462</v>
      </c>
      <c r="D1087" s="71" t="s">
        <v>214</v>
      </c>
      <c r="E1087" s="71" t="s">
        <v>2555</v>
      </c>
      <c r="F1087" s="129" t="s">
        <v>1631</v>
      </c>
      <c r="G1087" s="134" t="s">
        <v>1632</v>
      </c>
    </row>
    <row r="1088" spans="2:7" ht="99.9" customHeight="1" thickBot="1" x14ac:dyDescent="0.3">
      <c r="B1088" s="102">
        <v>867</v>
      </c>
      <c r="C1088" s="71" t="s">
        <v>1869</v>
      </c>
      <c r="D1088" s="71" t="s">
        <v>289</v>
      </c>
      <c r="E1088" s="71" t="s">
        <v>2555</v>
      </c>
      <c r="F1088" s="129" t="s">
        <v>1943</v>
      </c>
      <c r="G1088" s="134" t="s">
        <v>1942</v>
      </c>
    </row>
    <row r="1089" spans="2:7" ht="99.9" customHeight="1" thickBot="1" x14ac:dyDescent="0.3">
      <c r="B1089" s="102">
        <v>872</v>
      </c>
      <c r="C1089" s="71" t="s">
        <v>2465</v>
      </c>
      <c r="D1089" s="71" t="s">
        <v>214</v>
      </c>
      <c r="E1089" s="71" t="s">
        <v>2555</v>
      </c>
      <c r="F1089" s="129" t="s">
        <v>2103</v>
      </c>
      <c r="G1089" s="134" t="s">
        <v>2104</v>
      </c>
    </row>
    <row r="1090" spans="2:7" ht="99.9" customHeight="1" thickBot="1" x14ac:dyDescent="0.3">
      <c r="B1090" s="102">
        <v>878</v>
      </c>
      <c r="C1090" s="71" t="s">
        <v>2466</v>
      </c>
      <c r="D1090" s="71" t="s">
        <v>289</v>
      </c>
      <c r="E1090" s="71" t="s">
        <v>2555</v>
      </c>
      <c r="F1090" s="129" t="s">
        <v>2282</v>
      </c>
      <c r="G1090" s="134" t="s">
        <v>2283</v>
      </c>
    </row>
    <row r="1091" spans="2:7" ht="99.9" customHeight="1" thickBot="1" x14ac:dyDescent="0.3">
      <c r="B1091" s="102">
        <v>503</v>
      </c>
      <c r="C1091" s="71" t="s">
        <v>2537</v>
      </c>
      <c r="D1091" s="71" t="s">
        <v>214</v>
      </c>
      <c r="E1091" s="71" t="s">
        <v>2556</v>
      </c>
      <c r="F1091" s="129" t="s">
        <v>229</v>
      </c>
      <c r="G1091" s="134" t="s">
        <v>227</v>
      </c>
    </row>
    <row r="1092" spans="2:7" ht="99.9" customHeight="1" thickBot="1" x14ac:dyDescent="0.3">
      <c r="B1092" s="102">
        <v>623</v>
      </c>
      <c r="C1092" s="71" t="s">
        <v>253</v>
      </c>
      <c r="D1092" s="71" t="s">
        <v>214</v>
      </c>
      <c r="E1092" s="71" t="s">
        <v>2556</v>
      </c>
      <c r="F1092" s="129" t="s">
        <v>278</v>
      </c>
      <c r="G1092" s="134" t="s">
        <v>279</v>
      </c>
    </row>
    <row r="1093" spans="2:7" ht="99.9" customHeight="1" thickBot="1" x14ac:dyDescent="0.3">
      <c r="B1093" s="102">
        <v>636</v>
      </c>
      <c r="C1093" s="71" t="s">
        <v>2448</v>
      </c>
      <c r="D1093" s="71" t="s">
        <v>289</v>
      </c>
      <c r="E1093" s="71" t="s">
        <v>2556</v>
      </c>
      <c r="F1093" s="129" t="s">
        <v>372</v>
      </c>
      <c r="G1093" s="134" t="s">
        <v>373</v>
      </c>
    </row>
    <row r="1094" spans="2:7" ht="99.9" customHeight="1" thickBot="1" x14ac:dyDescent="0.3">
      <c r="B1094" s="102">
        <v>659</v>
      </c>
      <c r="C1094" s="71" t="s">
        <v>2496</v>
      </c>
      <c r="D1094" s="71" t="s">
        <v>214</v>
      </c>
      <c r="E1094" s="71" t="s">
        <v>2556</v>
      </c>
      <c r="F1094" s="129" t="s">
        <v>424</v>
      </c>
      <c r="G1094" s="134" t="s">
        <v>425</v>
      </c>
    </row>
    <row r="1095" spans="2:7" ht="99.9" customHeight="1" thickBot="1" x14ac:dyDescent="0.3">
      <c r="B1095" s="102">
        <v>672</v>
      </c>
      <c r="C1095" s="71" t="s">
        <v>2479</v>
      </c>
      <c r="D1095" s="71" t="s">
        <v>214</v>
      </c>
      <c r="E1095" s="71" t="s">
        <v>2556</v>
      </c>
      <c r="F1095" s="129" t="s">
        <v>278</v>
      </c>
      <c r="G1095" s="134" t="s">
        <v>442</v>
      </c>
    </row>
    <row r="1096" spans="2:7" ht="99.9" customHeight="1" thickBot="1" x14ac:dyDescent="0.3">
      <c r="B1096" s="102">
        <v>699</v>
      </c>
      <c r="C1096" s="71" t="s">
        <v>2450</v>
      </c>
      <c r="D1096" s="71" t="s">
        <v>214</v>
      </c>
      <c r="E1096" s="71" t="s">
        <v>2556</v>
      </c>
      <c r="F1096" s="129" t="s">
        <v>514</v>
      </c>
      <c r="G1096" s="134" t="s">
        <v>515</v>
      </c>
    </row>
    <row r="1097" spans="2:7" ht="99.9" customHeight="1" thickBot="1" x14ac:dyDescent="0.3">
      <c r="B1097" s="102">
        <v>711</v>
      </c>
      <c r="C1097" s="71" t="s">
        <v>2469</v>
      </c>
      <c r="D1097" s="71" t="s">
        <v>289</v>
      </c>
      <c r="E1097" s="71" t="s">
        <v>2556</v>
      </c>
      <c r="F1097" s="129"/>
      <c r="G1097" s="134" t="s">
        <v>579</v>
      </c>
    </row>
    <row r="1098" spans="2:7" ht="99.9" customHeight="1" thickBot="1" x14ac:dyDescent="0.3">
      <c r="B1098" s="102">
        <v>726</v>
      </c>
      <c r="C1098" s="71" t="s">
        <v>2451</v>
      </c>
      <c r="D1098" s="71" t="s">
        <v>214</v>
      </c>
      <c r="E1098" s="71" t="s">
        <v>2556</v>
      </c>
      <c r="F1098" s="129" t="s">
        <v>635</v>
      </c>
      <c r="G1098" s="134" t="s">
        <v>636</v>
      </c>
    </row>
    <row r="1099" spans="2:7" ht="99.9" customHeight="1" thickBot="1" x14ac:dyDescent="0.3">
      <c r="B1099" s="102">
        <v>752</v>
      </c>
      <c r="C1099" s="71" t="s">
        <v>2456</v>
      </c>
      <c r="D1099" s="71" t="s">
        <v>289</v>
      </c>
      <c r="E1099" s="71" t="s">
        <v>2556</v>
      </c>
      <c r="F1099" s="129" t="s">
        <v>731</v>
      </c>
      <c r="G1099" s="134" t="s">
        <v>732</v>
      </c>
    </row>
    <row r="1100" spans="2:7" ht="99.9" customHeight="1" thickBot="1" x14ac:dyDescent="0.3">
      <c r="B1100" s="102">
        <v>766</v>
      </c>
      <c r="C1100" s="71" t="s">
        <v>2470</v>
      </c>
      <c r="D1100" s="71" t="s">
        <v>289</v>
      </c>
      <c r="E1100" s="71" t="s">
        <v>2556</v>
      </c>
      <c r="F1100" s="129" t="s">
        <v>820</v>
      </c>
      <c r="G1100" s="134" t="s">
        <v>821</v>
      </c>
    </row>
    <row r="1101" spans="2:7" ht="99.9" customHeight="1" thickBot="1" x14ac:dyDescent="0.3">
      <c r="B1101" s="102">
        <v>770</v>
      </c>
      <c r="C1101" s="71" t="s">
        <v>886</v>
      </c>
      <c r="D1101" s="71" t="s">
        <v>214</v>
      </c>
      <c r="E1101" s="71" t="s">
        <v>2556</v>
      </c>
      <c r="F1101" s="129" t="s">
        <v>970</v>
      </c>
      <c r="G1101" s="134" t="s">
        <v>971</v>
      </c>
    </row>
    <row r="1102" spans="2:7" ht="99.9" customHeight="1" thickBot="1" x14ac:dyDescent="0.3">
      <c r="B1102" s="102">
        <v>777</v>
      </c>
      <c r="C1102" s="71" t="s">
        <v>2480</v>
      </c>
      <c r="D1102" s="71" t="s">
        <v>214</v>
      </c>
      <c r="E1102" s="71" t="s">
        <v>2556</v>
      </c>
      <c r="F1102" s="129" t="s">
        <v>1038</v>
      </c>
      <c r="G1102" s="134" t="s">
        <v>1039</v>
      </c>
    </row>
    <row r="1103" spans="2:7" ht="99.9" customHeight="1" thickBot="1" x14ac:dyDescent="0.3">
      <c r="B1103" s="102">
        <v>789</v>
      </c>
      <c r="C1103" s="71" t="s">
        <v>2550</v>
      </c>
      <c r="D1103" s="71" t="s">
        <v>214</v>
      </c>
      <c r="E1103" s="71" t="s">
        <v>2556</v>
      </c>
      <c r="F1103" s="129" t="s">
        <v>1087</v>
      </c>
      <c r="G1103" s="134" t="s">
        <v>1088</v>
      </c>
    </row>
    <row r="1104" spans="2:7" ht="99.9" customHeight="1" thickBot="1" x14ac:dyDescent="0.3">
      <c r="B1104" s="102">
        <v>796</v>
      </c>
      <c r="C1104" s="71" t="s">
        <v>2485</v>
      </c>
      <c r="D1104" s="71"/>
      <c r="E1104" s="71" t="s">
        <v>2556</v>
      </c>
      <c r="F1104" s="129" t="s">
        <v>1199</v>
      </c>
      <c r="G1104" s="134" t="s">
        <v>1200</v>
      </c>
    </row>
    <row r="1105" spans="2:7" ht="99.9" customHeight="1" thickBot="1" x14ac:dyDescent="0.3">
      <c r="B1105" s="102">
        <v>799</v>
      </c>
      <c r="C1105" s="71" t="s">
        <v>2476</v>
      </c>
      <c r="D1105" s="71" t="s">
        <v>214</v>
      </c>
      <c r="E1105" s="71" t="s">
        <v>2556</v>
      </c>
      <c r="F1105" s="129" t="s">
        <v>1270</v>
      </c>
      <c r="G1105" s="134" t="s">
        <v>1271</v>
      </c>
    </row>
    <row r="1106" spans="2:7" ht="99.9" customHeight="1" thickBot="1" x14ac:dyDescent="0.3">
      <c r="B1106" s="102">
        <v>807</v>
      </c>
      <c r="C1106" s="71" t="s">
        <v>2457</v>
      </c>
      <c r="D1106" s="71" t="s">
        <v>214</v>
      </c>
      <c r="E1106" s="71" t="s">
        <v>2556</v>
      </c>
      <c r="F1106" s="129" t="s">
        <v>1366</v>
      </c>
      <c r="G1106" s="134" t="s">
        <v>1367</v>
      </c>
    </row>
    <row r="1107" spans="2:7" ht="99.9" customHeight="1" thickBot="1" x14ac:dyDescent="0.3">
      <c r="B1107" s="102">
        <v>816</v>
      </c>
      <c r="C1107" s="71" t="s">
        <v>2458</v>
      </c>
      <c r="D1107" s="71" t="s">
        <v>214</v>
      </c>
      <c r="E1107" s="71" t="s">
        <v>2556</v>
      </c>
      <c r="F1107" s="129" t="s">
        <v>1366</v>
      </c>
      <c r="G1107" s="134" t="s">
        <v>1367</v>
      </c>
    </row>
    <row r="1108" spans="2:7" ht="99.9" customHeight="1" thickBot="1" x14ac:dyDescent="0.3">
      <c r="B1108" s="102">
        <v>837</v>
      </c>
      <c r="C1108" s="71" t="s">
        <v>2459</v>
      </c>
      <c r="D1108" s="71" t="s">
        <v>289</v>
      </c>
      <c r="E1108" s="71" t="s">
        <v>2556</v>
      </c>
      <c r="F1108" s="129" t="s">
        <v>1489</v>
      </c>
      <c r="G1108" s="134" t="s">
        <v>1502</v>
      </c>
    </row>
    <row r="1109" spans="2:7" ht="99.9" customHeight="1" thickBot="1" x14ac:dyDescent="0.3">
      <c r="B1109" s="102">
        <v>838</v>
      </c>
      <c r="C1109" s="71" t="s">
        <v>2481</v>
      </c>
      <c r="D1109" s="71" t="s">
        <v>214</v>
      </c>
      <c r="E1109" s="71" t="s">
        <v>2556</v>
      </c>
      <c r="F1109" s="129" t="s">
        <v>1551</v>
      </c>
      <c r="G1109" s="134" t="s">
        <v>1552</v>
      </c>
    </row>
    <row r="1110" spans="2:7" ht="99.9" customHeight="1" thickBot="1" x14ac:dyDescent="0.3">
      <c r="B1110" s="102">
        <v>843</v>
      </c>
      <c r="C1110" s="71" t="s">
        <v>2460</v>
      </c>
      <c r="D1110" s="71" t="s">
        <v>289</v>
      </c>
      <c r="E1110" s="71" t="s">
        <v>2556</v>
      </c>
      <c r="F1110" s="129" t="s">
        <v>1586</v>
      </c>
      <c r="G1110" s="134" t="s">
        <v>1587</v>
      </c>
    </row>
    <row r="1111" spans="2:7" ht="99.9" customHeight="1" thickBot="1" x14ac:dyDescent="0.3">
      <c r="B1111" s="102">
        <v>845</v>
      </c>
      <c r="C1111" s="71" t="s">
        <v>2462</v>
      </c>
      <c r="D1111" s="71" t="s">
        <v>214</v>
      </c>
      <c r="E1111" s="71" t="s">
        <v>2556</v>
      </c>
      <c r="F1111" s="129" t="s">
        <v>731</v>
      </c>
      <c r="G1111" s="134" t="s">
        <v>1633</v>
      </c>
    </row>
    <row r="1112" spans="2:7" ht="99.9" customHeight="1" thickBot="1" x14ac:dyDescent="0.3">
      <c r="B1112" s="102">
        <v>865</v>
      </c>
      <c r="C1112" s="71" t="s">
        <v>2482</v>
      </c>
      <c r="D1112" s="71" t="s">
        <v>214</v>
      </c>
      <c r="E1112" s="71" t="s">
        <v>2556</v>
      </c>
      <c r="F1112" s="129" t="s">
        <v>1846</v>
      </c>
      <c r="G1112" s="134" t="s">
        <v>1847</v>
      </c>
    </row>
    <row r="1113" spans="2:7" ht="99.9" customHeight="1" thickBot="1" x14ac:dyDescent="0.3">
      <c r="B1113" s="102">
        <v>867</v>
      </c>
      <c r="C1113" s="71" t="s">
        <v>1869</v>
      </c>
      <c r="D1113" s="71" t="s">
        <v>289</v>
      </c>
      <c r="E1113" s="71" t="s">
        <v>2556</v>
      </c>
      <c r="F1113" s="129" t="s">
        <v>1944</v>
      </c>
      <c r="G1113" s="134" t="s">
        <v>1945</v>
      </c>
    </row>
    <row r="1114" spans="2:7" ht="99.9" customHeight="1" thickBot="1" x14ac:dyDescent="0.3">
      <c r="B1114" s="102">
        <v>868</v>
      </c>
      <c r="C1114" s="71" t="s">
        <v>2486</v>
      </c>
      <c r="D1114" s="71"/>
      <c r="E1114" s="71" t="s">
        <v>2556</v>
      </c>
      <c r="F1114" s="129" t="s">
        <v>1996</v>
      </c>
      <c r="G1114" s="134" t="s">
        <v>1997</v>
      </c>
    </row>
    <row r="1115" spans="2:7" ht="99.9" customHeight="1" thickBot="1" x14ac:dyDescent="0.3">
      <c r="B1115" s="102">
        <v>871</v>
      </c>
      <c r="C1115" s="71" t="s">
        <v>2464</v>
      </c>
      <c r="D1115" s="71"/>
      <c r="E1115" s="71" t="s">
        <v>2556</v>
      </c>
      <c r="F1115" s="129" t="s">
        <v>2011</v>
      </c>
      <c r="G1115" s="134" t="s">
        <v>2012</v>
      </c>
    </row>
    <row r="1116" spans="2:7" ht="99.9" customHeight="1" thickBot="1" x14ac:dyDescent="0.3">
      <c r="B1116" s="102">
        <v>872</v>
      </c>
      <c r="C1116" s="71" t="s">
        <v>2465</v>
      </c>
      <c r="D1116" s="71" t="s">
        <v>214</v>
      </c>
      <c r="E1116" s="71" t="s">
        <v>2556</v>
      </c>
      <c r="F1116" s="129" t="s">
        <v>2105</v>
      </c>
      <c r="G1116" s="134" t="s">
        <v>2106</v>
      </c>
    </row>
    <row r="1117" spans="2:7" ht="99.9" customHeight="1" thickBot="1" x14ac:dyDescent="0.3">
      <c r="B1117" s="102">
        <v>873</v>
      </c>
      <c r="C1117" s="71" t="s">
        <v>2557</v>
      </c>
      <c r="D1117" s="71" t="s">
        <v>214</v>
      </c>
      <c r="E1117" s="71" t="s">
        <v>2556</v>
      </c>
      <c r="F1117" s="129" t="s">
        <v>2135</v>
      </c>
      <c r="G1117" s="134" t="s">
        <v>2136</v>
      </c>
    </row>
    <row r="1118" spans="2:7" ht="99.9" customHeight="1" thickBot="1" x14ac:dyDescent="0.3">
      <c r="B1118" s="102">
        <v>875</v>
      </c>
      <c r="C1118" s="71" t="s">
        <v>2483</v>
      </c>
      <c r="D1118" s="71"/>
      <c r="E1118" s="71" t="s">
        <v>2556</v>
      </c>
      <c r="F1118" s="129" t="s">
        <v>2184</v>
      </c>
      <c r="G1118" s="134" t="s">
        <v>2185</v>
      </c>
    </row>
    <row r="1119" spans="2:7" ht="99.9" customHeight="1" thickBot="1" x14ac:dyDescent="0.3">
      <c r="B1119" s="102">
        <v>878</v>
      </c>
      <c r="C1119" s="71" t="s">
        <v>2466</v>
      </c>
      <c r="D1119" s="71" t="s">
        <v>289</v>
      </c>
      <c r="E1119" s="71" t="s">
        <v>2556</v>
      </c>
      <c r="F1119" s="129" t="s">
        <v>2284</v>
      </c>
      <c r="G1119" s="134" t="s">
        <v>2285</v>
      </c>
    </row>
    <row r="1120" spans="2:7" ht="99.9" customHeight="1" thickBot="1" x14ac:dyDescent="0.3">
      <c r="B1120" s="102">
        <v>879</v>
      </c>
      <c r="C1120" s="71" t="s">
        <v>2467</v>
      </c>
      <c r="D1120" s="71" t="s">
        <v>214</v>
      </c>
      <c r="E1120" s="71" t="s">
        <v>2556</v>
      </c>
      <c r="F1120" s="129" t="s">
        <v>2388</v>
      </c>
      <c r="G1120" s="134" t="s">
        <v>2389</v>
      </c>
    </row>
    <row r="1121" spans="2:7" ht="99.9" customHeight="1" thickBot="1" x14ac:dyDescent="0.3">
      <c r="B1121" s="102">
        <v>711</v>
      </c>
      <c r="C1121" s="71" t="s">
        <v>2469</v>
      </c>
      <c r="D1121" s="71" t="s">
        <v>289</v>
      </c>
      <c r="E1121" s="71" t="s">
        <v>2558</v>
      </c>
      <c r="F1121" s="129" t="s">
        <v>580</v>
      </c>
      <c r="G1121" s="134"/>
    </row>
    <row r="1122" spans="2:7" ht="99.9" customHeight="1" thickBot="1" x14ac:dyDescent="0.3">
      <c r="B1122" s="102">
        <v>726</v>
      </c>
      <c r="C1122" s="71" t="s">
        <v>2451</v>
      </c>
      <c r="D1122" s="71" t="s">
        <v>214</v>
      </c>
      <c r="E1122" s="71" t="s">
        <v>2558</v>
      </c>
      <c r="F1122" s="129" t="s">
        <v>637</v>
      </c>
      <c r="G1122" s="134" t="s">
        <v>638</v>
      </c>
    </row>
    <row r="1123" spans="2:7" ht="99.9" customHeight="1" thickBot="1" x14ac:dyDescent="0.3">
      <c r="B1123" s="102">
        <v>752</v>
      </c>
      <c r="C1123" s="71" t="s">
        <v>2456</v>
      </c>
      <c r="D1123" s="71" t="s">
        <v>289</v>
      </c>
      <c r="E1123" s="71" t="s">
        <v>2558</v>
      </c>
      <c r="F1123" s="129" t="s">
        <v>733</v>
      </c>
      <c r="G1123" s="134" t="s">
        <v>734</v>
      </c>
    </row>
    <row r="1124" spans="2:7" ht="99.9" customHeight="1" thickBot="1" x14ac:dyDescent="0.3">
      <c r="B1124" s="102">
        <v>766</v>
      </c>
      <c r="C1124" s="71" t="s">
        <v>2470</v>
      </c>
      <c r="D1124" s="71" t="s">
        <v>289</v>
      </c>
      <c r="E1124" s="71" t="s">
        <v>2558</v>
      </c>
      <c r="F1124" s="129" t="s">
        <v>822</v>
      </c>
      <c r="G1124" s="134" t="s">
        <v>823</v>
      </c>
    </row>
    <row r="1125" spans="2:7" ht="99.9" customHeight="1" thickBot="1" x14ac:dyDescent="0.3">
      <c r="B1125" s="102">
        <v>770</v>
      </c>
      <c r="C1125" s="71" t="s">
        <v>886</v>
      </c>
      <c r="D1125" s="71" t="s">
        <v>214</v>
      </c>
      <c r="E1125" s="71" t="s">
        <v>2558</v>
      </c>
      <c r="F1125" s="129" t="s">
        <v>972</v>
      </c>
      <c r="G1125" s="134" t="s">
        <v>972</v>
      </c>
    </row>
    <row r="1126" spans="2:7" ht="99.9" customHeight="1" thickBot="1" x14ac:dyDescent="0.3">
      <c r="B1126" s="102">
        <v>793</v>
      </c>
      <c r="C1126" s="71" t="s">
        <v>2475</v>
      </c>
      <c r="D1126" s="71" t="s">
        <v>214</v>
      </c>
      <c r="E1126" s="71" t="s">
        <v>2558</v>
      </c>
      <c r="F1126" s="129" t="s">
        <v>1156</v>
      </c>
      <c r="G1126" s="134" t="s">
        <v>1157</v>
      </c>
    </row>
    <row r="1127" spans="2:7" ht="99.9" customHeight="1" thickBot="1" x14ac:dyDescent="0.3">
      <c r="B1127" s="102">
        <v>807</v>
      </c>
      <c r="C1127" s="71" t="s">
        <v>2457</v>
      </c>
      <c r="D1127" s="71" t="s">
        <v>214</v>
      </c>
      <c r="E1127" s="71" t="s">
        <v>2558</v>
      </c>
      <c r="F1127" s="129" t="s">
        <v>1368</v>
      </c>
      <c r="G1127" s="134" t="s">
        <v>1369</v>
      </c>
    </row>
    <row r="1128" spans="2:7" ht="99.9" customHeight="1" thickBot="1" x14ac:dyDescent="0.3">
      <c r="B1128" s="102">
        <v>816</v>
      </c>
      <c r="C1128" s="71" t="s">
        <v>2458</v>
      </c>
      <c r="D1128" s="71" t="s">
        <v>214</v>
      </c>
      <c r="E1128" s="71" t="s">
        <v>2558</v>
      </c>
      <c r="F1128" s="129" t="s">
        <v>1368</v>
      </c>
      <c r="G1128" s="134" t="s">
        <v>1369</v>
      </c>
    </row>
    <row r="1129" spans="2:7" ht="99.9" customHeight="1" thickBot="1" x14ac:dyDescent="0.3">
      <c r="B1129" s="102">
        <v>837</v>
      </c>
      <c r="C1129" s="71" t="s">
        <v>2459</v>
      </c>
      <c r="D1129" s="71" t="s">
        <v>289</v>
      </c>
      <c r="E1129" s="71" t="s">
        <v>2558</v>
      </c>
      <c r="F1129" s="129" t="s">
        <v>1487</v>
      </c>
      <c r="G1129" s="134" t="s">
        <v>1504</v>
      </c>
    </row>
    <row r="1130" spans="2:7" ht="99.9" customHeight="1" thickBot="1" x14ac:dyDescent="0.3">
      <c r="B1130" s="102">
        <v>845</v>
      </c>
      <c r="C1130" s="71" t="s">
        <v>2462</v>
      </c>
      <c r="D1130" s="71" t="s">
        <v>214</v>
      </c>
      <c r="E1130" s="71" t="s">
        <v>2558</v>
      </c>
      <c r="F1130" s="129" t="s">
        <v>733</v>
      </c>
      <c r="G1130" s="134" t="s">
        <v>1369</v>
      </c>
    </row>
    <row r="1131" spans="2:7" ht="99.9" customHeight="1" thickBot="1" x14ac:dyDescent="0.3">
      <c r="B1131" s="102">
        <v>867</v>
      </c>
      <c r="C1131" s="71" t="s">
        <v>1869</v>
      </c>
      <c r="D1131" s="71" t="s">
        <v>289</v>
      </c>
      <c r="E1131" s="71" t="s">
        <v>2558</v>
      </c>
      <c r="F1131" s="129" t="s">
        <v>1946</v>
      </c>
      <c r="G1131" s="134" t="s">
        <v>1947</v>
      </c>
    </row>
    <row r="1132" spans="2:7" ht="99.9" customHeight="1" thickBot="1" x14ac:dyDescent="0.3">
      <c r="B1132" s="102">
        <v>872</v>
      </c>
      <c r="C1132" s="71" t="s">
        <v>2465</v>
      </c>
      <c r="D1132" s="71" t="s">
        <v>214</v>
      </c>
      <c r="E1132" s="71" t="s">
        <v>2558</v>
      </c>
      <c r="F1132" s="129" t="s">
        <v>2107</v>
      </c>
      <c r="G1132" s="134" t="s">
        <v>2041</v>
      </c>
    </row>
    <row r="1133" spans="2:7" ht="99.9" customHeight="1" thickBot="1" x14ac:dyDescent="0.3">
      <c r="B1133" s="102">
        <v>875</v>
      </c>
      <c r="C1133" s="71" t="s">
        <v>2483</v>
      </c>
      <c r="D1133" s="71"/>
      <c r="E1133" s="71" t="s">
        <v>2558</v>
      </c>
      <c r="F1133" s="129" t="s">
        <v>2186</v>
      </c>
      <c r="G1133" s="134" t="s">
        <v>2187</v>
      </c>
    </row>
    <row r="1134" spans="2:7" ht="99.9" customHeight="1" thickBot="1" x14ac:dyDescent="0.3">
      <c r="B1134" s="102">
        <v>878</v>
      </c>
      <c r="C1134" s="71" t="s">
        <v>2466</v>
      </c>
      <c r="D1134" s="71" t="s">
        <v>289</v>
      </c>
      <c r="E1134" s="71" t="s">
        <v>2558</v>
      </c>
      <c r="F1134" s="129" t="s">
        <v>2286</v>
      </c>
      <c r="G1134" s="134" t="s">
        <v>2287</v>
      </c>
    </row>
    <row r="1135" spans="2:7" ht="99.9" customHeight="1" thickBot="1" x14ac:dyDescent="0.3">
      <c r="B1135" s="102">
        <v>612</v>
      </c>
      <c r="C1135" s="71" t="s">
        <v>2</v>
      </c>
      <c r="D1135" s="71"/>
      <c r="E1135" s="71" t="s">
        <v>2559</v>
      </c>
      <c r="F1135" s="129" t="s">
        <v>249</v>
      </c>
      <c r="G1135" s="134" t="s">
        <v>250</v>
      </c>
    </row>
    <row r="1136" spans="2:7" ht="99.9" customHeight="1" thickBot="1" x14ac:dyDescent="0.3">
      <c r="B1136" s="102">
        <v>636</v>
      </c>
      <c r="C1136" s="71" t="s">
        <v>2448</v>
      </c>
      <c r="D1136" s="71" t="s">
        <v>289</v>
      </c>
      <c r="E1136" s="71" t="s">
        <v>2559</v>
      </c>
      <c r="F1136" s="129" t="s">
        <v>374</v>
      </c>
      <c r="G1136" s="134" t="s">
        <v>375</v>
      </c>
    </row>
    <row r="1137" spans="2:7" ht="99.9" customHeight="1" thickBot="1" x14ac:dyDescent="0.3">
      <c r="B1137" s="102">
        <v>699</v>
      </c>
      <c r="C1137" s="71" t="s">
        <v>2450</v>
      </c>
      <c r="D1137" s="71" t="s">
        <v>214</v>
      </c>
      <c r="E1137" s="71" t="s">
        <v>2559</v>
      </c>
      <c r="F1137" s="129" t="s">
        <v>516</v>
      </c>
      <c r="G1137" s="134" t="s">
        <v>517</v>
      </c>
    </row>
    <row r="1138" spans="2:7" ht="99.9" customHeight="1" thickBot="1" x14ac:dyDescent="0.3">
      <c r="B1138" s="102">
        <v>711</v>
      </c>
      <c r="C1138" s="71" t="s">
        <v>2469</v>
      </c>
      <c r="D1138" s="71" t="s">
        <v>289</v>
      </c>
      <c r="E1138" s="71" t="s">
        <v>2559</v>
      </c>
      <c r="F1138" s="129" t="s">
        <v>581</v>
      </c>
      <c r="G1138" s="134" t="s">
        <v>582</v>
      </c>
    </row>
    <row r="1139" spans="2:7" ht="99.9" customHeight="1" thickBot="1" x14ac:dyDescent="0.3">
      <c r="B1139" s="102">
        <v>726</v>
      </c>
      <c r="C1139" s="71" t="s">
        <v>2451</v>
      </c>
      <c r="D1139" s="71" t="s">
        <v>214</v>
      </c>
      <c r="E1139" s="71" t="s">
        <v>2559</v>
      </c>
      <c r="F1139" s="129" t="s">
        <v>639</v>
      </c>
      <c r="G1139" s="134" t="s">
        <v>640</v>
      </c>
    </row>
    <row r="1140" spans="2:7" ht="99.9" customHeight="1" thickBot="1" x14ac:dyDescent="0.3">
      <c r="B1140" s="102">
        <v>752</v>
      </c>
      <c r="C1140" s="71" t="s">
        <v>2456</v>
      </c>
      <c r="D1140" s="71" t="s">
        <v>289</v>
      </c>
      <c r="E1140" s="71" t="s">
        <v>2559</v>
      </c>
      <c r="F1140" s="129" t="s">
        <v>735</v>
      </c>
      <c r="G1140" s="134" t="s">
        <v>736</v>
      </c>
    </row>
    <row r="1141" spans="2:7" ht="99.9" customHeight="1" thickBot="1" x14ac:dyDescent="0.3">
      <c r="B1141" s="102">
        <v>766</v>
      </c>
      <c r="C1141" s="71" t="s">
        <v>2470</v>
      </c>
      <c r="D1141" s="71" t="s">
        <v>289</v>
      </c>
      <c r="E1141" s="71" t="s">
        <v>2559</v>
      </c>
      <c r="F1141" s="129" t="s">
        <v>824</v>
      </c>
      <c r="G1141" s="134" t="s">
        <v>825</v>
      </c>
    </row>
    <row r="1142" spans="2:7" ht="99.9" customHeight="1" thickBot="1" x14ac:dyDescent="0.3">
      <c r="B1142" s="102">
        <v>770</v>
      </c>
      <c r="C1142" s="71" t="s">
        <v>886</v>
      </c>
      <c r="D1142" s="71" t="s">
        <v>214</v>
      </c>
      <c r="E1142" s="71" t="s">
        <v>2559</v>
      </c>
      <c r="F1142" s="129" t="s">
        <v>973</v>
      </c>
      <c r="G1142" s="134" t="s">
        <v>974</v>
      </c>
    </row>
    <row r="1143" spans="2:7" ht="99.9" customHeight="1" thickBot="1" x14ac:dyDescent="0.3">
      <c r="B1143" s="102">
        <v>793</v>
      </c>
      <c r="C1143" s="71" t="s">
        <v>2475</v>
      </c>
      <c r="D1143" s="71" t="s">
        <v>214</v>
      </c>
      <c r="E1143" s="71" t="s">
        <v>2559</v>
      </c>
      <c r="F1143" s="129" t="s">
        <v>1158</v>
      </c>
      <c r="G1143" s="134" t="s">
        <v>1159</v>
      </c>
    </row>
    <row r="1144" spans="2:7" ht="99.9" customHeight="1" thickBot="1" x14ac:dyDescent="0.3">
      <c r="B1144" s="102">
        <v>799</v>
      </c>
      <c r="C1144" s="71" t="s">
        <v>2476</v>
      </c>
      <c r="D1144" s="71" t="s">
        <v>214</v>
      </c>
      <c r="E1144" s="71" t="s">
        <v>2559</v>
      </c>
      <c r="F1144" s="129" t="s">
        <v>1272</v>
      </c>
      <c r="G1144" s="134" t="s">
        <v>1273</v>
      </c>
    </row>
    <row r="1145" spans="2:7" ht="99.9" customHeight="1" thickBot="1" x14ac:dyDescent="0.3">
      <c r="B1145" s="102">
        <v>807</v>
      </c>
      <c r="C1145" s="71" t="s">
        <v>2457</v>
      </c>
      <c r="D1145" s="71" t="s">
        <v>214</v>
      </c>
      <c r="E1145" s="71" t="s">
        <v>2559</v>
      </c>
      <c r="F1145" s="129" t="s">
        <v>1370</v>
      </c>
      <c r="G1145" s="134" t="s">
        <v>1371</v>
      </c>
    </row>
    <row r="1146" spans="2:7" ht="99.9" customHeight="1" thickBot="1" x14ac:dyDescent="0.3">
      <c r="B1146" s="102">
        <v>816</v>
      </c>
      <c r="C1146" s="71" t="s">
        <v>2458</v>
      </c>
      <c r="D1146" s="71" t="s">
        <v>214</v>
      </c>
      <c r="E1146" s="71" t="s">
        <v>2559</v>
      </c>
      <c r="F1146" s="129" t="s">
        <v>1370</v>
      </c>
      <c r="G1146" s="134" t="s">
        <v>1371</v>
      </c>
    </row>
    <row r="1147" spans="2:7" ht="99.9" customHeight="1" thickBot="1" x14ac:dyDescent="0.3">
      <c r="B1147" s="102">
        <v>845</v>
      </c>
      <c r="C1147" s="71" t="s">
        <v>2462</v>
      </c>
      <c r="D1147" s="71" t="s">
        <v>214</v>
      </c>
      <c r="E1147" s="71" t="s">
        <v>2559</v>
      </c>
      <c r="F1147" s="129" t="s">
        <v>1634</v>
      </c>
      <c r="G1147" s="134" t="s">
        <v>1635</v>
      </c>
    </row>
    <row r="1148" spans="2:7" ht="99.9" customHeight="1" thickBot="1" x14ac:dyDescent="0.3">
      <c r="B1148" s="102">
        <v>865</v>
      </c>
      <c r="C1148" s="71" t="s">
        <v>2482</v>
      </c>
      <c r="D1148" s="71" t="s">
        <v>214</v>
      </c>
      <c r="E1148" s="71" t="s">
        <v>2559</v>
      </c>
      <c r="F1148" s="129" t="s">
        <v>1848</v>
      </c>
      <c r="G1148" s="134" t="s">
        <v>1849</v>
      </c>
    </row>
    <row r="1149" spans="2:7" ht="99.9" customHeight="1" thickBot="1" x14ac:dyDescent="0.3">
      <c r="B1149" s="102">
        <v>867</v>
      </c>
      <c r="C1149" s="71" t="s">
        <v>1869</v>
      </c>
      <c r="D1149" s="71" t="s">
        <v>289</v>
      </c>
      <c r="E1149" s="71" t="s">
        <v>2559</v>
      </c>
      <c r="F1149" s="129" t="s">
        <v>1948</v>
      </c>
      <c r="G1149" s="134" t="s">
        <v>1949</v>
      </c>
    </row>
    <row r="1150" spans="2:7" ht="99.9" customHeight="1" thickBot="1" x14ac:dyDescent="0.3">
      <c r="B1150" s="102">
        <v>872</v>
      </c>
      <c r="C1150" s="71" t="s">
        <v>2465</v>
      </c>
      <c r="D1150" s="71" t="s">
        <v>214</v>
      </c>
      <c r="E1150" s="71" t="s">
        <v>2559</v>
      </c>
      <c r="F1150" s="129" t="s">
        <v>2108</v>
      </c>
      <c r="G1150" s="134" t="s">
        <v>974</v>
      </c>
    </row>
    <row r="1151" spans="2:7" ht="99.9" customHeight="1" thickBot="1" x14ac:dyDescent="0.3">
      <c r="B1151" s="102">
        <v>878</v>
      </c>
      <c r="C1151" s="71" t="s">
        <v>2466</v>
      </c>
      <c r="D1151" s="71" t="s">
        <v>289</v>
      </c>
      <c r="E1151" s="71" t="s">
        <v>2559</v>
      </c>
      <c r="F1151" s="129" t="s">
        <v>2288</v>
      </c>
      <c r="G1151" s="134" t="s">
        <v>2289</v>
      </c>
    </row>
    <row r="1152" spans="2:7" ht="99.9" customHeight="1" thickBot="1" x14ac:dyDescent="0.3">
      <c r="B1152" s="102">
        <v>879</v>
      </c>
      <c r="C1152" s="71" t="s">
        <v>2467</v>
      </c>
      <c r="D1152" s="71" t="s">
        <v>214</v>
      </c>
      <c r="E1152" s="71" t="s">
        <v>2559</v>
      </c>
      <c r="F1152" s="129" t="s">
        <v>2390</v>
      </c>
      <c r="G1152" s="134" t="s">
        <v>2391</v>
      </c>
    </row>
    <row r="1153" spans="2:7" ht="99.9" customHeight="1" thickBot="1" x14ac:dyDescent="0.3">
      <c r="B1153" s="102">
        <v>636</v>
      </c>
      <c r="C1153" s="71" t="s">
        <v>2448</v>
      </c>
      <c r="D1153" s="71" t="s">
        <v>289</v>
      </c>
      <c r="E1153" s="71" t="s">
        <v>2560</v>
      </c>
      <c r="F1153" s="129" t="s">
        <v>376</v>
      </c>
      <c r="G1153" s="134"/>
    </row>
    <row r="1154" spans="2:7" ht="99.9" customHeight="1" thickBot="1" x14ac:dyDescent="0.3">
      <c r="B1154" s="102">
        <v>699</v>
      </c>
      <c r="C1154" s="71" t="s">
        <v>2450</v>
      </c>
      <c r="D1154" s="71" t="s">
        <v>214</v>
      </c>
      <c r="E1154" s="71" t="s">
        <v>2560</v>
      </c>
      <c r="F1154" s="129" t="s">
        <v>376</v>
      </c>
      <c r="G1154" s="134"/>
    </row>
    <row r="1155" spans="2:7" ht="99.9" customHeight="1" thickBot="1" x14ac:dyDescent="0.3">
      <c r="B1155" s="102">
        <v>726</v>
      </c>
      <c r="C1155" s="71" t="s">
        <v>2451</v>
      </c>
      <c r="D1155" s="71" t="s">
        <v>214</v>
      </c>
      <c r="E1155" s="71" t="s">
        <v>2560</v>
      </c>
      <c r="F1155" s="129" t="s">
        <v>591</v>
      </c>
      <c r="G1155" s="134" t="s">
        <v>591</v>
      </c>
    </row>
    <row r="1156" spans="2:7" ht="99.9" customHeight="1" thickBot="1" x14ac:dyDescent="0.3">
      <c r="B1156" s="102">
        <v>769</v>
      </c>
      <c r="C1156" s="71" t="s">
        <v>844</v>
      </c>
      <c r="D1156" s="71" t="s">
        <v>214</v>
      </c>
      <c r="E1156" s="71" t="s">
        <v>2560</v>
      </c>
      <c r="F1156" s="129"/>
      <c r="G1156" s="134" t="s">
        <v>878</v>
      </c>
    </row>
    <row r="1157" spans="2:7" ht="99.9" customHeight="1" thickBot="1" x14ac:dyDescent="0.3">
      <c r="B1157" s="102">
        <v>770</v>
      </c>
      <c r="C1157" s="71" t="s">
        <v>886</v>
      </c>
      <c r="D1157" s="71" t="s">
        <v>214</v>
      </c>
      <c r="E1157" s="71" t="s">
        <v>2560</v>
      </c>
      <c r="F1157" s="129" t="s">
        <v>975</v>
      </c>
      <c r="G1157" s="134" t="s">
        <v>976</v>
      </c>
    </row>
    <row r="1158" spans="2:7" ht="99.9" customHeight="1" thickBot="1" x14ac:dyDescent="0.3">
      <c r="B1158" s="102">
        <v>799</v>
      </c>
      <c r="C1158" s="71" t="s">
        <v>2476</v>
      </c>
      <c r="D1158" s="71" t="s">
        <v>214</v>
      </c>
      <c r="E1158" s="71" t="s">
        <v>2560</v>
      </c>
      <c r="F1158" s="129" t="s">
        <v>1274</v>
      </c>
      <c r="G1158" s="134" t="s">
        <v>1275</v>
      </c>
    </row>
    <row r="1159" spans="2:7" ht="99.9" customHeight="1" thickBot="1" x14ac:dyDescent="0.3">
      <c r="B1159" s="102">
        <v>843</v>
      </c>
      <c r="C1159" s="71" t="s">
        <v>2460</v>
      </c>
      <c r="D1159" s="71" t="s">
        <v>289</v>
      </c>
      <c r="E1159" s="71" t="s">
        <v>2560</v>
      </c>
      <c r="F1159" s="129" t="s">
        <v>1588</v>
      </c>
      <c r="G1159" s="134"/>
    </row>
    <row r="1160" spans="2:7" ht="99.9" customHeight="1" thickBot="1" x14ac:dyDescent="0.3">
      <c r="B1160" s="102">
        <v>872</v>
      </c>
      <c r="C1160" s="71" t="s">
        <v>2465</v>
      </c>
      <c r="D1160" s="71" t="s">
        <v>214</v>
      </c>
      <c r="E1160" s="71" t="s">
        <v>2560</v>
      </c>
      <c r="F1160" s="129" t="s">
        <v>2109</v>
      </c>
      <c r="G1160" s="134" t="s">
        <v>2110</v>
      </c>
    </row>
    <row r="1161" spans="2:7" ht="99.9" customHeight="1" thickBot="1" x14ac:dyDescent="0.3">
      <c r="B1161" s="102">
        <v>875</v>
      </c>
      <c r="C1161" s="71" t="s">
        <v>2483</v>
      </c>
      <c r="D1161" s="71"/>
      <c r="E1161" s="71" t="s">
        <v>2560</v>
      </c>
      <c r="F1161" s="129" t="s">
        <v>2188</v>
      </c>
      <c r="G1161" s="134" t="s">
        <v>2189</v>
      </c>
    </row>
    <row r="1162" spans="2:7" ht="99.9" customHeight="1" thickBot="1" x14ac:dyDescent="0.3">
      <c r="B1162" s="102">
        <v>878</v>
      </c>
      <c r="C1162" s="71" t="s">
        <v>2466</v>
      </c>
      <c r="D1162" s="71" t="s">
        <v>289</v>
      </c>
      <c r="E1162" s="71" t="s">
        <v>2560</v>
      </c>
      <c r="F1162" s="129" t="s">
        <v>2290</v>
      </c>
      <c r="G1162" s="134" t="s">
        <v>2291</v>
      </c>
    </row>
    <row r="1163" spans="2:7" ht="99.9" customHeight="1" thickBot="1" x14ac:dyDescent="0.3">
      <c r="B1163" s="102">
        <v>879</v>
      </c>
      <c r="C1163" s="71" t="s">
        <v>2467</v>
      </c>
      <c r="D1163" s="71" t="s">
        <v>214</v>
      </c>
      <c r="E1163" s="71" t="s">
        <v>2560</v>
      </c>
      <c r="F1163" s="129" t="s">
        <v>2392</v>
      </c>
      <c r="G1163" s="134"/>
    </row>
    <row r="1164" spans="2:7" ht="99.9" customHeight="1" thickBot="1" x14ac:dyDescent="0.3">
      <c r="B1164" s="102">
        <v>895</v>
      </c>
      <c r="C1164" s="71" t="s">
        <v>2427</v>
      </c>
      <c r="D1164" s="71"/>
      <c r="E1164" s="71" t="s">
        <v>2560</v>
      </c>
      <c r="F1164" s="129"/>
      <c r="G1164" s="134" t="s">
        <v>2436</v>
      </c>
    </row>
    <row r="1165" spans="2:7" ht="99.9" customHeight="1" thickBot="1" x14ac:dyDescent="0.3">
      <c r="B1165" s="102">
        <v>623</v>
      </c>
      <c r="C1165" s="71" t="s">
        <v>253</v>
      </c>
      <c r="D1165" s="71" t="s">
        <v>214</v>
      </c>
      <c r="E1165" s="71" t="s">
        <v>2562</v>
      </c>
      <c r="F1165" s="129" t="s">
        <v>280</v>
      </c>
      <c r="G1165" s="134" t="s">
        <v>281</v>
      </c>
    </row>
    <row r="1166" spans="2:7" ht="99.9" customHeight="1" thickBot="1" x14ac:dyDescent="0.3">
      <c r="B1166" s="102">
        <v>636</v>
      </c>
      <c r="C1166" s="71" t="s">
        <v>2448</v>
      </c>
      <c r="D1166" s="71" t="s">
        <v>289</v>
      </c>
      <c r="E1166" s="71" t="s">
        <v>2562</v>
      </c>
      <c r="F1166" s="129" t="s">
        <v>377</v>
      </c>
      <c r="G1166" s="134" t="s">
        <v>378</v>
      </c>
    </row>
    <row r="1167" spans="2:7" ht="99.9" customHeight="1" thickBot="1" x14ac:dyDescent="0.3">
      <c r="B1167" s="102">
        <v>672</v>
      </c>
      <c r="C1167" s="71" t="s">
        <v>2479</v>
      </c>
      <c r="D1167" s="71" t="s">
        <v>214</v>
      </c>
      <c r="E1167" s="71" t="s">
        <v>2562</v>
      </c>
      <c r="F1167" s="129" t="s">
        <v>443</v>
      </c>
      <c r="G1167" s="134" t="s">
        <v>444</v>
      </c>
    </row>
    <row r="1168" spans="2:7" ht="99.9" customHeight="1" thickBot="1" x14ac:dyDescent="0.3">
      <c r="B1168" s="102">
        <v>699</v>
      </c>
      <c r="C1168" s="71" t="s">
        <v>2450</v>
      </c>
      <c r="D1168" s="71" t="s">
        <v>214</v>
      </c>
      <c r="E1168" s="71" t="s">
        <v>2562</v>
      </c>
      <c r="F1168" s="129" t="s">
        <v>518</v>
      </c>
      <c r="G1168" s="134" t="s">
        <v>519</v>
      </c>
    </row>
    <row r="1169" spans="2:7" ht="99.9" customHeight="1" thickBot="1" x14ac:dyDescent="0.3">
      <c r="B1169" s="102">
        <v>711</v>
      </c>
      <c r="C1169" s="71" t="s">
        <v>2469</v>
      </c>
      <c r="D1169" s="71" t="s">
        <v>289</v>
      </c>
      <c r="E1169" s="71" t="s">
        <v>2562</v>
      </c>
      <c r="F1169" s="129" t="s">
        <v>583</v>
      </c>
      <c r="G1169" s="134" t="s">
        <v>584</v>
      </c>
    </row>
    <row r="1170" spans="2:7" ht="99.9" customHeight="1" thickBot="1" x14ac:dyDescent="0.3">
      <c r="B1170" s="102">
        <v>726</v>
      </c>
      <c r="C1170" s="71" t="s">
        <v>2451</v>
      </c>
      <c r="D1170" s="71" t="s">
        <v>214</v>
      </c>
      <c r="E1170" s="71" t="s">
        <v>2562</v>
      </c>
      <c r="F1170" s="129" t="s">
        <v>641</v>
      </c>
      <c r="G1170" s="134" t="s">
        <v>642</v>
      </c>
    </row>
    <row r="1171" spans="2:7" ht="99.9" customHeight="1" thickBot="1" x14ac:dyDescent="0.3">
      <c r="B1171" s="102">
        <v>752</v>
      </c>
      <c r="C1171" s="71" t="s">
        <v>2456</v>
      </c>
      <c r="D1171" s="71" t="s">
        <v>289</v>
      </c>
      <c r="E1171" s="71" t="s">
        <v>2562</v>
      </c>
      <c r="F1171" s="129" t="s">
        <v>737</v>
      </c>
      <c r="G1171" s="134" t="s">
        <v>738</v>
      </c>
    </row>
    <row r="1172" spans="2:7" ht="99.9" customHeight="1" thickBot="1" x14ac:dyDescent="0.3">
      <c r="B1172" s="102">
        <v>766</v>
      </c>
      <c r="C1172" s="71" t="s">
        <v>2470</v>
      </c>
      <c r="D1172" s="71" t="s">
        <v>289</v>
      </c>
      <c r="E1172" s="71" t="s">
        <v>2562</v>
      </c>
      <c r="F1172" s="129" t="s">
        <v>826</v>
      </c>
      <c r="G1172" s="134" t="s">
        <v>827</v>
      </c>
    </row>
    <row r="1173" spans="2:7" ht="99.9" customHeight="1" thickBot="1" x14ac:dyDescent="0.3">
      <c r="B1173" s="102">
        <v>769</v>
      </c>
      <c r="C1173" s="71" t="s">
        <v>844</v>
      </c>
      <c r="D1173" s="71" t="s">
        <v>214</v>
      </c>
      <c r="E1173" s="71" t="s">
        <v>2562</v>
      </c>
      <c r="F1173" s="129"/>
      <c r="G1173" s="134" t="s">
        <v>879</v>
      </c>
    </row>
    <row r="1174" spans="2:7" ht="99.9" customHeight="1" thickBot="1" x14ac:dyDescent="0.3">
      <c r="B1174" s="102">
        <v>770</v>
      </c>
      <c r="C1174" s="71" t="s">
        <v>886</v>
      </c>
      <c r="D1174" s="71" t="s">
        <v>214</v>
      </c>
      <c r="E1174" s="71" t="s">
        <v>2562</v>
      </c>
      <c r="F1174" s="129" t="s">
        <v>977</v>
      </c>
      <c r="G1174" s="134" t="s">
        <v>978</v>
      </c>
    </row>
    <row r="1175" spans="2:7" ht="99.9" customHeight="1" thickBot="1" x14ac:dyDescent="0.3">
      <c r="B1175" s="102">
        <v>793</v>
      </c>
      <c r="C1175" s="71" t="s">
        <v>2475</v>
      </c>
      <c r="D1175" s="71" t="s">
        <v>214</v>
      </c>
      <c r="E1175" s="71" t="s">
        <v>2562</v>
      </c>
      <c r="F1175" s="129" t="s">
        <v>1160</v>
      </c>
      <c r="G1175" s="134" t="s">
        <v>1161</v>
      </c>
    </row>
    <row r="1176" spans="2:7" ht="99.9" customHeight="1" thickBot="1" x14ac:dyDescent="0.3">
      <c r="B1176" s="102">
        <v>799</v>
      </c>
      <c r="C1176" s="71" t="s">
        <v>2476</v>
      </c>
      <c r="D1176" s="71" t="s">
        <v>214</v>
      </c>
      <c r="E1176" s="71" t="s">
        <v>2562</v>
      </c>
      <c r="F1176" s="129" t="s">
        <v>1276</v>
      </c>
      <c r="G1176" s="134" t="s">
        <v>1277</v>
      </c>
    </row>
    <row r="1177" spans="2:7" ht="99.9" customHeight="1" thickBot="1" x14ac:dyDescent="0.3">
      <c r="B1177" s="102">
        <v>807</v>
      </c>
      <c r="C1177" s="71" t="s">
        <v>2457</v>
      </c>
      <c r="D1177" s="71" t="s">
        <v>214</v>
      </c>
      <c r="E1177" s="71" t="s">
        <v>2562</v>
      </c>
      <c r="F1177" s="129" t="s">
        <v>1372</v>
      </c>
      <c r="G1177" s="134" t="s">
        <v>1373</v>
      </c>
    </row>
    <row r="1178" spans="2:7" ht="99.9" customHeight="1" thickBot="1" x14ac:dyDescent="0.3">
      <c r="B1178" s="102">
        <v>816</v>
      </c>
      <c r="C1178" s="71" t="s">
        <v>2458</v>
      </c>
      <c r="D1178" s="71" t="s">
        <v>214</v>
      </c>
      <c r="E1178" s="71" t="s">
        <v>2562</v>
      </c>
      <c r="F1178" s="129" t="s">
        <v>1372</v>
      </c>
      <c r="G1178" s="134" t="s">
        <v>1373</v>
      </c>
    </row>
    <row r="1179" spans="2:7" ht="99.9" customHeight="1" thickBot="1" x14ac:dyDescent="0.3">
      <c r="B1179" s="102">
        <v>838</v>
      </c>
      <c r="C1179" s="71" t="s">
        <v>2481</v>
      </c>
      <c r="D1179" s="71" t="s">
        <v>214</v>
      </c>
      <c r="E1179" s="71" t="s">
        <v>2562</v>
      </c>
      <c r="F1179" s="129" t="s">
        <v>1553</v>
      </c>
      <c r="G1179" s="134" t="s">
        <v>1554</v>
      </c>
    </row>
    <row r="1180" spans="2:7" ht="99.9" customHeight="1" thickBot="1" x14ac:dyDescent="0.3">
      <c r="B1180" s="102">
        <v>843</v>
      </c>
      <c r="C1180" s="71" t="s">
        <v>2460</v>
      </c>
      <c r="D1180" s="71" t="s">
        <v>289</v>
      </c>
      <c r="E1180" s="71" t="s">
        <v>2562</v>
      </c>
      <c r="F1180" s="129" t="s">
        <v>1589</v>
      </c>
      <c r="G1180" s="134"/>
    </row>
    <row r="1181" spans="2:7" ht="99.9" customHeight="1" thickBot="1" x14ac:dyDescent="0.3">
      <c r="B1181" s="102">
        <v>845</v>
      </c>
      <c r="C1181" s="71" t="s">
        <v>2462</v>
      </c>
      <c r="D1181" s="71" t="s">
        <v>214</v>
      </c>
      <c r="E1181" s="71" t="s">
        <v>2562</v>
      </c>
      <c r="F1181" s="129" t="s">
        <v>1636</v>
      </c>
      <c r="G1181" s="134" t="s">
        <v>1637</v>
      </c>
    </row>
    <row r="1182" spans="2:7" ht="99.9" customHeight="1" thickBot="1" x14ac:dyDescent="0.3">
      <c r="B1182" s="102">
        <v>865</v>
      </c>
      <c r="C1182" s="71" t="s">
        <v>2482</v>
      </c>
      <c r="D1182" s="71" t="s">
        <v>214</v>
      </c>
      <c r="E1182" s="71" t="s">
        <v>2562</v>
      </c>
      <c r="F1182" s="129" t="s">
        <v>1850</v>
      </c>
      <c r="G1182" s="134" t="s">
        <v>1851</v>
      </c>
    </row>
    <row r="1183" spans="2:7" ht="99.9" customHeight="1" thickBot="1" x14ac:dyDescent="0.3">
      <c r="B1183" s="102">
        <v>867</v>
      </c>
      <c r="C1183" s="71" t="s">
        <v>1869</v>
      </c>
      <c r="D1183" s="71" t="s">
        <v>289</v>
      </c>
      <c r="E1183" s="71" t="s">
        <v>2562</v>
      </c>
      <c r="F1183" s="129" t="s">
        <v>1950</v>
      </c>
      <c r="G1183" s="134" t="s">
        <v>1951</v>
      </c>
    </row>
    <row r="1184" spans="2:7" ht="99.9" customHeight="1" thickBot="1" x14ac:dyDescent="0.3">
      <c r="B1184" s="102">
        <v>872</v>
      </c>
      <c r="C1184" s="71" t="s">
        <v>2465</v>
      </c>
      <c r="D1184" s="71" t="s">
        <v>214</v>
      </c>
      <c r="E1184" s="71" t="s">
        <v>2562</v>
      </c>
      <c r="F1184" s="129" t="s">
        <v>2111</v>
      </c>
      <c r="G1184" s="134" t="s">
        <v>2112</v>
      </c>
    </row>
    <row r="1185" spans="2:7" ht="99.9" customHeight="1" thickBot="1" x14ac:dyDescent="0.3">
      <c r="B1185" s="102">
        <v>875</v>
      </c>
      <c r="C1185" s="71" t="s">
        <v>2483</v>
      </c>
      <c r="D1185" s="71"/>
      <c r="E1185" s="71" t="s">
        <v>2562</v>
      </c>
      <c r="F1185" s="129" t="s">
        <v>2190</v>
      </c>
      <c r="G1185" s="134" t="s">
        <v>2191</v>
      </c>
    </row>
    <row r="1186" spans="2:7" ht="99.9" customHeight="1" thickBot="1" x14ac:dyDescent="0.3">
      <c r="B1186" s="102">
        <v>878</v>
      </c>
      <c r="C1186" s="71" t="s">
        <v>2466</v>
      </c>
      <c r="D1186" s="71" t="s">
        <v>289</v>
      </c>
      <c r="E1186" s="71" t="s">
        <v>2562</v>
      </c>
      <c r="F1186" s="129" t="s">
        <v>2292</v>
      </c>
      <c r="G1186" s="134" t="s">
        <v>2293</v>
      </c>
    </row>
    <row r="1187" spans="2:7" ht="99.9" customHeight="1" thickBot="1" x14ac:dyDescent="0.3">
      <c r="B1187" s="102">
        <v>879</v>
      </c>
      <c r="C1187" s="71" t="s">
        <v>2467</v>
      </c>
      <c r="D1187" s="71" t="s">
        <v>214</v>
      </c>
      <c r="E1187" s="71" t="s">
        <v>2562</v>
      </c>
      <c r="F1187" s="129" t="s">
        <v>2393</v>
      </c>
      <c r="G1187" s="134" t="s">
        <v>2394</v>
      </c>
    </row>
    <row r="1188" spans="2:7" ht="99.9" customHeight="1" thickBot="1" x14ac:dyDescent="0.3">
      <c r="B1188" s="102">
        <v>636</v>
      </c>
      <c r="C1188" s="71" t="s">
        <v>2448</v>
      </c>
      <c r="D1188" s="71" t="s">
        <v>289</v>
      </c>
      <c r="E1188" s="71" t="s">
        <v>2563</v>
      </c>
      <c r="F1188" s="129" t="s">
        <v>379</v>
      </c>
      <c r="G1188" s="134" t="s">
        <v>380</v>
      </c>
    </row>
    <row r="1189" spans="2:7" ht="99.9" customHeight="1" thickBot="1" x14ac:dyDescent="0.3">
      <c r="B1189" s="102">
        <v>726</v>
      </c>
      <c r="C1189" s="71" t="s">
        <v>2451</v>
      </c>
      <c r="D1189" s="71" t="s">
        <v>214</v>
      </c>
      <c r="E1189" s="71" t="s">
        <v>2563</v>
      </c>
      <c r="F1189" s="129" t="s">
        <v>591</v>
      </c>
      <c r="G1189" s="134" t="s">
        <v>591</v>
      </c>
    </row>
    <row r="1190" spans="2:7" ht="99.9" customHeight="1" thickBot="1" x14ac:dyDescent="0.3">
      <c r="B1190" s="102">
        <v>766</v>
      </c>
      <c r="C1190" s="71" t="s">
        <v>2470</v>
      </c>
      <c r="D1190" s="71" t="s">
        <v>289</v>
      </c>
      <c r="E1190" s="71" t="s">
        <v>2563</v>
      </c>
      <c r="F1190" s="129" t="s">
        <v>828</v>
      </c>
      <c r="G1190" s="134" t="s">
        <v>829</v>
      </c>
    </row>
    <row r="1191" spans="2:7" ht="99.9" customHeight="1" thickBot="1" x14ac:dyDescent="0.3">
      <c r="B1191" s="102">
        <v>769</v>
      </c>
      <c r="C1191" s="71" t="s">
        <v>844</v>
      </c>
      <c r="D1191" s="71" t="s">
        <v>214</v>
      </c>
      <c r="E1191" s="71" t="s">
        <v>2563</v>
      </c>
      <c r="F1191" s="129"/>
      <c r="G1191" s="134" t="s">
        <v>880</v>
      </c>
    </row>
    <row r="1192" spans="2:7" ht="99.9" customHeight="1" thickBot="1" x14ac:dyDescent="0.3">
      <c r="B1192" s="102">
        <v>770</v>
      </c>
      <c r="C1192" s="71" t="s">
        <v>886</v>
      </c>
      <c r="D1192" s="71" t="s">
        <v>214</v>
      </c>
      <c r="E1192" s="71" t="s">
        <v>2563</v>
      </c>
      <c r="F1192" s="129" t="s">
        <v>979</v>
      </c>
      <c r="G1192" s="134" t="s">
        <v>980</v>
      </c>
    </row>
    <row r="1193" spans="2:7" ht="99.9" customHeight="1" thickBot="1" x14ac:dyDescent="0.3">
      <c r="B1193" s="102">
        <v>799</v>
      </c>
      <c r="C1193" s="71" t="s">
        <v>2476</v>
      </c>
      <c r="D1193" s="71" t="s">
        <v>214</v>
      </c>
      <c r="E1193" s="71" t="s">
        <v>2563</v>
      </c>
      <c r="F1193" s="129" t="s">
        <v>1278</v>
      </c>
      <c r="G1193" s="134" t="s">
        <v>1279</v>
      </c>
    </row>
    <row r="1194" spans="2:7" ht="99.9" customHeight="1" thickBot="1" x14ac:dyDescent="0.3">
      <c r="B1194" s="102">
        <v>865</v>
      </c>
      <c r="C1194" s="71" t="s">
        <v>2482</v>
      </c>
      <c r="D1194" s="71" t="s">
        <v>214</v>
      </c>
      <c r="E1194" s="71" t="s">
        <v>2563</v>
      </c>
      <c r="F1194" s="129" t="s">
        <v>1852</v>
      </c>
      <c r="G1194" s="134" t="s">
        <v>1853</v>
      </c>
    </row>
    <row r="1195" spans="2:7" ht="99.9" customHeight="1" thickBot="1" x14ac:dyDescent="0.3">
      <c r="B1195" s="102">
        <v>872</v>
      </c>
      <c r="C1195" s="71" t="s">
        <v>2465</v>
      </c>
      <c r="D1195" s="71" t="s">
        <v>214</v>
      </c>
      <c r="E1195" s="71" t="s">
        <v>2563</v>
      </c>
      <c r="F1195" s="129" t="s">
        <v>2113</v>
      </c>
      <c r="G1195" s="134" t="s">
        <v>2114</v>
      </c>
    </row>
    <row r="1196" spans="2:7" ht="99.9" customHeight="1" thickBot="1" x14ac:dyDescent="0.3">
      <c r="B1196" s="102">
        <v>878</v>
      </c>
      <c r="C1196" s="71" t="s">
        <v>2466</v>
      </c>
      <c r="D1196" s="71" t="s">
        <v>289</v>
      </c>
      <c r="E1196" s="71" t="s">
        <v>2563</v>
      </c>
      <c r="F1196" s="129" t="s">
        <v>2294</v>
      </c>
      <c r="G1196" s="134" t="s">
        <v>2295</v>
      </c>
    </row>
    <row r="1197" spans="2:7" ht="99.9" customHeight="1" thickBot="1" x14ac:dyDescent="0.3">
      <c r="B1197" s="102">
        <v>879</v>
      </c>
      <c r="C1197" s="71" t="s">
        <v>2467</v>
      </c>
      <c r="D1197" s="71" t="s">
        <v>214</v>
      </c>
      <c r="E1197" s="71" t="s">
        <v>2563</v>
      </c>
      <c r="F1197" s="129" t="s">
        <v>2395</v>
      </c>
      <c r="G1197" s="134" t="s">
        <v>2396</v>
      </c>
    </row>
    <row r="1198" spans="2:7" ht="99.9" customHeight="1" thickBot="1" x14ac:dyDescent="0.3">
      <c r="B1198" s="102">
        <v>636</v>
      </c>
      <c r="C1198" s="71" t="s">
        <v>2448</v>
      </c>
      <c r="D1198" s="71" t="s">
        <v>289</v>
      </c>
      <c r="E1198" s="71" t="s">
        <v>2564</v>
      </c>
      <c r="F1198" s="129" t="s">
        <v>381</v>
      </c>
      <c r="G1198" s="134" t="s">
        <v>382</v>
      </c>
    </row>
    <row r="1199" spans="2:7" ht="99.9" customHeight="1" thickBot="1" x14ac:dyDescent="0.3">
      <c r="B1199" s="102">
        <v>699</v>
      </c>
      <c r="C1199" s="71" t="s">
        <v>2450</v>
      </c>
      <c r="D1199" s="71" t="s">
        <v>214</v>
      </c>
      <c r="E1199" s="71" t="s">
        <v>2564</v>
      </c>
      <c r="F1199" s="129" t="s">
        <v>520</v>
      </c>
      <c r="G1199" s="134" t="s">
        <v>521</v>
      </c>
    </row>
    <row r="1200" spans="2:7" ht="99.9" customHeight="1" thickBot="1" x14ac:dyDescent="0.3">
      <c r="B1200" s="102">
        <v>726</v>
      </c>
      <c r="C1200" s="71" t="s">
        <v>2451</v>
      </c>
      <c r="D1200" s="71" t="s">
        <v>214</v>
      </c>
      <c r="E1200" s="71" t="s">
        <v>2564</v>
      </c>
      <c r="F1200" s="129" t="s">
        <v>591</v>
      </c>
      <c r="G1200" s="134" t="s">
        <v>591</v>
      </c>
    </row>
    <row r="1201" spans="2:7" ht="99.9" customHeight="1" thickBot="1" x14ac:dyDescent="0.3">
      <c r="B1201" s="102">
        <v>752</v>
      </c>
      <c r="C1201" s="71" t="s">
        <v>2456</v>
      </c>
      <c r="D1201" s="71" t="s">
        <v>289</v>
      </c>
      <c r="E1201" s="71" t="s">
        <v>2564</v>
      </c>
      <c r="F1201" s="129" t="s">
        <v>739</v>
      </c>
      <c r="G1201" s="134" t="s">
        <v>740</v>
      </c>
    </row>
    <row r="1202" spans="2:7" ht="99.9" customHeight="1" thickBot="1" x14ac:dyDescent="0.3">
      <c r="B1202" s="102">
        <v>766</v>
      </c>
      <c r="C1202" s="71" t="s">
        <v>2470</v>
      </c>
      <c r="D1202" s="71" t="s">
        <v>289</v>
      </c>
      <c r="E1202" s="71" t="s">
        <v>2564</v>
      </c>
      <c r="F1202" s="129" t="s">
        <v>830</v>
      </c>
      <c r="G1202" s="134" t="s">
        <v>831</v>
      </c>
    </row>
    <row r="1203" spans="2:7" ht="99.9" customHeight="1" thickBot="1" x14ac:dyDescent="0.3">
      <c r="B1203" s="102">
        <v>769</v>
      </c>
      <c r="C1203" s="71" t="s">
        <v>844</v>
      </c>
      <c r="D1203" s="71" t="s">
        <v>214</v>
      </c>
      <c r="E1203" s="71" t="s">
        <v>2564</v>
      </c>
      <c r="F1203" s="129" t="s">
        <v>881</v>
      </c>
      <c r="G1203" s="134" t="s">
        <v>882</v>
      </c>
    </row>
    <row r="1204" spans="2:7" ht="99.9" customHeight="1" thickBot="1" x14ac:dyDescent="0.3">
      <c r="B1204" s="102">
        <v>770</v>
      </c>
      <c r="C1204" s="71" t="s">
        <v>886</v>
      </c>
      <c r="D1204" s="71" t="s">
        <v>214</v>
      </c>
      <c r="E1204" s="71" t="s">
        <v>2564</v>
      </c>
      <c r="F1204" s="129" t="s">
        <v>981</v>
      </c>
      <c r="G1204" s="134" t="s">
        <v>982</v>
      </c>
    </row>
    <row r="1205" spans="2:7" ht="99.9" customHeight="1" thickBot="1" x14ac:dyDescent="0.3">
      <c r="B1205" s="102">
        <v>793</v>
      </c>
      <c r="C1205" s="71" t="s">
        <v>2475</v>
      </c>
      <c r="D1205" s="71" t="s">
        <v>214</v>
      </c>
      <c r="E1205" s="71" t="s">
        <v>2564</v>
      </c>
      <c r="F1205" s="129" t="s">
        <v>1162</v>
      </c>
      <c r="G1205" s="134" t="s">
        <v>1163</v>
      </c>
    </row>
    <row r="1206" spans="2:7" ht="99.9" customHeight="1" thickBot="1" x14ac:dyDescent="0.3">
      <c r="B1206" s="102">
        <v>799</v>
      </c>
      <c r="C1206" s="71" t="s">
        <v>2476</v>
      </c>
      <c r="D1206" s="71" t="s">
        <v>214</v>
      </c>
      <c r="E1206" s="71" t="s">
        <v>2564</v>
      </c>
      <c r="F1206" s="129" t="s">
        <v>1280</v>
      </c>
      <c r="G1206" s="134" t="s">
        <v>1281</v>
      </c>
    </row>
    <row r="1207" spans="2:7" ht="99.9" customHeight="1" thickBot="1" x14ac:dyDescent="0.3">
      <c r="B1207" s="102">
        <v>807</v>
      </c>
      <c r="C1207" s="71" t="s">
        <v>2457</v>
      </c>
      <c r="D1207" s="71" t="s">
        <v>214</v>
      </c>
      <c r="E1207" s="71" t="s">
        <v>2564</v>
      </c>
      <c r="F1207" s="129" t="s">
        <v>1374</v>
      </c>
      <c r="G1207" s="134" t="s">
        <v>1375</v>
      </c>
    </row>
    <row r="1208" spans="2:7" ht="99.9" customHeight="1" thickBot="1" x14ac:dyDescent="0.3">
      <c r="B1208" s="102">
        <v>816</v>
      </c>
      <c r="C1208" s="71" t="s">
        <v>2458</v>
      </c>
      <c r="D1208" s="71" t="s">
        <v>214</v>
      </c>
      <c r="E1208" s="71" t="s">
        <v>2564</v>
      </c>
      <c r="F1208" s="129" t="s">
        <v>1374</v>
      </c>
      <c r="G1208" s="134" t="s">
        <v>1375</v>
      </c>
    </row>
    <row r="1209" spans="2:7" ht="99.9" customHeight="1" thickBot="1" x14ac:dyDescent="0.3">
      <c r="B1209" s="102">
        <v>838</v>
      </c>
      <c r="C1209" s="71" t="s">
        <v>2481</v>
      </c>
      <c r="D1209" s="71" t="s">
        <v>214</v>
      </c>
      <c r="E1209" s="71" t="s">
        <v>2564</v>
      </c>
      <c r="F1209" s="129" t="s">
        <v>1555</v>
      </c>
      <c r="G1209" s="134" t="s">
        <v>1556</v>
      </c>
    </row>
    <row r="1210" spans="2:7" ht="99.9" customHeight="1" thickBot="1" x14ac:dyDescent="0.3">
      <c r="B1210" s="102">
        <v>843</v>
      </c>
      <c r="C1210" s="71" t="s">
        <v>2460</v>
      </c>
      <c r="D1210" s="71" t="s">
        <v>289</v>
      </c>
      <c r="E1210" s="71" t="s">
        <v>2564</v>
      </c>
      <c r="F1210" s="129" t="s">
        <v>1590</v>
      </c>
      <c r="G1210" s="134" t="s">
        <v>1591</v>
      </c>
    </row>
    <row r="1211" spans="2:7" ht="99.9" customHeight="1" thickBot="1" x14ac:dyDescent="0.3">
      <c r="B1211" s="102">
        <v>845</v>
      </c>
      <c r="C1211" s="71" t="s">
        <v>2462</v>
      </c>
      <c r="D1211" s="71" t="s">
        <v>214</v>
      </c>
      <c r="E1211" s="71" t="s">
        <v>2564</v>
      </c>
      <c r="F1211" s="129" t="s">
        <v>1374</v>
      </c>
      <c r="G1211" s="134" t="s">
        <v>1375</v>
      </c>
    </row>
    <row r="1212" spans="2:7" ht="99.9" customHeight="1" thickBot="1" x14ac:dyDescent="0.3">
      <c r="B1212" s="102">
        <v>849</v>
      </c>
      <c r="C1212" s="71" t="s">
        <v>2477</v>
      </c>
      <c r="D1212" s="71" t="s">
        <v>214</v>
      </c>
      <c r="E1212" s="71" t="s">
        <v>2564</v>
      </c>
      <c r="F1212" s="129" t="s">
        <v>1742</v>
      </c>
      <c r="G1212" s="134" t="s">
        <v>1743</v>
      </c>
    </row>
    <row r="1213" spans="2:7" ht="99.9" customHeight="1" thickBot="1" x14ac:dyDescent="0.3">
      <c r="B1213" s="102">
        <v>865</v>
      </c>
      <c r="C1213" s="71" t="s">
        <v>2482</v>
      </c>
      <c r="D1213" s="71" t="s">
        <v>214</v>
      </c>
      <c r="E1213" s="71" t="s">
        <v>2564</v>
      </c>
      <c r="F1213" s="129" t="s">
        <v>1854</v>
      </c>
      <c r="G1213" s="134" t="s">
        <v>1855</v>
      </c>
    </row>
    <row r="1214" spans="2:7" ht="99.9" customHeight="1" thickBot="1" x14ac:dyDescent="0.3">
      <c r="B1214" s="102">
        <v>867</v>
      </c>
      <c r="C1214" s="71" t="s">
        <v>1869</v>
      </c>
      <c r="D1214" s="71" t="s">
        <v>289</v>
      </c>
      <c r="E1214" s="71" t="s">
        <v>2564</v>
      </c>
      <c r="F1214" s="129" t="s">
        <v>1952</v>
      </c>
      <c r="G1214" s="134" t="s">
        <v>1953</v>
      </c>
    </row>
    <row r="1215" spans="2:7" ht="99.9" customHeight="1" thickBot="1" x14ac:dyDescent="0.3">
      <c r="B1215" s="102">
        <v>872</v>
      </c>
      <c r="C1215" s="71" t="s">
        <v>2465</v>
      </c>
      <c r="D1215" s="71" t="s">
        <v>214</v>
      </c>
      <c r="E1215" s="71" t="s">
        <v>2564</v>
      </c>
      <c r="F1215" s="129" t="s">
        <v>2115</v>
      </c>
      <c r="G1215" s="134" t="s">
        <v>2116</v>
      </c>
    </row>
    <row r="1216" spans="2:7" ht="99.9" customHeight="1" thickBot="1" x14ac:dyDescent="0.3">
      <c r="B1216" s="102">
        <v>875</v>
      </c>
      <c r="C1216" s="71" t="s">
        <v>2483</v>
      </c>
      <c r="D1216" s="71"/>
      <c r="E1216" s="71" t="s">
        <v>2564</v>
      </c>
      <c r="F1216" s="129" t="s">
        <v>2192</v>
      </c>
      <c r="G1216" s="134" t="s">
        <v>2193</v>
      </c>
    </row>
    <row r="1217" spans="2:7" ht="99.9" customHeight="1" thickBot="1" x14ac:dyDescent="0.3">
      <c r="B1217" s="102">
        <v>878</v>
      </c>
      <c r="C1217" s="71" t="s">
        <v>2466</v>
      </c>
      <c r="D1217" s="71" t="s">
        <v>289</v>
      </c>
      <c r="E1217" s="71" t="s">
        <v>2564</v>
      </c>
      <c r="F1217" s="129" t="s">
        <v>2296</v>
      </c>
      <c r="G1217" s="134" t="s">
        <v>2297</v>
      </c>
    </row>
    <row r="1218" spans="2:7" ht="99.9" customHeight="1" thickBot="1" x14ac:dyDescent="0.3">
      <c r="B1218" s="102">
        <v>879</v>
      </c>
      <c r="C1218" s="71" t="s">
        <v>2467</v>
      </c>
      <c r="D1218" s="71" t="s">
        <v>214</v>
      </c>
      <c r="E1218" s="71" t="s">
        <v>2564</v>
      </c>
      <c r="F1218" s="129" t="s">
        <v>2397</v>
      </c>
      <c r="G1218" s="134" t="s">
        <v>2398</v>
      </c>
    </row>
    <row r="1219" spans="2:7" ht="99.9" customHeight="1" thickBot="1" x14ac:dyDescent="0.3">
      <c r="B1219" s="102">
        <v>895</v>
      </c>
      <c r="C1219" s="71" t="s">
        <v>2427</v>
      </c>
      <c r="D1219" s="71"/>
      <c r="E1219" s="71" t="s">
        <v>2564</v>
      </c>
      <c r="F1219" s="129"/>
      <c r="G1219" s="134" t="s">
        <v>2437</v>
      </c>
    </row>
    <row r="1220" spans="2:7" ht="99.9" customHeight="1" thickBot="1" x14ac:dyDescent="0.3">
      <c r="B1220" s="102">
        <v>636</v>
      </c>
      <c r="C1220" s="71" t="s">
        <v>2448</v>
      </c>
      <c r="D1220" s="71" t="s">
        <v>289</v>
      </c>
      <c r="E1220" s="71" t="s">
        <v>2565</v>
      </c>
      <c r="F1220" s="129" t="s">
        <v>294</v>
      </c>
      <c r="G1220" s="134" t="s">
        <v>383</v>
      </c>
    </row>
    <row r="1221" spans="2:7" ht="99.9" customHeight="1" thickBot="1" x14ac:dyDescent="0.3">
      <c r="B1221" s="102">
        <v>699</v>
      </c>
      <c r="C1221" s="71" t="s">
        <v>2450</v>
      </c>
      <c r="D1221" s="71" t="s">
        <v>214</v>
      </c>
      <c r="E1221" s="71" t="s">
        <v>2565</v>
      </c>
      <c r="F1221" s="129" t="s">
        <v>294</v>
      </c>
      <c r="G1221" s="134" t="s">
        <v>522</v>
      </c>
    </row>
    <row r="1222" spans="2:7" ht="99.9" customHeight="1" thickBot="1" x14ac:dyDescent="0.3">
      <c r="B1222" s="102">
        <v>726</v>
      </c>
      <c r="C1222" s="71" t="s">
        <v>2451</v>
      </c>
      <c r="D1222" s="71" t="s">
        <v>214</v>
      </c>
      <c r="E1222" s="71" t="s">
        <v>2565</v>
      </c>
      <c r="F1222" s="129" t="s">
        <v>591</v>
      </c>
      <c r="G1222" s="134" t="s">
        <v>591</v>
      </c>
    </row>
    <row r="1223" spans="2:7" ht="99.9" customHeight="1" thickBot="1" x14ac:dyDescent="0.3">
      <c r="B1223" s="102">
        <v>766</v>
      </c>
      <c r="C1223" s="71" t="s">
        <v>2470</v>
      </c>
      <c r="D1223" s="71" t="s">
        <v>289</v>
      </c>
      <c r="E1223" s="71" t="s">
        <v>2565</v>
      </c>
      <c r="F1223" s="129" t="s">
        <v>832</v>
      </c>
      <c r="G1223" s="134" t="s">
        <v>833</v>
      </c>
    </row>
    <row r="1224" spans="2:7" ht="99.9" customHeight="1" thickBot="1" x14ac:dyDescent="0.3">
      <c r="B1224" s="102">
        <v>770</v>
      </c>
      <c r="C1224" s="71" t="s">
        <v>886</v>
      </c>
      <c r="D1224" s="71" t="s">
        <v>214</v>
      </c>
      <c r="E1224" s="71" t="s">
        <v>2565</v>
      </c>
      <c r="F1224" s="129" t="s">
        <v>983</v>
      </c>
      <c r="G1224" s="134" t="s">
        <v>984</v>
      </c>
    </row>
    <row r="1225" spans="2:7" ht="99.9" customHeight="1" thickBot="1" x14ac:dyDescent="0.3">
      <c r="B1225" s="102">
        <v>799</v>
      </c>
      <c r="C1225" s="71" t="s">
        <v>2476</v>
      </c>
      <c r="D1225" s="71" t="s">
        <v>214</v>
      </c>
      <c r="E1225" s="71" t="s">
        <v>2565</v>
      </c>
      <c r="F1225" s="129" t="s">
        <v>1282</v>
      </c>
      <c r="G1225" s="134" t="s">
        <v>1283</v>
      </c>
    </row>
    <row r="1226" spans="2:7" ht="99.9" customHeight="1" thickBot="1" x14ac:dyDescent="0.3">
      <c r="B1226" s="102">
        <v>807</v>
      </c>
      <c r="C1226" s="71" t="s">
        <v>2457</v>
      </c>
      <c r="D1226" s="71" t="s">
        <v>214</v>
      </c>
      <c r="E1226" s="71" t="s">
        <v>2565</v>
      </c>
      <c r="F1226" s="129" t="s">
        <v>1376</v>
      </c>
      <c r="G1226" s="134" t="s">
        <v>1377</v>
      </c>
    </row>
    <row r="1227" spans="2:7" ht="99.9" customHeight="1" thickBot="1" x14ac:dyDescent="0.3">
      <c r="B1227" s="102">
        <v>816</v>
      </c>
      <c r="C1227" s="71" t="s">
        <v>2458</v>
      </c>
      <c r="D1227" s="71" t="s">
        <v>214</v>
      </c>
      <c r="E1227" s="71" t="s">
        <v>2565</v>
      </c>
      <c r="F1227" s="129" t="s">
        <v>1376</v>
      </c>
      <c r="G1227" s="134" t="s">
        <v>1377</v>
      </c>
    </row>
    <row r="1228" spans="2:7" ht="99.9" customHeight="1" thickBot="1" x14ac:dyDescent="0.3">
      <c r="B1228" s="102">
        <v>838</v>
      </c>
      <c r="C1228" s="71" t="s">
        <v>2481</v>
      </c>
      <c r="D1228" s="71" t="s">
        <v>214</v>
      </c>
      <c r="E1228" s="71" t="s">
        <v>2565</v>
      </c>
      <c r="F1228" s="129" t="s">
        <v>1557</v>
      </c>
      <c r="G1228" s="134" t="s">
        <v>1558</v>
      </c>
    </row>
    <row r="1229" spans="2:7" ht="99.9" customHeight="1" thickBot="1" x14ac:dyDescent="0.3">
      <c r="B1229" s="102">
        <v>845</v>
      </c>
      <c r="C1229" s="71" t="s">
        <v>2462</v>
      </c>
      <c r="D1229" s="71" t="s">
        <v>214</v>
      </c>
      <c r="E1229" s="71" t="s">
        <v>2565</v>
      </c>
      <c r="F1229" s="129" t="s">
        <v>1638</v>
      </c>
      <c r="G1229" s="134" t="s">
        <v>1639</v>
      </c>
    </row>
    <row r="1230" spans="2:7" ht="99.9" customHeight="1" thickBot="1" x14ac:dyDescent="0.3">
      <c r="B1230" s="102">
        <v>849</v>
      </c>
      <c r="C1230" s="71" t="s">
        <v>2477</v>
      </c>
      <c r="D1230" s="71" t="s">
        <v>214</v>
      </c>
      <c r="E1230" s="71" t="s">
        <v>2565</v>
      </c>
      <c r="F1230" s="129" t="s">
        <v>1744</v>
      </c>
      <c r="G1230" s="134" t="s">
        <v>1745</v>
      </c>
    </row>
    <row r="1231" spans="2:7" ht="99.9" customHeight="1" thickBot="1" x14ac:dyDescent="0.3">
      <c r="B1231" s="102">
        <v>865</v>
      </c>
      <c r="C1231" s="71" t="s">
        <v>2482</v>
      </c>
      <c r="D1231" s="71" t="s">
        <v>214</v>
      </c>
      <c r="E1231" s="71" t="s">
        <v>2565</v>
      </c>
      <c r="F1231" s="129" t="s">
        <v>1856</v>
      </c>
      <c r="G1231" s="134" t="s">
        <v>1857</v>
      </c>
    </row>
    <row r="1232" spans="2:7" ht="99.9" customHeight="1" thickBot="1" x14ac:dyDescent="0.3">
      <c r="B1232" s="102">
        <v>872</v>
      </c>
      <c r="C1232" s="71" t="s">
        <v>2465</v>
      </c>
      <c r="D1232" s="71" t="s">
        <v>214</v>
      </c>
      <c r="E1232" s="71" t="s">
        <v>2565</v>
      </c>
      <c r="F1232" s="129" t="s">
        <v>663</v>
      </c>
      <c r="G1232" s="134" t="s">
        <v>2117</v>
      </c>
    </row>
    <row r="1233" spans="2:7" ht="99.9" customHeight="1" thickBot="1" x14ac:dyDescent="0.3">
      <c r="B1233" s="102">
        <v>878</v>
      </c>
      <c r="C1233" s="71" t="s">
        <v>2466</v>
      </c>
      <c r="D1233" s="71" t="s">
        <v>289</v>
      </c>
      <c r="E1233" s="71" t="s">
        <v>2565</v>
      </c>
      <c r="F1233" s="129"/>
      <c r="G1233" s="134" t="s">
        <v>2298</v>
      </c>
    </row>
    <row r="1234" spans="2:7" ht="99.9" customHeight="1" thickBot="1" x14ac:dyDescent="0.3">
      <c r="B1234" s="102">
        <v>879</v>
      </c>
      <c r="C1234" s="71" t="s">
        <v>2467</v>
      </c>
      <c r="D1234" s="71" t="s">
        <v>214</v>
      </c>
      <c r="E1234" s="71" t="s">
        <v>2565</v>
      </c>
      <c r="F1234" s="129" t="s">
        <v>1169</v>
      </c>
      <c r="G1234" s="134" t="s">
        <v>2399</v>
      </c>
    </row>
    <row r="1235" spans="2:7" ht="99.9" customHeight="1" thickBot="1" x14ac:dyDescent="0.3">
      <c r="B1235" s="102">
        <v>726</v>
      </c>
      <c r="C1235" s="71" t="s">
        <v>2451</v>
      </c>
      <c r="D1235" s="71" t="s">
        <v>214</v>
      </c>
      <c r="E1235" s="71" t="s">
        <v>2566</v>
      </c>
      <c r="F1235" s="129" t="s">
        <v>591</v>
      </c>
      <c r="G1235" s="134" t="s">
        <v>591</v>
      </c>
    </row>
    <row r="1236" spans="2:7" ht="99.9" customHeight="1" thickBot="1" x14ac:dyDescent="0.3">
      <c r="B1236" s="102">
        <v>770</v>
      </c>
      <c r="C1236" s="71" t="s">
        <v>886</v>
      </c>
      <c r="D1236" s="71" t="s">
        <v>214</v>
      </c>
      <c r="E1236" s="71" t="s">
        <v>2566</v>
      </c>
      <c r="F1236" s="129" t="s">
        <v>985</v>
      </c>
      <c r="G1236" s="134" t="s">
        <v>985</v>
      </c>
    </row>
    <row r="1237" spans="2:7" ht="99.9" customHeight="1" thickBot="1" x14ac:dyDescent="0.3">
      <c r="B1237" s="102">
        <v>838</v>
      </c>
      <c r="C1237" s="71" t="s">
        <v>2481</v>
      </c>
      <c r="D1237" s="71" t="s">
        <v>214</v>
      </c>
      <c r="E1237" s="71" t="s">
        <v>2566</v>
      </c>
      <c r="F1237" s="129" t="s">
        <v>1559</v>
      </c>
      <c r="G1237" s="134" t="s">
        <v>1560</v>
      </c>
    </row>
    <row r="1238" spans="2:7" ht="99.9" customHeight="1" thickBot="1" x14ac:dyDescent="0.3">
      <c r="B1238" s="102">
        <v>872</v>
      </c>
      <c r="C1238" s="71" t="s">
        <v>2465</v>
      </c>
      <c r="D1238" s="71" t="s">
        <v>214</v>
      </c>
      <c r="E1238" s="71" t="s">
        <v>2566</v>
      </c>
      <c r="F1238" s="129" t="s">
        <v>2031</v>
      </c>
      <c r="G1238" s="134" t="s">
        <v>2031</v>
      </c>
    </row>
    <row r="1239" spans="2:7" ht="121.5" customHeight="1" thickBot="1" x14ac:dyDescent="0.3">
      <c r="B1239" s="102">
        <v>636</v>
      </c>
      <c r="C1239" s="71" t="s">
        <v>2448</v>
      </c>
      <c r="D1239" s="71" t="s">
        <v>289</v>
      </c>
      <c r="E1239" s="71" t="s">
        <v>2567</v>
      </c>
      <c r="F1239" s="129" t="s">
        <v>384</v>
      </c>
      <c r="G1239" s="134" t="s">
        <v>385</v>
      </c>
    </row>
    <row r="1240" spans="2:7" ht="99.9" customHeight="1" thickBot="1" x14ac:dyDescent="0.3">
      <c r="B1240" s="102">
        <v>699</v>
      </c>
      <c r="C1240" s="71" t="s">
        <v>2450</v>
      </c>
      <c r="D1240" s="71" t="s">
        <v>214</v>
      </c>
      <c r="E1240" s="71" t="s">
        <v>2567</v>
      </c>
      <c r="F1240" s="129" t="s">
        <v>523</v>
      </c>
      <c r="G1240" s="134" t="s">
        <v>524</v>
      </c>
    </row>
    <row r="1241" spans="2:7" ht="99.9" customHeight="1" thickBot="1" x14ac:dyDescent="0.3">
      <c r="B1241" s="102">
        <v>726</v>
      </c>
      <c r="C1241" s="71" t="s">
        <v>2451</v>
      </c>
      <c r="D1241" s="71" t="s">
        <v>214</v>
      </c>
      <c r="E1241" s="71" t="s">
        <v>2567</v>
      </c>
      <c r="F1241" s="129" t="s">
        <v>591</v>
      </c>
      <c r="G1241" s="134" t="s">
        <v>591</v>
      </c>
    </row>
    <row r="1242" spans="2:7" ht="99.9" customHeight="1" thickBot="1" x14ac:dyDescent="0.3">
      <c r="B1242" s="102">
        <v>770</v>
      </c>
      <c r="C1242" s="71" t="s">
        <v>886</v>
      </c>
      <c r="D1242" s="71" t="s">
        <v>214</v>
      </c>
      <c r="E1242" s="71" t="s">
        <v>2567</v>
      </c>
      <c r="F1242" s="129" t="s">
        <v>986</v>
      </c>
      <c r="G1242" s="134" t="s">
        <v>987</v>
      </c>
    </row>
    <row r="1243" spans="2:7" ht="99.9" customHeight="1" thickBot="1" x14ac:dyDescent="0.3">
      <c r="B1243" s="102">
        <v>799</v>
      </c>
      <c r="C1243" s="71" t="s">
        <v>2476</v>
      </c>
      <c r="D1243" s="71" t="s">
        <v>214</v>
      </c>
      <c r="E1243" s="71" t="s">
        <v>2567</v>
      </c>
      <c r="F1243" s="129" t="s">
        <v>1284</v>
      </c>
      <c r="G1243" s="134" t="s">
        <v>1285</v>
      </c>
    </row>
    <row r="1244" spans="2:7" ht="99.9" customHeight="1" thickBot="1" x14ac:dyDescent="0.3">
      <c r="B1244" s="102">
        <v>872</v>
      </c>
      <c r="C1244" s="71" t="s">
        <v>2465</v>
      </c>
      <c r="D1244" s="71" t="s">
        <v>214</v>
      </c>
      <c r="E1244" s="71" t="s">
        <v>2567</v>
      </c>
      <c r="F1244" s="129" t="s">
        <v>2031</v>
      </c>
      <c r="G1244" s="134" t="s">
        <v>2031</v>
      </c>
    </row>
    <row r="1245" spans="2:7" ht="99.9" customHeight="1" thickBot="1" x14ac:dyDescent="0.3">
      <c r="B1245" s="102">
        <v>879</v>
      </c>
      <c r="C1245" s="71" t="s">
        <v>2467</v>
      </c>
      <c r="D1245" s="71" t="s">
        <v>214</v>
      </c>
      <c r="E1245" s="71" t="s">
        <v>2567</v>
      </c>
      <c r="F1245" s="129" t="s">
        <v>2400</v>
      </c>
      <c r="G1245" s="134" t="s">
        <v>2401</v>
      </c>
    </row>
    <row r="1246" spans="2:7" ht="99.9" customHeight="1" thickBot="1" x14ac:dyDescent="0.3">
      <c r="B1246" s="102">
        <v>636</v>
      </c>
      <c r="C1246" s="71" t="s">
        <v>2448</v>
      </c>
      <c r="D1246" s="71" t="s">
        <v>289</v>
      </c>
      <c r="E1246" s="71" t="s">
        <v>2568</v>
      </c>
      <c r="F1246" s="129" t="s">
        <v>294</v>
      </c>
      <c r="G1246" s="134" t="s">
        <v>386</v>
      </c>
    </row>
    <row r="1247" spans="2:7" ht="99.9" customHeight="1" thickBot="1" x14ac:dyDescent="0.3">
      <c r="B1247" s="102">
        <v>699</v>
      </c>
      <c r="C1247" s="71" t="s">
        <v>2450</v>
      </c>
      <c r="D1247" s="71" t="s">
        <v>214</v>
      </c>
      <c r="E1247" s="71" t="s">
        <v>2568</v>
      </c>
      <c r="F1247" s="129" t="s">
        <v>294</v>
      </c>
      <c r="G1247" s="134" t="s">
        <v>525</v>
      </c>
    </row>
    <row r="1248" spans="2:7" ht="99.9" customHeight="1" thickBot="1" x14ac:dyDescent="0.3">
      <c r="B1248" s="102">
        <v>726</v>
      </c>
      <c r="C1248" s="71" t="s">
        <v>2451</v>
      </c>
      <c r="D1248" s="71" t="s">
        <v>214</v>
      </c>
      <c r="E1248" s="71" t="s">
        <v>2568</v>
      </c>
      <c r="F1248" s="129" t="s">
        <v>591</v>
      </c>
      <c r="G1248" s="134" t="s">
        <v>591</v>
      </c>
    </row>
    <row r="1249" spans="2:7" ht="99.9" customHeight="1" thickBot="1" x14ac:dyDescent="0.3">
      <c r="B1249" s="102">
        <v>769</v>
      </c>
      <c r="C1249" s="71" t="s">
        <v>844</v>
      </c>
      <c r="D1249" s="71" t="s">
        <v>214</v>
      </c>
      <c r="E1249" s="71" t="s">
        <v>2568</v>
      </c>
      <c r="F1249" s="129" t="s">
        <v>294</v>
      </c>
      <c r="G1249" s="134"/>
    </row>
    <row r="1250" spans="2:7" ht="99.9" customHeight="1" thickBot="1" x14ac:dyDescent="0.3">
      <c r="B1250" s="102">
        <v>770</v>
      </c>
      <c r="C1250" s="71" t="s">
        <v>886</v>
      </c>
      <c r="D1250" s="71" t="s">
        <v>214</v>
      </c>
      <c r="E1250" s="71" t="s">
        <v>2568</v>
      </c>
      <c r="F1250" s="129" t="s">
        <v>988</v>
      </c>
      <c r="G1250" s="134" t="s">
        <v>989</v>
      </c>
    </row>
    <row r="1251" spans="2:7" ht="99.9" customHeight="1" thickBot="1" x14ac:dyDescent="0.3">
      <c r="B1251" s="102">
        <v>777</v>
      </c>
      <c r="C1251" s="71" t="s">
        <v>2480</v>
      </c>
      <c r="D1251" s="71" t="s">
        <v>214</v>
      </c>
      <c r="E1251" s="71" t="s">
        <v>2568</v>
      </c>
      <c r="F1251" s="129" t="s">
        <v>1040</v>
      </c>
      <c r="G1251" s="134" t="s">
        <v>1041</v>
      </c>
    </row>
    <row r="1252" spans="2:7" ht="99.9" customHeight="1" thickBot="1" x14ac:dyDescent="0.3">
      <c r="B1252" s="102">
        <v>807</v>
      </c>
      <c r="C1252" s="71" t="s">
        <v>2457</v>
      </c>
      <c r="D1252" s="71" t="s">
        <v>214</v>
      </c>
      <c r="E1252" s="71" t="s">
        <v>2568</v>
      </c>
      <c r="F1252" s="129" t="s">
        <v>1378</v>
      </c>
      <c r="G1252" s="134" t="s">
        <v>1379</v>
      </c>
    </row>
    <row r="1253" spans="2:7" ht="99.9" customHeight="1" thickBot="1" x14ac:dyDescent="0.3">
      <c r="B1253" s="102">
        <v>816</v>
      </c>
      <c r="C1253" s="71" t="s">
        <v>2458</v>
      </c>
      <c r="D1253" s="71" t="s">
        <v>214</v>
      </c>
      <c r="E1253" s="71" t="s">
        <v>2568</v>
      </c>
      <c r="F1253" s="129" t="s">
        <v>1378</v>
      </c>
      <c r="G1253" s="134" t="s">
        <v>1379</v>
      </c>
    </row>
    <row r="1254" spans="2:7" ht="99.9" customHeight="1" thickBot="1" x14ac:dyDescent="0.3">
      <c r="B1254" s="102">
        <v>845</v>
      </c>
      <c r="C1254" s="71" t="s">
        <v>2462</v>
      </c>
      <c r="D1254" s="71" t="s">
        <v>214</v>
      </c>
      <c r="E1254" s="71" t="s">
        <v>2568</v>
      </c>
      <c r="F1254" s="129" t="s">
        <v>1378</v>
      </c>
      <c r="G1254" s="134" t="s">
        <v>1379</v>
      </c>
    </row>
    <row r="1255" spans="2:7" ht="99.9" customHeight="1" thickBot="1" x14ac:dyDescent="0.3">
      <c r="B1255" s="102">
        <v>872</v>
      </c>
      <c r="C1255" s="71" t="s">
        <v>2465</v>
      </c>
      <c r="D1255" s="71" t="s">
        <v>214</v>
      </c>
      <c r="E1255" s="71" t="s">
        <v>2568</v>
      </c>
      <c r="F1255" s="129" t="s">
        <v>2031</v>
      </c>
      <c r="G1255" s="134" t="s">
        <v>2031</v>
      </c>
    </row>
    <row r="1256" spans="2:7" ht="99.9" customHeight="1" thickBot="1" x14ac:dyDescent="0.3">
      <c r="B1256" s="102">
        <v>879</v>
      </c>
      <c r="C1256" s="71" t="s">
        <v>2467</v>
      </c>
      <c r="D1256" s="71" t="s">
        <v>214</v>
      </c>
      <c r="E1256" s="71" t="s">
        <v>2568</v>
      </c>
      <c r="F1256" s="129" t="s">
        <v>1169</v>
      </c>
      <c r="G1256" s="134" t="s">
        <v>2402</v>
      </c>
    </row>
    <row r="1257" spans="2:7" ht="99.9" customHeight="1" thickBot="1" x14ac:dyDescent="0.3">
      <c r="B1257" s="102">
        <v>636</v>
      </c>
      <c r="C1257" s="71" t="s">
        <v>2448</v>
      </c>
      <c r="D1257" s="71" t="s">
        <v>289</v>
      </c>
      <c r="E1257" s="71" t="s">
        <v>2569</v>
      </c>
      <c r="F1257" s="129" t="s">
        <v>387</v>
      </c>
      <c r="G1257" s="134" t="s">
        <v>388</v>
      </c>
    </row>
    <row r="1258" spans="2:7" ht="99.9" customHeight="1" thickBot="1" x14ac:dyDescent="0.3">
      <c r="B1258" s="102">
        <v>699</v>
      </c>
      <c r="C1258" s="71" t="s">
        <v>2450</v>
      </c>
      <c r="D1258" s="71" t="s">
        <v>214</v>
      </c>
      <c r="E1258" s="71" t="s">
        <v>2569</v>
      </c>
      <c r="F1258" s="129" t="s">
        <v>526</v>
      </c>
      <c r="G1258" s="134" t="s">
        <v>527</v>
      </c>
    </row>
    <row r="1259" spans="2:7" ht="99.9" customHeight="1" thickBot="1" x14ac:dyDescent="0.3">
      <c r="B1259" s="102">
        <v>711</v>
      </c>
      <c r="C1259" s="71" t="s">
        <v>2469</v>
      </c>
      <c r="D1259" s="71" t="s">
        <v>289</v>
      </c>
      <c r="E1259" s="71" t="s">
        <v>2569</v>
      </c>
      <c r="F1259" s="129" t="s">
        <v>585</v>
      </c>
      <c r="G1259" s="134" t="s">
        <v>586</v>
      </c>
    </row>
    <row r="1260" spans="2:7" ht="99.9" customHeight="1" thickBot="1" x14ac:dyDescent="0.3">
      <c r="B1260" s="102">
        <v>726</v>
      </c>
      <c r="C1260" s="71" t="s">
        <v>2451</v>
      </c>
      <c r="D1260" s="71" t="s">
        <v>214</v>
      </c>
      <c r="E1260" s="71" t="s">
        <v>2569</v>
      </c>
      <c r="F1260" s="129" t="s">
        <v>591</v>
      </c>
      <c r="G1260" s="134" t="s">
        <v>591</v>
      </c>
    </row>
    <row r="1261" spans="2:7" ht="99.9" customHeight="1" thickBot="1" x14ac:dyDescent="0.3">
      <c r="B1261" s="102">
        <v>752</v>
      </c>
      <c r="C1261" s="71" t="s">
        <v>2456</v>
      </c>
      <c r="D1261" s="71" t="s">
        <v>289</v>
      </c>
      <c r="E1261" s="71" t="s">
        <v>2569</v>
      </c>
      <c r="F1261" s="129" t="s">
        <v>741</v>
      </c>
      <c r="G1261" s="134" t="s">
        <v>742</v>
      </c>
    </row>
    <row r="1262" spans="2:7" ht="99.9" customHeight="1" thickBot="1" x14ac:dyDescent="0.3">
      <c r="B1262" s="102">
        <v>766</v>
      </c>
      <c r="C1262" s="71" t="s">
        <v>2470</v>
      </c>
      <c r="D1262" s="71" t="s">
        <v>289</v>
      </c>
      <c r="E1262" s="71" t="s">
        <v>2569</v>
      </c>
      <c r="F1262" s="129" t="s">
        <v>834</v>
      </c>
      <c r="G1262" s="134" t="s">
        <v>835</v>
      </c>
    </row>
    <row r="1263" spans="2:7" ht="99.9" customHeight="1" thickBot="1" x14ac:dyDescent="0.3">
      <c r="B1263" s="102">
        <v>769</v>
      </c>
      <c r="C1263" s="71" t="s">
        <v>844</v>
      </c>
      <c r="D1263" s="71" t="s">
        <v>214</v>
      </c>
      <c r="E1263" s="71" t="s">
        <v>2569</v>
      </c>
      <c r="F1263" s="129" t="s">
        <v>294</v>
      </c>
      <c r="G1263" s="134" t="s">
        <v>883</v>
      </c>
    </row>
    <row r="1264" spans="2:7" ht="99.9" customHeight="1" thickBot="1" x14ac:dyDescent="0.3">
      <c r="B1264" s="102">
        <v>770</v>
      </c>
      <c r="C1264" s="71" t="s">
        <v>886</v>
      </c>
      <c r="D1264" s="71" t="s">
        <v>214</v>
      </c>
      <c r="E1264" s="71" t="s">
        <v>2569</v>
      </c>
      <c r="F1264" s="129" t="s">
        <v>990</v>
      </c>
      <c r="G1264" s="134" t="s">
        <v>991</v>
      </c>
    </row>
    <row r="1265" spans="2:7" ht="99.9" customHeight="1" thickBot="1" x14ac:dyDescent="0.3">
      <c r="B1265" s="102">
        <v>799</v>
      </c>
      <c r="C1265" s="71" t="s">
        <v>2476</v>
      </c>
      <c r="D1265" s="71" t="s">
        <v>214</v>
      </c>
      <c r="E1265" s="71" t="s">
        <v>2569</v>
      </c>
      <c r="F1265" s="129" t="s">
        <v>1286</v>
      </c>
      <c r="G1265" s="134" t="s">
        <v>1287</v>
      </c>
    </row>
    <row r="1266" spans="2:7" ht="99.9" customHeight="1" thickBot="1" x14ac:dyDescent="0.3">
      <c r="B1266" s="102">
        <v>807</v>
      </c>
      <c r="C1266" s="71" t="s">
        <v>2457</v>
      </c>
      <c r="D1266" s="71" t="s">
        <v>214</v>
      </c>
      <c r="E1266" s="71" t="s">
        <v>2569</v>
      </c>
      <c r="F1266" s="129" t="s">
        <v>1380</v>
      </c>
      <c r="G1266" s="134" t="s">
        <v>1381</v>
      </c>
    </row>
    <row r="1267" spans="2:7" ht="99.9" customHeight="1" thickBot="1" x14ac:dyDescent="0.3">
      <c r="B1267" s="102">
        <v>816</v>
      </c>
      <c r="C1267" s="71" t="s">
        <v>2458</v>
      </c>
      <c r="D1267" s="71" t="s">
        <v>214</v>
      </c>
      <c r="E1267" s="71" t="s">
        <v>2569</v>
      </c>
      <c r="F1267" s="129" t="s">
        <v>1437</v>
      </c>
      <c r="G1267" s="134" t="s">
        <v>1381</v>
      </c>
    </row>
    <row r="1268" spans="2:7" ht="99.9" customHeight="1" thickBot="1" x14ac:dyDescent="0.3">
      <c r="B1268" s="102">
        <v>845</v>
      </c>
      <c r="C1268" s="71" t="s">
        <v>2462</v>
      </c>
      <c r="D1268" s="71" t="s">
        <v>214</v>
      </c>
      <c r="E1268" s="71" t="s">
        <v>2569</v>
      </c>
      <c r="F1268" s="129" t="s">
        <v>1640</v>
      </c>
      <c r="G1268" s="134" t="s">
        <v>1641</v>
      </c>
    </row>
    <row r="1269" spans="2:7" ht="99.9" customHeight="1" thickBot="1" x14ac:dyDescent="0.3">
      <c r="B1269" s="102">
        <v>865</v>
      </c>
      <c r="C1269" s="71" t="s">
        <v>2482</v>
      </c>
      <c r="D1269" s="71" t="s">
        <v>214</v>
      </c>
      <c r="E1269" s="71" t="s">
        <v>2569</v>
      </c>
      <c r="F1269" s="129" t="s">
        <v>1858</v>
      </c>
      <c r="G1269" s="134" t="s">
        <v>1859</v>
      </c>
    </row>
    <row r="1270" spans="2:7" ht="99.9" customHeight="1" thickBot="1" x14ac:dyDescent="0.3">
      <c r="B1270" s="102">
        <v>872</v>
      </c>
      <c r="C1270" s="71" t="s">
        <v>2465</v>
      </c>
      <c r="D1270" s="71" t="s">
        <v>214</v>
      </c>
      <c r="E1270" s="71" t="s">
        <v>2569</v>
      </c>
      <c r="F1270" s="129" t="s">
        <v>2118</v>
      </c>
      <c r="G1270" s="134" t="s">
        <v>2119</v>
      </c>
    </row>
    <row r="1271" spans="2:7" ht="99.9" customHeight="1" thickBot="1" x14ac:dyDescent="0.3">
      <c r="B1271" s="102">
        <v>875</v>
      </c>
      <c r="C1271" s="71" t="s">
        <v>2483</v>
      </c>
      <c r="D1271" s="71"/>
      <c r="E1271" s="71" t="s">
        <v>2569</v>
      </c>
      <c r="F1271" s="129" t="s">
        <v>2194</v>
      </c>
      <c r="G1271" s="134" t="s">
        <v>2195</v>
      </c>
    </row>
    <row r="1272" spans="2:7" ht="99.9" customHeight="1" thickBot="1" x14ac:dyDescent="0.3">
      <c r="B1272" s="102">
        <v>878</v>
      </c>
      <c r="C1272" s="71" t="s">
        <v>2466</v>
      </c>
      <c r="D1272" s="71" t="s">
        <v>289</v>
      </c>
      <c r="E1272" s="71" t="s">
        <v>2569</v>
      </c>
      <c r="F1272" s="129" t="s">
        <v>2299</v>
      </c>
      <c r="G1272" s="134" t="s">
        <v>2570</v>
      </c>
    </row>
    <row r="1273" spans="2:7" ht="99.9" customHeight="1" thickBot="1" x14ac:dyDescent="0.3">
      <c r="B1273" s="102">
        <v>879</v>
      </c>
      <c r="C1273" s="71" t="s">
        <v>2467</v>
      </c>
      <c r="D1273" s="71" t="s">
        <v>214</v>
      </c>
      <c r="E1273" s="71" t="s">
        <v>2569</v>
      </c>
      <c r="F1273" s="129" t="s">
        <v>2403</v>
      </c>
      <c r="G1273" s="134" t="s">
        <v>2404</v>
      </c>
    </row>
    <row r="1274" spans="2:7" ht="99.9" customHeight="1" thickBot="1" x14ac:dyDescent="0.3">
      <c r="B1274" s="102">
        <v>636</v>
      </c>
      <c r="C1274" s="71" t="s">
        <v>2448</v>
      </c>
      <c r="D1274" s="71" t="s">
        <v>289</v>
      </c>
      <c r="E1274" s="71" t="s">
        <v>2571</v>
      </c>
      <c r="F1274" s="129" t="s">
        <v>389</v>
      </c>
      <c r="G1274" s="134" t="s">
        <v>390</v>
      </c>
    </row>
    <row r="1275" spans="2:7" ht="99.9" customHeight="1" thickBot="1" x14ac:dyDescent="0.3">
      <c r="B1275" s="102">
        <v>699</v>
      </c>
      <c r="C1275" s="71" t="s">
        <v>2450</v>
      </c>
      <c r="D1275" s="71" t="s">
        <v>214</v>
      </c>
      <c r="E1275" s="71" t="s">
        <v>2571</v>
      </c>
      <c r="F1275" s="129" t="s">
        <v>528</v>
      </c>
      <c r="G1275" s="134" t="s">
        <v>529</v>
      </c>
    </row>
    <row r="1276" spans="2:7" ht="99.9" customHeight="1" thickBot="1" x14ac:dyDescent="0.3">
      <c r="B1276" s="102">
        <v>726</v>
      </c>
      <c r="C1276" s="71" t="s">
        <v>2451</v>
      </c>
      <c r="D1276" s="71" t="s">
        <v>214</v>
      </c>
      <c r="E1276" s="71" t="s">
        <v>2571</v>
      </c>
      <c r="F1276" s="129" t="s">
        <v>591</v>
      </c>
      <c r="G1276" s="134" t="s">
        <v>591</v>
      </c>
    </row>
    <row r="1277" spans="2:7" ht="99.9" customHeight="1" thickBot="1" x14ac:dyDescent="0.3">
      <c r="B1277" s="102">
        <v>770</v>
      </c>
      <c r="C1277" s="71" t="s">
        <v>886</v>
      </c>
      <c r="D1277" s="71" t="s">
        <v>214</v>
      </c>
      <c r="E1277" s="71" t="s">
        <v>2571</v>
      </c>
      <c r="F1277" s="129" t="s">
        <v>992</v>
      </c>
      <c r="G1277" s="134" t="s">
        <v>993</v>
      </c>
    </row>
    <row r="1278" spans="2:7" ht="99.9" customHeight="1" thickBot="1" x14ac:dyDescent="0.3">
      <c r="B1278" s="102">
        <v>799</v>
      </c>
      <c r="C1278" s="71" t="s">
        <v>2476</v>
      </c>
      <c r="D1278" s="71" t="s">
        <v>214</v>
      </c>
      <c r="E1278" s="71" t="s">
        <v>2571</v>
      </c>
      <c r="F1278" s="129" t="s">
        <v>1288</v>
      </c>
      <c r="G1278" s="134" t="s">
        <v>1289</v>
      </c>
    </row>
    <row r="1279" spans="2:7" ht="99.9" customHeight="1" thickBot="1" x14ac:dyDescent="0.3">
      <c r="B1279" s="102">
        <v>867</v>
      </c>
      <c r="C1279" s="71" t="s">
        <v>1869</v>
      </c>
      <c r="D1279" s="71" t="s">
        <v>289</v>
      </c>
      <c r="E1279" s="71" t="s">
        <v>2571</v>
      </c>
      <c r="F1279" s="129" t="s">
        <v>1954</v>
      </c>
      <c r="G1279" s="134"/>
    </row>
    <row r="1280" spans="2:7" ht="99.9" customHeight="1" thickBot="1" x14ac:dyDescent="0.3">
      <c r="B1280" s="102">
        <v>872</v>
      </c>
      <c r="C1280" s="71" t="s">
        <v>2465</v>
      </c>
      <c r="D1280" s="71" t="s">
        <v>214</v>
      </c>
      <c r="E1280" s="71" t="s">
        <v>2571</v>
      </c>
      <c r="F1280" s="129" t="s">
        <v>2120</v>
      </c>
      <c r="G1280" s="134" t="s">
        <v>2121</v>
      </c>
    </row>
    <row r="1281" spans="2:7" ht="99.9" customHeight="1" thickBot="1" x14ac:dyDescent="0.3">
      <c r="B1281" s="102">
        <v>878</v>
      </c>
      <c r="C1281" s="71" t="s">
        <v>2466</v>
      </c>
      <c r="D1281" s="71" t="s">
        <v>289</v>
      </c>
      <c r="E1281" s="71" t="s">
        <v>2571</v>
      </c>
      <c r="F1281" s="129" t="s">
        <v>2301</v>
      </c>
      <c r="G1281" s="134" t="s">
        <v>2302</v>
      </c>
    </row>
    <row r="1282" spans="2:7" ht="99.9" customHeight="1" thickBot="1" x14ac:dyDescent="0.3">
      <c r="B1282" s="102">
        <v>879</v>
      </c>
      <c r="C1282" s="71" t="s">
        <v>2467</v>
      </c>
      <c r="D1282" s="71" t="s">
        <v>214</v>
      </c>
      <c r="E1282" s="71" t="s">
        <v>2571</v>
      </c>
      <c r="F1282" s="129" t="s">
        <v>2405</v>
      </c>
      <c r="G1282" s="134" t="s">
        <v>2406</v>
      </c>
    </row>
    <row r="1283" spans="2:7" ht="99.9" customHeight="1" thickBot="1" x14ac:dyDescent="0.3">
      <c r="B1283" s="102">
        <v>636</v>
      </c>
      <c r="C1283" s="71" t="s">
        <v>2448</v>
      </c>
      <c r="D1283" s="71" t="s">
        <v>289</v>
      </c>
      <c r="E1283" s="71" t="s">
        <v>2572</v>
      </c>
      <c r="F1283" s="129"/>
      <c r="G1283" s="134" t="s">
        <v>391</v>
      </c>
    </row>
    <row r="1284" spans="2:7" ht="99.9" customHeight="1" thickBot="1" x14ac:dyDescent="0.3">
      <c r="B1284" s="102">
        <v>684</v>
      </c>
      <c r="C1284" s="71" t="s">
        <v>2573</v>
      </c>
      <c r="D1284" s="71" t="s">
        <v>214</v>
      </c>
      <c r="E1284" s="71" t="s">
        <v>2572</v>
      </c>
      <c r="F1284" s="129" t="s">
        <v>450</v>
      </c>
      <c r="G1284" s="134" t="s">
        <v>451</v>
      </c>
    </row>
    <row r="1285" spans="2:7" ht="99.9" customHeight="1" thickBot="1" x14ac:dyDescent="0.3">
      <c r="B1285" s="102">
        <v>726</v>
      </c>
      <c r="C1285" s="71" t="s">
        <v>2451</v>
      </c>
      <c r="D1285" s="71" t="s">
        <v>214</v>
      </c>
      <c r="E1285" s="71" t="s">
        <v>2572</v>
      </c>
      <c r="F1285" s="129" t="s">
        <v>591</v>
      </c>
      <c r="G1285" s="134" t="s">
        <v>591</v>
      </c>
    </row>
    <row r="1286" spans="2:7" ht="99.9" customHeight="1" thickBot="1" x14ac:dyDescent="0.3">
      <c r="B1286" s="102">
        <v>770</v>
      </c>
      <c r="C1286" s="71" t="s">
        <v>886</v>
      </c>
      <c r="D1286" s="71" t="s">
        <v>214</v>
      </c>
      <c r="E1286" s="71" t="s">
        <v>2572</v>
      </c>
      <c r="F1286" s="129" t="s">
        <v>994</v>
      </c>
      <c r="G1286" s="134" t="s">
        <v>995</v>
      </c>
    </row>
    <row r="1287" spans="2:7" ht="99.9" customHeight="1" thickBot="1" x14ac:dyDescent="0.3">
      <c r="B1287" s="102">
        <v>799</v>
      </c>
      <c r="C1287" s="71" t="s">
        <v>2476</v>
      </c>
      <c r="D1287" s="71" t="s">
        <v>214</v>
      </c>
      <c r="E1287" s="71" t="s">
        <v>2572</v>
      </c>
      <c r="F1287" s="129" t="s">
        <v>1290</v>
      </c>
      <c r="G1287" s="134" t="s">
        <v>1291</v>
      </c>
    </row>
    <row r="1288" spans="2:7" ht="99.9" customHeight="1" thickBot="1" x14ac:dyDescent="0.3">
      <c r="B1288" s="102">
        <v>838</v>
      </c>
      <c r="C1288" s="71" t="s">
        <v>2481</v>
      </c>
      <c r="D1288" s="71" t="s">
        <v>214</v>
      </c>
      <c r="E1288" s="71" t="s">
        <v>2572</v>
      </c>
      <c r="F1288" s="129" t="s">
        <v>1561</v>
      </c>
      <c r="G1288" s="134" t="s">
        <v>1562</v>
      </c>
    </row>
    <row r="1289" spans="2:7" ht="99.9" customHeight="1" thickBot="1" x14ac:dyDescent="0.3">
      <c r="B1289" s="102">
        <v>849</v>
      </c>
      <c r="C1289" s="71" t="s">
        <v>2477</v>
      </c>
      <c r="D1289" s="71" t="s">
        <v>214</v>
      </c>
      <c r="E1289" s="71" t="s">
        <v>2572</v>
      </c>
      <c r="F1289" s="129" t="s">
        <v>1746</v>
      </c>
      <c r="G1289" s="134" t="s">
        <v>1747</v>
      </c>
    </row>
    <row r="1290" spans="2:7" ht="99.9" customHeight="1" thickBot="1" x14ac:dyDescent="0.3">
      <c r="B1290" s="102">
        <v>865</v>
      </c>
      <c r="C1290" s="71" t="s">
        <v>2482</v>
      </c>
      <c r="D1290" s="71" t="s">
        <v>214</v>
      </c>
      <c r="E1290" s="71" t="s">
        <v>2572</v>
      </c>
      <c r="F1290" s="129" t="s">
        <v>1860</v>
      </c>
      <c r="G1290" s="134" t="s">
        <v>1861</v>
      </c>
    </row>
    <row r="1291" spans="2:7" ht="99.9" customHeight="1" thickBot="1" x14ac:dyDescent="0.3">
      <c r="B1291" s="102">
        <v>867</v>
      </c>
      <c r="C1291" s="71" t="s">
        <v>1869</v>
      </c>
      <c r="D1291" s="71" t="s">
        <v>289</v>
      </c>
      <c r="E1291" s="71" t="s">
        <v>2572</v>
      </c>
      <c r="F1291" s="129" t="s">
        <v>1955</v>
      </c>
      <c r="G1291" s="134"/>
    </row>
    <row r="1292" spans="2:7" ht="99.9" customHeight="1" thickBot="1" x14ac:dyDescent="0.3">
      <c r="B1292" s="102">
        <v>871</v>
      </c>
      <c r="C1292" s="71" t="s">
        <v>2464</v>
      </c>
      <c r="D1292" s="71"/>
      <c r="E1292" s="71" t="s">
        <v>2572</v>
      </c>
      <c r="F1292" s="129" t="s">
        <v>2013</v>
      </c>
      <c r="G1292" s="134" t="s">
        <v>2014</v>
      </c>
    </row>
    <row r="1293" spans="2:7" ht="99.9" customHeight="1" thickBot="1" x14ac:dyDescent="0.3">
      <c r="B1293" s="102">
        <v>872</v>
      </c>
      <c r="C1293" s="71" t="s">
        <v>2465</v>
      </c>
      <c r="D1293" s="71" t="s">
        <v>214</v>
      </c>
      <c r="E1293" s="71" t="s">
        <v>2572</v>
      </c>
      <c r="F1293" s="129" t="s">
        <v>2122</v>
      </c>
      <c r="G1293" s="134" t="s">
        <v>2123</v>
      </c>
    </row>
    <row r="1294" spans="2:7" ht="99.9" customHeight="1" thickBot="1" x14ac:dyDescent="0.3">
      <c r="B1294" s="102">
        <v>875</v>
      </c>
      <c r="C1294" s="71" t="s">
        <v>2483</v>
      </c>
      <c r="D1294" s="71"/>
      <c r="E1294" s="71" t="s">
        <v>2572</v>
      </c>
      <c r="F1294" s="129" t="s">
        <v>2196</v>
      </c>
      <c r="G1294" s="118" t="s">
        <v>2197</v>
      </c>
    </row>
    <row r="1295" spans="2:7" ht="99.9" customHeight="1" thickBot="1" x14ac:dyDescent="0.3">
      <c r="B1295" s="102">
        <v>878</v>
      </c>
      <c r="C1295" s="71" t="s">
        <v>2466</v>
      </c>
      <c r="D1295" s="71" t="s">
        <v>289</v>
      </c>
      <c r="E1295" s="71" t="s">
        <v>2572</v>
      </c>
      <c r="F1295" s="129" t="s">
        <v>2303</v>
      </c>
      <c r="G1295" s="134" t="s">
        <v>2304</v>
      </c>
    </row>
    <row r="1296" spans="2:7" ht="99.9" customHeight="1" thickBot="1" x14ac:dyDescent="0.3">
      <c r="B1296" s="102">
        <v>879</v>
      </c>
      <c r="C1296" s="71" t="s">
        <v>2467</v>
      </c>
      <c r="D1296" s="71" t="s">
        <v>214</v>
      </c>
      <c r="E1296" s="71" t="s">
        <v>2572</v>
      </c>
      <c r="F1296" s="129" t="s">
        <v>2407</v>
      </c>
      <c r="G1296" s="134" t="s">
        <v>2408</v>
      </c>
    </row>
    <row r="1297" spans="2:7" ht="99.9" customHeight="1" thickBot="1" x14ac:dyDescent="0.3">
      <c r="B1297" s="102">
        <v>726</v>
      </c>
      <c r="C1297" s="71" t="s">
        <v>2451</v>
      </c>
      <c r="D1297" s="71" t="s">
        <v>214</v>
      </c>
      <c r="E1297" s="71" t="s">
        <v>2574</v>
      </c>
      <c r="F1297" s="129" t="s">
        <v>591</v>
      </c>
      <c r="G1297" s="134" t="s">
        <v>591</v>
      </c>
    </row>
    <row r="1298" spans="2:7" ht="99.9" customHeight="1" thickBot="1" x14ac:dyDescent="0.3">
      <c r="B1298" s="102">
        <v>770</v>
      </c>
      <c r="C1298" s="71" t="s">
        <v>886</v>
      </c>
      <c r="D1298" s="71" t="s">
        <v>214</v>
      </c>
      <c r="E1298" s="71" t="s">
        <v>2574</v>
      </c>
      <c r="F1298" s="129" t="s">
        <v>897</v>
      </c>
      <c r="G1298" s="134" t="s">
        <v>897</v>
      </c>
    </row>
    <row r="1299" spans="2:7" ht="99.9" customHeight="1" thickBot="1" x14ac:dyDescent="0.3">
      <c r="B1299" s="102">
        <v>799</v>
      </c>
      <c r="C1299" s="71" t="s">
        <v>2476</v>
      </c>
      <c r="D1299" s="71" t="s">
        <v>214</v>
      </c>
      <c r="E1299" s="71" t="s">
        <v>2574</v>
      </c>
      <c r="F1299" s="129" t="s">
        <v>1292</v>
      </c>
      <c r="G1299" s="134" t="s">
        <v>1293</v>
      </c>
    </row>
    <row r="1300" spans="2:7" ht="99.9" customHeight="1" thickBot="1" x14ac:dyDescent="0.3">
      <c r="B1300" s="102">
        <v>872</v>
      </c>
      <c r="C1300" s="71" t="s">
        <v>2465</v>
      </c>
      <c r="D1300" s="71" t="s">
        <v>214</v>
      </c>
      <c r="E1300" s="71" t="s">
        <v>2574</v>
      </c>
      <c r="F1300" s="129" t="s">
        <v>2031</v>
      </c>
      <c r="G1300" s="134" t="s">
        <v>2031</v>
      </c>
    </row>
    <row r="1301" spans="2:7" ht="99.9" customHeight="1" thickBot="1" x14ac:dyDescent="0.3">
      <c r="B1301" s="102">
        <v>726</v>
      </c>
      <c r="C1301" s="71" t="s">
        <v>2451</v>
      </c>
      <c r="D1301" s="71" t="s">
        <v>214</v>
      </c>
      <c r="E1301" s="71" t="s">
        <v>2575</v>
      </c>
      <c r="F1301" s="129" t="s">
        <v>591</v>
      </c>
      <c r="G1301" s="134" t="s">
        <v>591</v>
      </c>
    </row>
    <row r="1302" spans="2:7" ht="99.9" customHeight="1" thickBot="1" x14ac:dyDescent="0.3">
      <c r="B1302" s="102">
        <v>770</v>
      </c>
      <c r="C1302" s="71" t="s">
        <v>886</v>
      </c>
      <c r="D1302" s="71" t="s">
        <v>214</v>
      </c>
      <c r="E1302" s="71" t="s">
        <v>2575</v>
      </c>
      <c r="F1302" s="129" t="s">
        <v>897</v>
      </c>
      <c r="G1302" s="134" t="s">
        <v>897</v>
      </c>
    </row>
    <row r="1303" spans="2:7" ht="99.9" customHeight="1" thickBot="1" x14ac:dyDescent="0.3">
      <c r="B1303" s="102">
        <v>837</v>
      </c>
      <c r="C1303" s="71" t="s">
        <v>2459</v>
      </c>
      <c r="D1303" s="71" t="s">
        <v>289</v>
      </c>
      <c r="E1303" s="71" t="s">
        <v>2575</v>
      </c>
      <c r="F1303" s="129" t="s">
        <v>1491</v>
      </c>
      <c r="G1303" s="134" t="s">
        <v>1504</v>
      </c>
    </row>
    <row r="1304" spans="2:7" ht="99.9" customHeight="1" thickBot="1" x14ac:dyDescent="0.3">
      <c r="B1304" s="102">
        <v>872</v>
      </c>
      <c r="C1304" s="71" t="s">
        <v>2465</v>
      </c>
      <c r="D1304" s="71" t="s">
        <v>214</v>
      </c>
      <c r="E1304" s="71" t="s">
        <v>2575</v>
      </c>
      <c r="F1304" s="129" t="s">
        <v>2031</v>
      </c>
      <c r="G1304" s="134" t="s">
        <v>2031</v>
      </c>
    </row>
    <row r="1305" spans="2:7" ht="99.9" customHeight="1" thickBot="1" x14ac:dyDescent="0.3">
      <c r="B1305" s="102">
        <v>726</v>
      </c>
      <c r="C1305" s="71" t="s">
        <v>2451</v>
      </c>
      <c r="D1305" s="71" t="s">
        <v>214</v>
      </c>
      <c r="E1305" s="71" t="s">
        <v>2576</v>
      </c>
      <c r="F1305" s="129" t="s">
        <v>591</v>
      </c>
      <c r="G1305" s="134" t="s">
        <v>591</v>
      </c>
    </row>
    <row r="1306" spans="2:7" ht="99.9" customHeight="1" thickBot="1" x14ac:dyDescent="0.3">
      <c r="B1306" s="102">
        <v>770</v>
      </c>
      <c r="C1306" s="71" t="s">
        <v>886</v>
      </c>
      <c r="D1306" s="71" t="s">
        <v>214</v>
      </c>
      <c r="E1306" s="71" t="s">
        <v>2576</v>
      </c>
      <c r="F1306" s="129" t="s">
        <v>897</v>
      </c>
      <c r="G1306" s="134" t="s">
        <v>897</v>
      </c>
    </row>
    <row r="1307" spans="2:7" ht="99.9" customHeight="1" thickBot="1" x14ac:dyDescent="0.3">
      <c r="B1307" s="102">
        <v>837</v>
      </c>
      <c r="C1307" s="71" t="s">
        <v>2459</v>
      </c>
      <c r="D1307" s="71" t="s">
        <v>289</v>
      </c>
      <c r="E1307" s="71" t="s">
        <v>2576</v>
      </c>
      <c r="F1307" s="129" t="s">
        <v>1491</v>
      </c>
      <c r="G1307" s="134" t="s">
        <v>1504</v>
      </c>
    </row>
    <row r="1308" spans="2:7" ht="99.9" customHeight="1" thickBot="1" x14ac:dyDescent="0.3">
      <c r="B1308" s="102">
        <v>843</v>
      </c>
      <c r="C1308" s="71" t="s">
        <v>2460</v>
      </c>
      <c r="D1308" s="71" t="s">
        <v>289</v>
      </c>
      <c r="E1308" s="71" t="s">
        <v>2576</v>
      </c>
      <c r="F1308" s="129" t="s">
        <v>1592</v>
      </c>
      <c r="G1308" s="134" t="s">
        <v>1593</v>
      </c>
    </row>
    <row r="1309" spans="2:7" ht="99.9" customHeight="1" thickBot="1" x14ac:dyDescent="0.3">
      <c r="B1309" s="102">
        <v>872</v>
      </c>
      <c r="C1309" s="71" t="s">
        <v>2465</v>
      </c>
      <c r="D1309" s="71" t="s">
        <v>214</v>
      </c>
      <c r="E1309" s="71" t="s">
        <v>2576</v>
      </c>
      <c r="F1309" s="129" t="s">
        <v>2031</v>
      </c>
      <c r="G1309" s="134" t="s">
        <v>2031</v>
      </c>
    </row>
    <row r="1310" spans="2:7" ht="99.9" customHeight="1" thickBot="1" x14ac:dyDescent="0.3">
      <c r="B1310" s="102">
        <v>623</v>
      </c>
      <c r="C1310" s="71" t="s">
        <v>253</v>
      </c>
      <c r="D1310" s="71" t="s">
        <v>214</v>
      </c>
      <c r="E1310" s="71" t="s">
        <v>2577</v>
      </c>
      <c r="F1310" s="129" t="s">
        <v>282</v>
      </c>
      <c r="G1310" s="134" t="s">
        <v>283</v>
      </c>
    </row>
    <row r="1311" spans="2:7" ht="99.9" customHeight="1" thickBot="1" x14ac:dyDescent="0.3">
      <c r="B1311" s="102">
        <v>636</v>
      </c>
      <c r="C1311" s="71" t="s">
        <v>2448</v>
      </c>
      <c r="D1311" s="71" t="s">
        <v>289</v>
      </c>
      <c r="E1311" s="71" t="s">
        <v>2577</v>
      </c>
      <c r="F1311" s="129" t="s">
        <v>392</v>
      </c>
      <c r="G1311" s="134" t="s">
        <v>393</v>
      </c>
    </row>
    <row r="1312" spans="2:7" ht="99.9" customHeight="1" thickBot="1" x14ac:dyDescent="0.3">
      <c r="B1312" s="102">
        <v>672</v>
      </c>
      <c r="C1312" s="71" t="s">
        <v>2479</v>
      </c>
      <c r="D1312" s="71" t="s">
        <v>214</v>
      </c>
      <c r="E1312" s="71" t="s">
        <v>2577</v>
      </c>
      <c r="F1312" s="129" t="s">
        <v>282</v>
      </c>
      <c r="G1312" s="134" t="s">
        <v>283</v>
      </c>
    </row>
    <row r="1313" spans="2:7" ht="99.9" customHeight="1" thickBot="1" x14ac:dyDescent="0.3">
      <c r="B1313" s="102">
        <v>699</v>
      </c>
      <c r="C1313" s="71" t="s">
        <v>2450</v>
      </c>
      <c r="D1313" s="71" t="s">
        <v>214</v>
      </c>
      <c r="E1313" s="71" t="s">
        <v>2577</v>
      </c>
      <c r="F1313" s="129" t="s">
        <v>530</v>
      </c>
      <c r="G1313" s="134" t="s">
        <v>531</v>
      </c>
    </row>
    <row r="1314" spans="2:7" ht="99.9" customHeight="1" thickBot="1" x14ac:dyDescent="0.3">
      <c r="B1314" s="102">
        <v>726</v>
      </c>
      <c r="C1314" s="71" t="s">
        <v>2451</v>
      </c>
      <c r="D1314" s="71" t="s">
        <v>214</v>
      </c>
      <c r="E1314" s="71" t="s">
        <v>2577</v>
      </c>
      <c r="F1314" s="129" t="s">
        <v>591</v>
      </c>
      <c r="G1314" s="134" t="s">
        <v>591</v>
      </c>
    </row>
    <row r="1315" spans="2:7" ht="99.9" customHeight="1" thickBot="1" x14ac:dyDescent="0.3">
      <c r="B1315" s="102">
        <v>752</v>
      </c>
      <c r="C1315" s="71" t="s">
        <v>2456</v>
      </c>
      <c r="D1315" s="71" t="s">
        <v>289</v>
      </c>
      <c r="E1315" s="71" t="s">
        <v>2577</v>
      </c>
      <c r="F1315" s="129" t="s">
        <v>743</v>
      </c>
      <c r="G1315" s="134" t="s">
        <v>744</v>
      </c>
    </row>
    <row r="1316" spans="2:7" ht="99.9" customHeight="1" thickBot="1" x14ac:dyDescent="0.3">
      <c r="B1316" s="102">
        <v>766</v>
      </c>
      <c r="C1316" s="71" t="s">
        <v>2470</v>
      </c>
      <c r="D1316" s="71" t="s">
        <v>289</v>
      </c>
      <c r="E1316" s="71" t="s">
        <v>2577</v>
      </c>
      <c r="F1316" s="129" t="s">
        <v>836</v>
      </c>
      <c r="G1316" s="134" t="s">
        <v>837</v>
      </c>
    </row>
    <row r="1317" spans="2:7" ht="99.9" customHeight="1" thickBot="1" x14ac:dyDescent="0.3">
      <c r="B1317" s="102">
        <v>769</v>
      </c>
      <c r="C1317" s="71" t="s">
        <v>844</v>
      </c>
      <c r="D1317" s="71" t="s">
        <v>214</v>
      </c>
      <c r="E1317" s="71" t="s">
        <v>2577</v>
      </c>
      <c r="F1317" s="129" t="s">
        <v>392</v>
      </c>
      <c r="G1317" s="134"/>
    </row>
    <row r="1318" spans="2:7" ht="99.9" customHeight="1" thickBot="1" x14ac:dyDescent="0.3">
      <c r="B1318" s="102">
        <v>770</v>
      </c>
      <c r="C1318" s="71" t="s">
        <v>886</v>
      </c>
      <c r="D1318" s="71" t="s">
        <v>214</v>
      </c>
      <c r="E1318" s="71" t="s">
        <v>2577</v>
      </c>
      <c r="F1318" s="129" t="s">
        <v>996</v>
      </c>
      <c r="G1318" s="134" t="s">
        <v>997</v>
      </c>
    </row>
    <row r="1319" spans="2:7" ht="99.9" customHeight="1" thickBot="1" x14ac:dyDescent="0.3">
      <c r="B1319" s="102">
        <v>799</v>
      </c>
      <c r="C1319" s="71" t="s">
        <v>2476</v>
      </c>
      <c r="D1319" s="71" t="s">
        <v>214</v>
      </c>
      <c r="E1319" s="71" t="s">
        <v>2577</v>
      </c>
      <c r="F1319" s="129" t="s">
        <v>1294</v>
      </c>
      <c r="G1319" s="134" t="s">
        <v>1295</v>
      </c>
    </row>
    <row r="1320" spans="2:7" ht="99.9" customHeight="1" thickBot="1" x14ac:dyDescent="0.3">
      <c r="B1320" s="102">
        <v>807</v>
      </c>
      <c r="C1320" s="71" t="s">
        <v>2457</v>
      </c>
      <c r="D1320" s="71" t="s">
        <v>214</v>
      </c>
      <c r="E1320" s="71" t="s">
        <v>2577</v>
      </c>
      <c r="F1320" s="129" t="s">
        <v>1382</v>
      </c>
      <c r="G1320" s="134" t="s">
        <v>1383</v>
      </c>
    </row>
    <row r="1321" spans="2:7" ht="99.9" customHeight="1" thickBot="1" x14ac:dyDescent="0.3">
      <c r="B1321" s="102">
        <v>816</v>
      </c>
      <c r="C1321" s="71" t="s">
        <v>2458</v>
      </c>
      <c r="D1321" s="71" t="s">
        <v>214</v>
      </c>
      <c r="E1321" s="71" t="s">
        <v>2577</v>
      </c>
      <c r="F1321" s="129" t="s">
        <v>1438</v>
      </c>
      <c r="G1321" s="134" t="s">
        <v>1383</v>
      </c>
    </row>
    <row r="1322" spans="2:7" ht="99.9" customHeight="1" thickBot="1" x14ac:dyDescent="0.3">
      <c r="B1322" s="102">
        <v>837</v>
      </c>
      <c r="C1322" s="71" t="s">
        <v>2459</v>
      </c>
      <c r="D1322" s="71" t="s">
        <v>289</v>
      </c>
      <c r="E1322" s="71" t="s">
        <v>2577</v>
      </c>
      <c r="F1322" s="129" t="s">
        <v>1491</v>
      </c>
      <c r="G1322" s="134" t="s">
        <v>1504</v>
      </c>
    </row>
    <row r="1323" spans="2:7" ht="99.9" customHeight="1" thickBot="1" x14ac:dyDescent="0.3">
      <c r="B1323" s="102">
        <v>843</v>
      </c>
      <c r="C1323" s="71" t="s">
        <v>2460</v>
      </c>
      <c r="D1323" s="71" t="s">
        <v>289</v>
      </c>
      <c r="E1323" s="71" t="s">
        <v>2577</v>
      </c>
      <c r="F1323" s="129" t="s">
        <v>1594</v>
      </c>
      <c r="G1323" s="134"/>
    </row>
    <row r="1324" spans="2:7" ht="99.9" customHeight="1" thickBot="1" x14ac:dyDescent="0.3">
      <c r="B1324" s="102">
        <v>845</v>
      </c>
      <c r="C1324" s="71" t="s">
        <v>2462</v>
      </c>
      <c r="D1324" s="71" t="s">
        <v>214</v>
      </c>
      <c r="E1324" s="71" t="s">
        <v>2577</v>
      </c>
      <c r="F1324" s="129" t="s">
        <v>1642</v>
      </c>
      <c r="G1324" s="134" t="s">
        <v>1383</v>
      </c>
    </row>
    <row r="1325" spans="2:7" ht="99.9" customHeight="1" thickBot="1" x14ac:dyDescent="0.3">
      <c r="B1325" s="102">
        <v>865</v>
      </c>
      <c r="C1325" s="71" t="s">
        <v>2482</v>
      </c>
      <c r="D1325" s="71" t="s">
        <v>214</v>
      </c>
      <c r="E1325" s="71" t="s">
        <v>2577</v>
      </c>
      <c r="F1325" s="129" t="s">
        <v>1862</v>
      </c>
      <c r="G1325" s="134" t="s">
        <v>1863</v>
      </c>
    </row>
    <row r="1326" spans="2:7" ht="99.9" customHeight="1" thickBot="1" x14ac:dyDescent="0.3">
      <c r="B1326" s="102">
        <v>867</v>
      </c>
      <c r="C1326" s="71" t="s">
        <v>1869</v>
      </c>
      <c r="D1326" s="71" t="s">
        <v>289</v>
      </c>
      <c r="E1326" s="71" t="s">
        <v>2577</v>
      </c>
      <c r="F1326" s="129" t="s">
        <v>1956</v>
      </c>
      <c r="G1326" s="134"/>
    </row>
    <row r="1327" spans="2:7" ht="99.9" customHeight="1" thickBot="1" x14ac:dyDescent="0.3">
      <c r="B1327" s="102">
        <v>872</v>
      </c>
      <c r="C1327" s="71" t="s">
        <v>2465</v>
      </c>
      <c r="D1327" s="71" t="s">
        <v>214</v>
      </c>
      <c r="E1327" s="71" t="s">
        <v>2577</v>
      </c>
      <c r="F1327" s="129" t="s">
        <v>2124</v>
      </c>
      <c r="G1327" s="134" t="s">
        <v>2125</v>
      </c>
    </row>
    <row r="1328" spans="2:7" ht="99.9" customHeight="1" thickBot="1" x14ac:dyDescent="0.3">
      <c r="B1328" s="102">
        <v>878</v>
      </c>
      <c r="C1328" s="71" t="s">
        <v>2466</v>
      </c>
      <c r="D1328" s="71" t="s">
        <v>289</v>
      </c>
      <c r="E1328" s="71" t="s">
        <v>2577</v>
      </c>
      <c r="F1328" s="129" t="s">
        <v>2305</v>
      </c>
      <c r="G1328" s="134" t="s">
        <v>2306</v>
      </c>
    </row>
    <row r="1329" spans="2:7" ht="99.9" customHeight="1" thickBot="1" x14ac:dyDescent="0.3">
      <c r="B1329" s="102">
        <v>879</v>
      </c>
      <c r="C1329" s="71" t="s">
        <v>2467</v>
      </c>
      <c r="D1329" s="71" t="s">
        <v>214</v>
      </c>
      <c r="E1329" s="71" t="s">
        <v>2577</v>
      </c>
      <c r="F1329" s="129" t="s">
        <v>2409</v>
      </c>
      <c r="G1329" s="134" t="s">
        <v>2410</v>
      </c>
    </row>
    <row r="1330" spans="2:7" ht="99.9" customHeight="1" thickBot="1" x14ac:dyDescent="0.3">
      <c r="B1330" s="102">
        <v>636</v>
      </c>
      <c r="C1330" s="71" t="s">
        <v>2448</v>
      </c>
      <c r="D1330" s="71" t="s">
        <v>289</v>
      </c>
      <c r="E1330" s="71" t="s">
        <v>2578</v>
      </c>
      <c r="F1330" s="129"/>
      <c r="G1330" s="134" t="s">
        <v>394</v>
      </c>
    </row>
    <row r="1331" spans="2:7" ht="99.9" customHeight="1" thickBot="1" x14ac:dyDescent="0.3">
      <c r="B1331" s="102">
        <v>726</v>
      </c>
      <c r="C1331" s="71" t="s">
        <v>2451</v>
      </c>
      <c r="D1331" s="71" t="s">
        <v>214</v>
      </c>
      <c r="E1331" s="71" t="s">
        <v>2578</v>
      </c>
      <c r="F1331" s="129" t="s">
        <v>591</v>
      </c>
      <c r="G1331" s="134" t="s">
        <v>591</v>
      </c>
    </row>
    <row r="1332" spans="2:7" ht="99.9" customHeight="1" thickBot="1" x14ac:dyDescent="0.3">
      <c r="B1332" s="102">
        <v>770</v>
      </c>
      <c r="C1332" s="71" t="s">
        <v>886</v>
      </c>
      <c r="D1332" s="71" t="s">
        <v>214</v>
      </c>
      <c r="E1332" s="71" t="s">
        <v>2578</v>
      </c>
      <c r="F1332" s="129" t="s">
        <v>998</v>
      </c>
      <c r="G1332" s="134" t="s">
        <v>999</v>
      </c>
    </row>
    <row r="1333" spans="2:7" ht="99.9" customHeight="1" thickBot="1" x14ac:dyDescent="0.3">
      <c r="B1333" s="102">
        <v>837</v>
      </c>
      <c r="C1333" s="71" t="s">
        <v>2459</v>
      </c>
      <c r="D1333" s="71" t="s">
        <v>289</v>
      </c>
      <c r="E1333" s="71" t="s">
        <v>2578</v>
      </c>
      <c r="F1333" s="129" t="s">
        <v>1491</v>
      </c>
      <c r="G1333" s="134" t="s">
        <v>1504</v>
      </c>
    </row>
    <row r="1334" spans="2:7" ht="99.9" customHeight="1" thickBot="1" x14ac:dyDescent="0.3">
      <c r="B1334" s="102">
        <v>843</v>
      </c>
      <c r="C1334" s="71" t="s">
        <v>2460</v>
      </c>
      <c r="D1334" s="71" t="s">
        <v>289</v>
      </c>
      <c r="E1334" s="71" t="s">
        <v>2578</v>
      </c>
      <c r="F1334" s="129" t="s">
        <v>1595</v>
      </c>
      <c r="G1334" s="134"/>
    </row>
    <row r="1335" spans="2:7" ht="99.9" customHeight="1" thickBot="1" x14ac:dyDescent="0.3">
      <c r="B1335" s="102">
        <v>872</v>
      </c>
      <c r="C1335" s="71" t="s">
        <v>2465</v>
      </c>
      <c r="D1335" s="71" t="s">
        <v>214</v>
      </c>
      <c r="E1335" s="71" t="s">
        <v>2578</v>
      </c>
      <c r="F1335" s="129" t="s">
        <v>1980</v>
      </c>
      <c r="G1335" s="134" t="s">
        <v>2126</v>
      </c>
    </row>
    <row r="1336" spans="2:7" ht="99.9" customHeight="1" thickBot="1" x14ac:dyDescent="0.3">
      <c r="B1336" s="102">
        <v>878</v>
      </c>
      <c r="C1336" s="71" t="s">
        <v>2466</v>
      </c>
      <c r="D1336" s="71" t="s">
        <v>289</v>
      </c>
      <c r="E1336" s="71" t="s">
        <v>2578</v>
      </c>
      <c r="F1336" s="129" t="s">
        <v>2307</v>
      </c>
      <c r="G1336" s="134" t="s">
        <v>2308</v>
      </c>
    </row>
    <row r="1337" spans="2:7" ht="99.9" customHeight="1" thickBot="1" x14ac:dyDescent="0.3">
      <c r="B1337" s="102">
        <v>879</v>
      </c>
      <c r="C1337" s="71" t="s">
        <v>2467</v>
      </c>
      <c r="D1337" s="71" t="s">
        <v>214</v>
      </c>
      <c r="E1337" s="71" t="s">
        <v>2578</v>
      </c>
      <c r="F1337" s="129" t="s">
        <v>2411</v>
      </c>
      <c r="G1337" s="134" t="s">
        <v>2412</v>
      </c>
    </row>
    <row r="1338" spans="2:7" ht="99.9" customHeight="1" thickBot="1" x14ac:dyDescent="0.3">
      <c r="B1338" s="102">
        <v>726</v>
      </c>
      <c r="C1338" s="71" t="s">
        <v>2451</v>
      </c>
      <c r="D1338" s="71" t="s">
        <v>214</v>
      </c>
      <c r="E1338" s="71" t="s">
        <v>2579</v>
      </c>
      <c r="F1338" s="129" t="s">
        <v>591</v>
      </c>
      <c r="G1338" s="134" t="s">
        <v>591</v>
      </c>
    </row>
    <row r="1339" spans="2:7" ht="99.9" customHeight="1" thickBot="1" x14ac:dyDescent="0.3">
      <c r="B1339" s="102">
        <v>770</v>
      </c>
      <c r="C1339" s="71" t="s">
        <v>886</v>
      </c>
      <c r="D1339" s="71" t="s">
        <v>214</v>
      </c>
      <c r="E1339" s="71" t="s">
        <v>2579</v>
      </c>
      <c r="F1339" s="129" t="s">
        <v>897</v>
      </c>
      <c r="G1339" s="134" t="s">
        <v>897</v>
      </c>
    </row>
    <row r="1340" spans="2:7" ht="99.9" customHeight="1" thickBot="1" x14ac:dyDescent="0.3">
      <c r="B1340" s="102">
        <v>837</v>
      </c>
      <c r="C1340" s="71" t="s">
        <v>2459</v>
      </c>
      <c r="D1340" s="71" t="s">
        <v>289</v>
      </c>
      <c r="E1340" s="71" t="s">
        <v>2579</v>
      </c>
      <c r="F1340" s="129" t="s">
        <v>1491</v>
      </c>
      <c r="G1340" s="134" t="s">
        <v>1504</v>
      </c>
    </row>
    <row r="1341" spans="2:7" ht="99.9" customHeight="1" thickBot="1" x14ac:dyDescent="0.3">
      <c r="B1341" s="102">
        <v>843</v>
      </c>
      <c r="C1341" s="71" t="s">
        <v>2460</v>
      </c>
      <c r="D1341" s="71" t="s">
        <v>289</v>
      </c>
      <c r="E1341" s="71" t="s">
        <v>2579</v>
      </c>
      <c r="F1341" s="129" t="s">
        <v>1596</v>
      </c>
      <c r="G1341" s="134"/>
    </row>
    <row r="1342" spans="2:7" ht="99.9" customHeight="1" thickBot="1" x14ac:dyDescent="0.3">
      <c r="B1342" s="102">
        <v>872</v>
      </c>
      <c r="C1342" s="71" t="s">
        <v>2465</v>
      </c>
      <c r="D1342" s="71" t="s">
        <v>214</v>
      </c>
      <c r="E1342" s="71" t="s">
        <v>2579</v>
      </c>
      <c r="F1342" s="129" t="s">
        <v>2031</v>
      </c>
      <c r="G1342" s="134" t="s">
        <v>2031</v>
      </c>
    </row>
    <row r="1343" spans="2:7" ht="99.9" customHeight="1" thickBot="1" x14ac:dyDescent="0.3">
      <c r="B1343" s="102">
        <v>636</v>
      </c>
      <c r="C1343" s="71" t="s">
        <v>2448</v>
      </c>
      <c r="D1343" s="71" t="s">
        <v>289</v>
      </c>
      <c r="E1343" s="71" t="s">
        <v>2580</v>
      </c>
      <c r="F1343" s="129" t="s">
        <v>395</v>
      </c>
      <c r="G1343" s="134" t="s">
        <v>396</v>
      </c>
    </row>
    <row r="1344" spans="2:7" ht="99.9" customHeight="1" thickBot="1" x14ac:dyDescent="0.3">
      <c r="B1344" s="102">
        <v>726</v>
      </c>
      <c r="C1344" s="71" t="s">
        <v>2451</v>
      </c>
      <c r="D1344" s="71" t="s">
        <v>214</v>
      </c>
      <c r="E1344" s="71" t="s">
        <v>2580</v>
      </c>
      <c r="F1344" s="129" t="s">
        <v>643</v>
      </c>
      <c r="G1344" s="134" t="s">
        <v>644</v>
      </c>
    </row>
    <row r="1345" spans="2:7" ht="99.9" customHeight="1" thickBot="1" x14ac:dyDescent="0.3">
      <c r="B1345" s="102">
        <v>752</v>
      </c>
      <c r="C1345" s="71" t="s">
        <v>2456</v>
      </c>
      <c r="D1345" s="71" t="s">
        <v>289</v>
      </c>
      <c r="E1345" s="71" t="s">
        <v>2580</v>
      </c>
      <c r="F1345" s="129" t="s">
        <v>745</v>
      </c>
      <c r="G1345" s="134" t="s">
        <v>746</v>
      </c>
    </row>
    <row r="1346" spans="2:7" ht="99.9" customHeight="1" thickBot="1" x14ac:dyDescent="0.3">
      <c r="B1346" s="102">
        <v>766</v>
      </c>
      <c r="C1346" s="71" t="s">
        <v>2470</v>
      </c>
      <c r="D1346" s="71" t="s">
        <v>289</v>
      </c>
      <c r="E1346" s="71" t="s">
        <v>2580</v>
      </c>
      <c r="F1346" s="129" t="s">
        <v>838</v>
      </c>
      <c r="G1346" s="134" t="s">
        <v>839</v>
      </c>
    </row>
    <row r="1347" spans="2:7" ht="99.9" customHeight="1" thickBot="1" x14ac:dyDescent="0.3">
      <c r="B1347" s="102">
        <v>770</v>
      </c>
      <c r="C1347" s="71" t="s">
        <v>886</v>
      </c>
      <c r="D1347" s="71" t="s">
        <v>214</v>
      </c>
      <c r="E1347" s="71" t="s">
        <v>2580</v>
      </c>
      <c r="F1347" s="129" t="s">
        <v>1000</v>
      </c>
      <c r="G1347" s="134" t="s">
        <v>1001</v>
      </c>
    </row>
    <row r="1348" spans="2:7" ht="99.9" customHeight="1" thickBot="1" x14ac:dyDescent="0.3">
      <c r="B1348" s="102">
        <v>807</v>
      </c>
      <c r="C1348" s="71" t="s">
        <v>2457</v>
      </c>
      <c r="D1348" s="71" t="s">
        <v>214</v>
      </c>
      <c r="E1348" s="71" t="s">
        <v>2580</v>
      </c>
      <c r="F1348" s="129" t="s">
        <v>1384</v>
      </c>
      <c r="G1348" s="134" t="s">
        <v>1385</v>
      </c>
    </row>
    <row r="1349" spans="2:7" ht="99.9" customHeight="1" thickBot="1" x14ac:dyDescent="0.3">
      <c r="B1349" s="102">
        <v>816</v>
      </c>
      <c r="C1349" s="71" t="s">
        <v>2458</v>
      </c>
      <c r="D1349" s="71" t="s">
        <v>214</v>
      </c>
      <c r="E1349" s="71" t="s">
        <v>2580</v>
      </c>
      <c r="F1349" s="129" t="s">
        <v>1384</v>
      </c>
      <c r="G1349" s="134" t="s">
        <v>1385</v>
      </c>
    </row>
    <row r="1350" spans="2:7" ht="99.9" customHeight="1" thickBot="1" x14ac:dyDescent="0.3">
      <c r="B1350" s="102">
        <v>837</v>
      </c>
      <c r="C1350" s="71" t="s">
        <v>2459</v>
      </c>
      <c r="D1350" s="71" t="s">
        <v>289</v>
      </c>
      <c r="E1350" s="71" t="s">
        <v>2580</v>
      </c>
      <c r="F1350" s="129" t="s">
        <v>1491</v>
      </c>
      <c r="G1350" s="134" t="s">
        <v>1504</v>
      </c>
    </row>
    <row r="1351" spans="2:7" ht="99.9" customHeight="1" thickBot="1" x14ac:dyDescent="0.3">
      <c r="B1351" s="102">
        <v>843</v>
      </c>
      <c r="C1351" s="71" t="s">
        <v>2460</v>
      </c>
      <c r="D1351" s="71" t="s">
        <v>289</v>
      </c>
      <c r="E1351" s="71" t="s">
        <v>2580</v>
      </c>
      <c r="F1351" s="129" t="s">
        <v>1597</v>
      </c>
      <c r="G1351" s="134"/>
    </row>
    <row r="1352" spans="2:7" ht="99.9" customHeight="1" thickBot="1" x14ac:dyDescent="0.3">
      <c r="B1352" s="102">
        <v>845</v>
      </c>
      <c r="C1352" s="71" t="s">
        <v>2462</v>
      </c>
      <c r="D1352" s="71" t="s">
        <v>214</v>
      </c>
      <c r="E1352" s="71" t="s">
        <v>2580</v>
      </c>
      <c r="F1352" s="129" t="s">
        <v>1643</v>
      </c>
      <c r="G1352" s="134" t="s">
        <v>1644</v>
      </c>
    </row>
    <row r="1353" spans="2:7" ht="99.9" customHeight="1" thickBot="1" x14ac:dyDescent="0.3">
      <c r="B1353" s="102">
        <v>867</v>
      </c>
      <c r="C1353" s="71" t="s">
        <v>1869</v>
      </c>
      <c r="D1353" s="71" t="s">
        <v>289</v>
      </c>
      <c r="E1353" s="71" t="s">
        <v>2580</v>
      </c>
      <c r="F1353" s="129" t="s">
        <v>1957</v>
      </c>
      <c r="G1353" s="134"/>
    </row>
    <row r="1354" spans="2:7" ht="99.9" customHeight="1" thickBot="1" x14ac:dyDescent="0.3">
      <c r="B1354" s="102">
        <v>872</v>
      </c>
      <c r="C1354" s="71" t="s">
        <v>2465</v>
      </c>
      <c r="D1354" s="71" t="s">
        <v>214</v>
      </c>
      <c r="E1354" s="71" t="s">
        <v>2580</v>
      </c>
      <c r="F1354" s="129" t="s">
        <v>2031</v>
      </c>
      <c r="G1354" s="134" t="s">
        <v>2031</v>
      </c>
    </row>
    <row r="1355" spans="2:7" ht="99.9" customHeight="1" thickBot="1" x14ac:dyDescent="0.3">
      <c r="B1355" s="102">
        <v>878</v>
      </c>
      <c r="C1355" s="71" t="s">
        <v>2466</v>
      </c>
      <c r="D1355" s="71" t="s">
        <v>289</v>
      </c>
      <c r="E1355" s="71" t="s">
        <v>2580</v>
      </c>
      <c r="F1355" s="129" t="s">
        <v>2309</v>
      </c>
      <c r="G1355" s="134" t="s">
        <v>2310</v>
      </c>
    </row>
    <row r="1356" spans="2:7" ht="99.9" customHeight="1" thickBot="1" x14ac:dyDescent="0.3">
      <c r="B1356" s="102">
        <v>879</v>
      </c>
      <c r="C1356" s="71" t="s">
        <v>2467</v>
      </c>
      <c r="D1356" s="71" t="s">
        <v>214</v>
      </c>
      <c r="E1356" s="71" t="s">
        <v>2580</v>
      </c>
      <c r="F1356" s="129" t="s">
        <v>2413</v>
      </c>
      <c r="G1356" s="134" t="s">
        <v>2414</v>
      </c>
    </row>
    <row r="1357" spans="2:7" ht="99.9" customHeight="1" thickBot="1" x14ac:dyDescent="0.3">
      <c r="B1357" s="102">
        <v>726</v>
      </c>
      <c r="C1357" s="71" t="s">
        <v>2451</v>
      </c>
      <c r="D1357" s="71" t="s">
        <v>214</v>
      </c>
      <c r="E1357" s="71" t="s">
        <v>2581</v>
      </c>
      <c r="F1357" s="129" t="s">
        <v>591</v>
      </c>
      <c r="G1357" s="134" t="s">
        <v>591</v>
      </c>
    </row>
    <row r="1358" spans="2:7" ht="99.9" customHeight="1" thickBot="1" x14ac:dyDescent="0.3">
      <c r="B1358" s="102">
        <v>752</v>
      </c>
      <c r="C1358" s="71" t="s">
        <v>2456</v>
      </c>
      <c r="D1358" s="71" t="s">
        <v>289</v>
      </c>
      <c r="E1358" s="71" t="s">
        <v>2581</v>
      </c>
      <c r="F1358" s="129" t="s">
        <v>747</v>
      </c>
      <c r="G1358" s="134" t="s">
        <v>748</v>
      </c>
    </row>
    <row r="1359" spans="2:7" ht="99.9" customHeight="1" thickBot="1" x14ac:dyDescent="0.3">
      <c r="B1359" s="102">
        <v>766</v>
      </c>
      <c r="C1359" s="71" t="s">
        <v>2470</v>
      </c>
      <c r="D1359" s="71" t="s">
        <v>289</v>
      </c>
      <c r="E1359" s="71" t="s">
        <v>2581</v>
      </c>
      <c r="F1359" s="129" t="s">
        <v>840</v>
      </c>
      <c r="G1359" s="134" t="s">
        <v>748</v>
      </c>
    </row>
    <row r="1360" spans="2:7" ht="99.9" customHeight="1" thickBot="1" x14ac:dyDescent="0.3">
      <c r="B1360" s="102">
        <v>770</v>
      </c>
      <c r="C1360" s="71" t="s">
        <v>886</v>
      </c>
      <c r="D1360" s="71" t="s">
        <v>214</v>
      </c>
      <c r="E1360" s="71" t="s">
        <v>2581</v>
      </c>
      <c r="F1360" s="129" t="s">
        <v>1002</v>
      </c>
      <c r="G1360" s="134" t="s">
        <v>1003</v>
      </c>
    </row>
    <row r="1361" spans="2:7" ht="99.9" customHeight="1" thickBot="1" x14ac:dyDescent="0.3">
      <c r="B1361" s="102">
        <v>807</v>
      </c>
      <c r="C1361" s="71" t="s">
        <v>2457</v>
      </c>
      <c r="D1361" s="71" t="s">
        <v>214</v>
      </c>
      <c r="E1361" s="71" t="s">
        <v>2581</v>
      </c>
      <c r="F1361" s="129" t="s">
        <v>1386</v>
      </c>
      <c r="G1361" s="134" t="s">
        <v>1387</v>
      </c>
    </row>
    <row r="1362" spans="2:7" ht="99.9" customHeight="1" thickBot="1" x14ac:dyDescent="0.3">
      <c r="B1362" s="102">
        <v>816</v>
      </c>
      <c r="C1362" s="71" t="s">
        <v>2458</v>
      </c>
      <c r="D1362" s="71" t="s">
        <v>214</v>
      </c>
      <c r="E1362" s="71" t="s">
        <v>2581</v>
      </c>
      <c r="F1362" s="129" t="s">
        <v>1386</v>
      </c>
      <c r="G1362" s="134" t="s">
        <v>1387</v>
      </c>
    </row>
    <row r="1363" spans="2:7" ht="99.9" customHeight="1" thickBot="1" x14ac:dyDescent="0.3">
      <c r="B1363" s="102">
        <v>837</v>
      </c>
      <c r="C1363" s="71" t="s">
        <v>2459</v>
      </c>
      <c r="D1363" s="71" t="s">
        <v>289</v>
      </c>
      <c r="E1363" s="71" t="s">
        <v>2581</v>
      </c>
      <c r="F1363" s="129" t="s">
        <v>1491</v>
      </c>
      <c r="G1363" s="134" t="s">
        <v>1504</v>
      </c>
    </row>
    <row r="1364" spans="2:7" ht="99.9" customHeight="1" thickBot="1" x14ac:dyDescent="0.3">
      <c r="B1364" s="102">
        <v>843</v>
      </c>
      <c r="C1364" s="71" t="s">
        <v>2460</v>
      </c>
      <c r="D1364" s="71" t="s">
        <v>289</v>
      </c>
      <c r="E1364" s="71" t="s">
        <v>2581</v>
      </c>
      <c r="F1364" s="129" t="s">
        <v>1598</v>
      </c>
      <c r="G1364" s="134"/>
    </row>
    <row r="1365" spans="2:7" ht="99.9" customHeight="1" thickBot="1" x14ac:dyDescent="0.3">
      <c r="B1365" s="102">
        <v>845</v>
      </c>
      <c r="C1365" s="71" t="s">
        <v>2462</v>
      </c>
      <c r="D1365" s="71" t="s">
        <v>214</v>
      </c>
      <c r="E1365" s="71" t="s">
        <v>2581</v>
      </c>
      <c r="F1365" s="129" t="s">
        <v>747</v>
      </c>
      <c r="G1365" s="134" t="s">
        <v>1645</v>
      </c>
    </row>
    <row r="1366" spans="2:7" ht="99.9" customHeight="1" thickBot="1" x14ac:dyDescent="0.3">
      <c r="B1366" s="102">
        <v>872</v>
      </c>
      <c r="C1366" s="71" t="s">
        <v>2465</v>
      </c>
      <c r="D1366" s="71" t="s">
        <v>214</v>
      </c>
      <c r="E1366" s="71" t="s">
        <v>2581</v>
      </c>
      <c r="F1366" s="129" t="s">
        <v>2031</v>
      </c>
      <c r="G1366" s="134" t="s">
        <v>2031</v>
      </c>
    </row>
    <row r="1367" spans="2:7" ht="99.9" customHeight="1" thickBot="1" x14ac:dyDescent="0.3">
      <c r="B1367" s="102">
        <v>636</v>
      </c>
      <c r="C1367" s="71" t="s">
        <v>2448</v>
      </c>
      <c r="D1367" s="71" t="s">
        <v>289</v>
      </c>
      <c r="E1367" s="71" t="s">
        <v>2582</v>
      </c>
      <c r="F1367" s="129" t="s">
        <v>397</v>
      </c>
      <c r="G1367" s="134" t="s">
        <v>398</v>
      </c>
    </row>
    <row r="1368" spans="2:7" ht="99.9" customHeight="1" thickBot="1" x14ac:dyDescent="0.3">
      <c r="B1368" s="102">
        <v>699</v>
      </c>
      <c r="C1368" s="71" t="s">
        <v>2450</v>
      </c>
      <c r="D1368" s="71" t="s">
        <v>214</v>
      </c>
      <c r="E1368" s="71" t="s">
        <v>2582</v>
      </c>
      <c r="F1368" s="129" t="s">
        <v>294</v>
      </c>
      <c r="G1368" s="134" t="s">
        <v>398</v>
      </c>
    </row>
    <row r="1369" spans="2:7" ht="99.9" customHeight="1" thickBot="1" x14ac:dyDescent="0.3">
      <c r="B1369" s="102">
        <v>726</v>
      </c>
      <c r="C1369" s="71" t="s">
        <v>2451</v>
      </c>
      <c r="D1369" s="71" t="s">
        <v>214</v>
      </c>
      <c r="E1369" s="71" t="s">
        <v>2582</v>
      </c>
      <c r="F1369" s="129" t="s">
        <v>591</v>
      </c>
      <c r="G1369" s="134" t="s">
        <v>591</v>
      </c>
    </row>
    <row r="1370" spans="2:7" ht="99.9" customHeight="1" thickBot="1" x14ac:dyDescent="0.3">
      <c r="B1370" s="102">
        <v>770</v>
      </c>
      <c r="C1370" s="71" t="s">
        <v>886</v>
      </c>
      <c r="D1370" s="71" t="s">
        <v>214</v>
      </c>
      <c r="E1370" s="71" t="s">
        <v>2582</v>
      </c>
      <c r="F1370" s="129" t="s">
        <v>892</v>
      </c>
      <c r="G1370" s="134" t="s">
        <v>1004</v>
      </c>
    </row>
    <row r="1371" spans="2:7" ht="99.9" customHeight="1" thickBot="1" x14ac:dyDescent="0.3">
      <c r="B1371" s="102">
        <v>837</v>
      </c>
      <c r="C1371" s="71" t="s">
        <v>2459</v>
      </c>
      <c r="D1371" s="71" t="s">
        <v>289</v>
      </c>
      <c r="E1371" s="71" t="s">
        <v>2582</v>
      </c>
      <c r="F1371" s="129" t="s">
        <v>1491</v>
      </c>
      <c r="G1371" s="134" t="s">
        <v>1504</v>
      </c>
    </row>
    <row r="1372" spans="2:7" ht="99.9" customHeight="1" thickBot="1" x14ac:dyDescent="0.3">
      <c r="B1372" s="102">
        <v>843</v>
      </c>
      <c r="C1372" s="71" t="s">
        <v>2460</v>
      </c>
      <c r="D1372" s="71" t="s">
        <v>289</v>
      </c>
      <c r="E1372" s="71" t="s">
        <v>2582</v>
      </c>
      <c r="F1372" s="129" t="s">
        <v>1599</v>
      </c>
      <c r="G1372" s="134"/>
    </row>
    <row r="1373" spans="2:7" ht="99.9" customHeight="1" thickBot="1" x14ac:dyDescent="0.3">
      <c r="B1373" s="102">
        <v>865</v>
      </c>
      <c r="C1373" s="71" t="s">
        <v>2482</v>
      </c>
      <c r="D1373" s="71" t="s">
        <v>214</v>
      </c>
      <c r="E1373" s="71" t="s">
        <v>2582</v>
      </c>
      <c r="F1373" s="129" t="s">
        <v>1864</v>
      </c>
      <c r="G1373" s="134" t="s">
        <v>1865</v>
      </c>
    </row>
    <row r="1374" spans="2:7" ht="99.9" customHeight="1" thickBot="1" x14ac:dyDescent="0.3">
      <c r="B1374" s="102">
        <v>867</v>
      </c>
      <c r="C1374" s="71" t="s">
        <v>1869</v>
      </c>
      <c r="D1374" s="71" t="s">
        <v>289</v>
      </c>
      <c r="E1374" s="71" t="s">
        <v>2582</v>
      </c>
      <c r="F1374" s="129" t="s">
        <v>1958</v>
      </c>
      <c r="G1374" s="134" t="s">
        <v>1959</v>
      </c>
    </row>
    <row r="1375" spans="2:7" ht="99.9" customHeight="1" thickBot="1" x14ac:dyDescent="0.3">
      <c r="B1375" s="102">
        <v>872</v>
      </c>
      <c r="C1375" s="71" t="s">
        <v>2465</v>
      </c>
      <c r="D1375" s="71" t="s">
        <v>214</v>
      </c>
      <c r="E1375" s="71" t="s">
        <v>2582</v>
      </c>
      <c r="F1375" s="129" t="s">
        <v>2127</v>
      </c>
      <c r="G1375" s="134" t="s">
        <v>2128</v>
      </c>
    </row>
    <row r="1376" spans="2:7" ht="99.9" customHeight="1" thickBot="1" x14ac:dyDescent="0.3">
      <c r="B1376" s="102">
        <v>878</v>
      </c>
      <c r="C1376" s="71" t="s">
        <v>2466</v>
      </c>
      <c r="D1376" s="71" t="s">
        <v>289</v>
      </c>
      <c r="E1376" s="71" t="s">
        <v>2582</v>
      </c>
      <c r="F1376" s="129" t="s">
        <v>2311</v>
      </c>
      <c r="G1376" s="134" t="s">
        <v>2312</v>
      </c>
    </row>
    <row r="1377" spans="2:7" ht="99.9" customHeight="1" thickBot="1" x14ac:dyDescent="0.3">
      <c r="B1377" s="102">
        <v>879</v>
      </c>
      <c r="C1377" s="71" t="s">
        <v>2467</v>
      </c>
      <c r="D1377" s="71" t="s">
        <v>214</v>
      </c>
      <c r="E1377" s="71" t="s">
        <v>2582</v>
      </c>
      <c r="F1377" s="129" t="s">
        <v>2415</v>
      </c>
      <c r="G1377" s="134" t="s">
        <v>2416</v>
      </c>
    </row>
    <row r="1378" spans="2:7" ht="99.9" customHeight="1" thickBot="1" x14ac:dyDescent="0.3">
      <c r="B1378" s="102">
        <v>726</v>
      </c>
      <c r="C1378" s="71" t="s">
        <v>2451</v>
      </c>
      <c r="D1378" s="71" t="s">
        <v>214</v>
      </c>
      <c r="E1378" s="71" t="s">
        <v>2583</v>
      </c>
      <c r="F1378" s="129" t="s">
        <v>645</v>
      </c>
      <c r="G1378" s="134" t="s">
        <v>646</v>
      </c>
    </row>
    <row r="1379" spans="2:7" ht="99.9" customHeight="1" thickBot="1" x14ac:dyDescent="0.3">
      <c r="B1379" s="102">
        <v>770</v>
      </c>
      <c r="C1379" s="71" t="s">
        <v>886</v>
      </c>
      <c r="D1379" s="71" t="s">
        <v>214</v>
      </c>
      <c r="E1379" s="71" t="s">
        <v>2583</v>
      </c>
      <c r="F1379" s="129" t="s">
        <v>920</v>
      </c>
      <c r="G1379" s="134" t="s">
        <v>920</v>
      </c>
    </row>
    <row r="1380" spans="2:7" ht="99.9" customHeight="1" thickBot="1" x14ac:dyDescent="0.3">
      <c r="B1380" s="102">
        <v>837</v>
      </c>
      <c r="C1380" s="71" t="s">
        <v>2459</v>
      </c>
      <c r="D1380" s="71" t="s">
        <v>289</v>
      </c>
      <c r="E1380" s="71" t="s">
        <v>2583</v>
      </c>
      <c r="F1380" s="129" t="s">
        <v>1491</v>
      </c>
      <c r="G1380" s="134" t="s">
        <v>1505</v>
      </c>
    </row>
    <row r="1381" spans="2:7" ht="99.9" customHeight="1" thickBot="1" x14ac:dyDescent="0.3">
      <c r="B1381" s="102">
        <v>843</v>
      </c>
      <c r="C1381" s="71" t="s">
        <v>2460</v>
      </c>
      <c r="D1381" s="71" t="s">
        <v>289</v>
      </c>
      <c r="E1381" s="71" t="s">
        <v>2583</v>
      </c>
      <c r="F1381" s="129" t="s">
        <v>1600</v>
      </c>
      <c r="G1381" s="134"/>
    </row>
    <row r="1382" spans="2:7" ht="99.9" customHeight="1" thickBot="1" x14ac:dyDescent="0.3">
      <c r="B1382" s="102">
        <v>872</v>
      </c>
      <c r="C1382" s="71" t="s">
        <v>2465</v>
      </c>
      <c r="D1382" s="71" t="s">
        <v>214</v>
      </c>
      <c r="E1382" s="71" t="s">
        <v>2583</v>
      </c>
      <c r="F1382" s="129" t="s">
        <v>2031</v>
      </c>
      <c r="G1382" s="134" t="s">
        <v>2031</v>
      </c>
    </row>
    <row r="1383" spans="2:7" ht="99.9" customHeight="1" thickBot="1" x14ac:dyDescent="0.3">
      <c r="B1383" s="102">
        <v>878</v>
      </c>
      <c r="C1383" s="71" t="s">
        <v>2466</v>
      </c>
      <c r="D1383" s="71" t="s">
        <v>289</v>
      </c>
      <c r="E1383" s="71" t="s">
        <v>2583</v>
      </c>
      <c r="F1383" s="129" t="s">
        <v>2313</v>
      </c>
      <c r="G1383" s="134" t="s">
        <v>2314</v>
      </c>
    </row>
    <row r="1384" spans="2:7" ht="99.9" customHeight="1" thickBot="1" x14ac:dyDescent="0.3">
      <c r="B1384" s="102">
        <v>726</v>
      </c>
      <c r="C1384" s="71" t="s">
        <v>2451</v>
      </c>
      <c r="D1384" s="71" t="s">
        <v>214</v>
      </c>
      <c r="E1384" s="71" t="s">
        <v>2584</v>
      </c>
      <c r="F1384" s="129" t="s">
        <v>591</v>
      </c>
      <c r="G1384" s="134" t="s">
        <v>591</v>
      </c>
    </row>
    <row r="1385" spans="2:7" ht="99.9" customHeight="1" thickBot="1" x14ac:dyDescent="0.3">
      <c r="B1385" s="102">
        <v>770</v>
      </c>
      <c r="C1385" s="71" t="s">
        <v>886</v>
      </c>
      <c r="D1385" s="71" t="s">
        <v>214</v>
      </c>
      <c r="E1385" s="71" t="s">
        <v>2584</v>
      </c>
      <c r="F1385" s="129" t="s">
        <v>920</v>
      </c>
      <c r="G1385" s="134" t="s">
        <v>920</v>
      </c>
    </row>
    <row r="1386" spans="2:7" ht="99.9" customHeight="1" thickBot="1" x14ac:dyDescent="0.3">
      <c r="B1386" s="102">
        <v>837</v>
      </c>
      <c r="C1386" s="71" t="s">
        <v>2459</v>
      </c>
      <c r="D1386" s="71" t="s">
        <v>289</v>
      </c>
      <c r="E1386" s="71" t="s">
        <v>2584</v>
      </c>
      <c r="F1386" s="129" t="s">
        <v>1487</v>
      </c>
      <c r="G1386" s="134" t="s">
        <v>1504</v>
      </c>
    </row>
    <row r="1387" spans="2:7" ht="99.9" customHeight="1" thickBot="1" x14ac:dyDescent="0.3">
      <c r="B1387" s="102">
        <v>843</v>
      </c>
      <c r="C1387" s="71" t="s">
        <v>2460</v>
      </c>
      <c r="D1387" s="71" t="s">
        <v>289</v>
      </c>
      <c r="E1387" s="71" t="s">
        <v>2584</v>
      </c>
      <c r="F1387" s="129" t="s">
        <v>1601</v>
      </c>
      <c r="G1387" s="134" t="s">
        <v>1602</v>
      </c>
    </row>
    <row r="1388" spans="2:7" ht="99.9" customHeight="1" thickBot="1" x14ac:dyDescent="0.3">
      <c r="B1388" s="102">
        <v>872</v>
      </c>
      <c r="C1388" s="71" t="s">
        <v>2465</v>
      </c>
      <c r="D1388" s="71" t="s">
        <v>214</v>
      </c>
      <c r="E1388" s="71" t="s">
        <v>2584</v>
      </c>
      <c r="F1388" s="129" t="s">
        <v>2031</v>
      </c>
      <c r="G1388" s="134" t="s">
        <v>2031</v>
      </c>
    </row>
    <row r="1389" spans="2:7" ht="21" customHeight="1" thickBot="1" x14ac:dyDescent="0.3">
      <c r="B1389" s="102">
        <v>878</v>
      </c>
      <c r="C1389" s="71" t="s">
        <v>2466</v>
      </c>
      <c r="D1389" s="71" t="s">
        <v>289</v>
      </c>
      <c r="E1389" s="71" t="s">
        <v>2584</v>
      </c>
      <c r="F1389" s="129" t="s">
        <v>2315</v>
      </c>
      <c r="G1389" s="134" t="s">
        <v>2316</v>
      </c>
    </row>
    <row r="1390" spans="2:7" ht="99.75" customHeight="1" thickBot="1" x14ac:dyDescent="0.3">
      <c r="B1390" s="102"/>
      <c r="C1390" s="71" t="s">
        <v>2585</v>
      </c>
      <c r="D1390" s="71" t="s">
        <v>289</v>
      </c>
      <c r="E1390" s="71" t="s">
        <v>2468</v>
      </c>
      <c r="F1390" s="129" t="s">
        <v>2586</v>
      </c>
      <c r="G1390" s="134" t="s">
        <v>2587</v>
      </c>
    </row>
    <row r="1391" spans="2:7" ht="111" customHeight="1" thickBot="1" x14ac:dyDescent="0.3">
      <c r="B1391" s="102"/>
      <c r="C1391" s="71" t="s">
        <v>2585</v>
      </c>
      <c r="D1391" s="71" t="s">
        <v>289</v>
      </c>
      <c r="E1391" s="71" t="s">
        <v>2473</v>
      </c>
      <c r="F1391" s="129" t="s">
        <v>294</v>
      </c>
      <c r="G1391" s="134" t="s">
        <v>2588</v>
      </c>
    </row>
    <row r="1392" spans="2:7" ht="112.5" customHeight="1" thickBot="1" x14ac:dyDescent="0.3">
      <c r="B1392" s="102"/>
      <c r="C1392" s="71" t="s">
        <v>2585</v>
      </c>
      <c r="D1392" s="71" t="s">
        <v>289</v>
      </c>
      <c r="E1392" s="71" t="s">
        <v>2478</v>
      </c>
      <c r="F1392" s="129" t="s">
        <v>2206</v>
      </c>
      <c r="G1392" s="134" t="s">
        <v>2589</v>
      </c>
    </row>
    <row r="1393" spans="2:7" ht="107.25" customHeight="1" thickBot="1" x14ac:dyDescent="0.3">
      <c r="B1393" s="102"/>
      <c r="C1393" s="71" t="s">
        <v>2590</v>
      </c>
      <c r="D1393" s="71" t="s">
        <v>289</v>
      </c>
      <c r="E1393" s="71" t="s">
        <v>2484</v>
      </c>
      <c r="F1393" s="129" t="s">
        <v>2208</v>
      </c>
      <c r="G1393" s="134" t="s">
        <v>2209</v>
      </c>
    </row>
    <row r="1394" spans="2:7" ht="108" customHeight="1" thickBot="1" x14ac:dyDescent="0.3">
      <c r="B1394" s="102"/>
      <c r="C1394" s="71" t="s">
        <v>2590</v>
      </c>
      <c r="D1394" s="71" t="s">
        <v>289</v>
      </c>
      <c r="E1394" s="71" t="s">
        <v>2487</v>
      </c>
      <c r="F1394" s="129" t="s">
        <v>2591</v>
      </c>
      <c r="G1394" s="134" t="s">
        <v>2211</v>
      </c>
    </row>
    <row r="1395" spans="2:7" ht="115.5" customHeight="1" thickBot="1" x14ac:dyDescent="0.3">
      <c r="B1395" s="102"/>
      <c r="C1395" s="71" t="s">
        <v>2590</v>
      </c>
      <c r="D1395" s="71" t="s">
        <v>289</v>
      </c>
      <c r="E1395" s="71" t="s">
        <v>2488</v>
      </c>
      <c r="F1395" s="129" t="s">
        <v>1680</v>
      </c>
      <c r="G1395" s="134" t="s">
        <v>2212</v>
      </c>
    </row>
    <row r="1396" spans="2:7" ht="116.25" customHeight="1" thickBot="1" x14ac:dyDescent="0.3">
      <c r="B1396" s="102"/>
      <c r="C1396" s="71" t="s">
        <v>2590</v>
      </c>
      <c r="D1396" s="71" t="s">
        <v>289</v>
      </c>
      <c r="E1396" s="71" t="s">
        <v>2490</v>
      </c>
      <c r="F1396" s="129" t="s">
        <v>2215</v>
      </c>
      <c r="G1396" s="134" t="s">
        <v>2212</v>
      </c>
    </row>
    <row r="1397" spans="2:7" ht="112.5" customHeight="1" thickBot="1" x14ac:dyDescent="0.3">
      <c r="B1397" s="102"/>
      <c r="C1397" s="71" t="s">
        <v>2453</v>
      </c>
      <c r="D1397" s="71" t="s">
        <v>289</v>
      </c>
      <c r="E1397" s="71" t="s">
        <v>2491</v>
      </c>
      <c r="F1397" s="129" t="s">
        <v>2592</v>
      </c>
      <c r="G1397" s="134" t="s">
        <v>2593</v>
      </c>
    </row>
    <row r="1398" spans="2:7" ht="103.5" customHeight="1" thickBot="1" x14ac:dyDescent="0.3">
      <c r="B1398" s="132"/>
      <c r="C1398" s="133" t="s">
        <v>2590</v>
      </c>
      <c r="D1398" s="133" t="s">
        <v>289</v>
      </c>
      <c r="E1398" s="133" t="s">
        <v>2492</v>
      </c>
      <c r="F1398" s="137" t="s">
        <v>2218</v>
      </c>
      <c r="G1398" s="139" t="s">
        <v>2594</v>
      </c>
    </row>
    <row r="1399" spans="2:7" ht="105.75" customHeight="1" thickBot="1" x14ac:dyDescent="0.3">
      <c r="B1399" s="132"/>
      <c r="C1399" s="133" t="s">
        <v>2585</v>
      </c>
      <c r="D1399" s="133" t="s">
        <v>289</v>
      </c>
      <c r="E1399" s="133" t="s">
        <v>2495</v>
      </c>
      <c r="F1399" s="137" t="s">
        <v>2220</v>
      </c>
      <c r="G1399" s="139" t="s">
        <v>2221</v>
      </c>
    </row>
    <row r="1400" spans="2:7" ht="120.75" customHeight="1" thickBot="1" x14ac:dyDescent="0.3">
      <c r="B1400" s="102"/>
      <c r="C1400" s="71" t="s">
        <v>2590</v>
      </c>
      <c r="D1400" s="71" t="s">
        <v>289</v>
      </c>
      <c r="E1400" s="71" t="s">
        <v>2498</v>
      </c>
      <c r="F1400" s="129" t="s">
        <v>294</v>
      </c>
      <c r="G1400" s="134" t="s">
        <v>2595</v>
      </c>
    </row>
    <row r="1401" spans="2:7" ht="114" customHeight="1" thickBot="1" x14ac:dyDescent="0.3">
      <c r="B1401" s="132"/>
      <c r="C1401" s="133" t="s">
        <v>2590</v>
      </c>
      <c r="D1401" s="133" t="s">
        <v>289</v>
      </c>
      <c r="E1401" s="133" t="s">
        <v>2503</v>
      </c>
      <c r="F1401" s="137" t="s">
        <v>2596</v>
      </c>
      <c r="G1401" s="139" t="s">
        <v>2597</v>
      </c>
    </row>
    <row r="1402" spans="2:7" ht="186.75" customHeight="1" thickBot="1" x14ac:dyDescent="0.3">
      <c r="B1402" s="132"/>
      <c r="C1402" s="133" t="s">
        <v>2453</v>
      </c>
      <c r="D1402" s="133" t="s">
        <v>289</v>
      </c>
      <c r="E1402" s="133" t="s">
        <v>2504</v>
      </c>
      <c r="F1402" s="137" t="s">
        <v>2598</v>
      </c>
      <c r="G1402" s="139" t="s">
        <v>2599</v>
      </c>
    </row>
    <row r="1403" spans="2:7" ht="112.5" customHeight="1" thickBot="1" x14ac:dyDescent="0.3">
      <c r="B1403" s="132"/>
      <c r="C1403" s="133" t="s">
        <v>2453</v>
      </c>
      <c r="D1403" s="133" t="s">
        <v>289</v>
      </c>
      <c r="E1403" s="133" t="s">
        <v>2509</v>
      </c>
      <c r="F1403" s="137" t="s">
        <v>2600</v>
      </c>
      <c r="G1403" s="139" t="s">
        <v>2601</v>
      </c>
    </row>
    <row r="1404" spans="2:7" ht="111.75" customHeight="1" thickBot="1" x14ac:dyDescent="0.3">
      <c r="B1404" s="132"/>
      <c r="C1404" s="133" t="s">
        <v>2453</v>
      </c>
      <c r="D1404" s="133" t="s">
        <v>289</v>
      </c>
      <c r="E1404" s="133" t="s">
        <v>2519</v>
      </c>
      <c r="F1404" s="137" t="s">
        <v>2602</v>
      </c>
      <c r="G1404" s="139" t="s">
        <v>2603</v>
      </c>
    </row>
    <row r="1405" spans="2:7" ht="115.5" customHeight="1" thickBot="1" x14ac:dyDescent="0.3">
      <c r="B1405" s="102"/>
      <c r="C1405" s="71" t="s">
        <v>2453</v>
      </c>
      <c r="D1405" s="71" t="s">
        <v>289</v>
      </c>
      <c r="E1405" s="71" t="s">
        <v>2521</v>
      </c>
      <c r="F1405" s="129" t="s">
        <v>294</v>
      </c>
      <c r="G1405" s="134" t="s">
        <v>2604</v>
      </c>
    </row>
    <row r="1406" spans="2:7" ht="117" customHeight="1" thickBot="1" x14ac:dyDescent="0.3">
      <c r="B1406" s="102"/>
      <c r="C1406" s="71" t="s">
        <v>2453</v>
      </c>
      <c r="D1406" s="71" t="s">
        <v>289</v>
      </c>
      <c r="E1406" s="71" t="s">
        <v>2522</v>
      </c>
      <c r="F1406" s="129" t="s">
        <v>779</v>
      </c>
      <c r="G1406" s="134" t="s">
        <v>2605</v>
      </c>
    </row>
    <row r="1407" spans="2:7" ht="132.75" customHeight="1" thickBot="1" x14ac:dyDescent="0.3">
      <c r="B1407" s="102"/>
      <c r="C1407" s="71" t="s">
        <v>2453</v>
      </c>
      <c r="D1407" s="71" t="s">
        <v>289</v>
      </c>
      <c r="E1407" s="71" t="s">
        <v>2606</v>
      </c>
      <c r="F1407" s="129" t="s">
        <v>2607</v>
      </c>
      <c r="G1407" s="134" t="s">
        <v>2608</v>
      </c>
    </row>
    <row r="1408" spans="2:7" ht="168.6" thickBot="1" x14ac:dyDescent="0.3">
      <c r="B1408" s="132"/>
      <c r="C1408" s="133" t="s">
        <v>2453</v>
      </c>
      <c r="D1408" s="133" t="s">
        <v>289</v>
      </c>
      <c r="E1408" s="133" t="s">
        <v>2609</v>
      </c>
      <c r="F1408" s="137" t="s">
        <v>2610</v>
      </c>
      <c r="G1408" s="139" t="s">
        <v>2611</v>
      </c>
    </row>
    <row r="1409" spans="2:7" ht="264.60000000000002" thickBot="1" x14ac:dyDescent="0.3">
      <c r="B1409" s="132"/>
      <c r="C1409" s="133" t="s">
        <v>2453</v>
      </c>
      <c r="D1409" s="133" t="s">
        <v>289</v>
      </c>
      <c r="E1409" s="133" t="s">
        <v>2612</v>
      </c>
      <c r="F1409" s="137" t="s">
        <v>2613</v>
      </c>
      <c r="G1409" s="139" t="s">
        <v>2614</v>
      </c>
    </row>
    <row r="1410" spans="2:7" ht="138.75" customHeight="1" thickBot="1" x14ac:dyDescent="0.3">
      <c r="B1410" s="132"/>
      <c r="C1410" s="133" t="s">
        <v>2453</v>
      </c>
      <c r="D1410" s="133" t="s">
        <v>289</v>
      </c>
      <c r="E1410" s="133" t="s">
        <v>2615</v>
      </c>
      <c r="F1410" s="137" t="s">
        <v>2616</v>
      </c>
      <c r="G1410" s="139" t="s">
        <v>2617</v>
      </c>
    </row>
    <row r="1411" spans="2:7" ht="240.6" thickBot="1" x14ac:dyDescent="0.3">
      <c r="B1411" s="132"/>
      <c r="C1411" s="133" t="s">
        <v>2453</v>
      </c>
      <c r="D1411" s="133" t="s">
        <v>289</v>
      </c>
      <c r="E1411" s="133" t="s">
        <v>2618</v>
      </c>
      <c r="F1411" s="137" t="s">
        <v>2619</v>
      </c>
      <c r="G1411" s="139" t="s">
        <v>2620</v>
      </c>
    </row>
    <row r="1412" spans="2:7" ht="129" customHeight="1" thickBot="1" x14ac:dyDescent="0.3">
      <c r="B1412" s="132"/>
      <c r="C1412" s="133" t="s">
        <v>2453</v>
      </c>
      <c r="D1412" s="133" t="s">
        <v>289</v>
      </c>
      <c r="E1412" s="133" t="s">
        <v>2621</v>
      </c>
      <c r="F1412" s="137" t="s">
        <v>294</v>
      </c>
      <c r="G1412" s="139" t="s">
        <v>2622</v>
      </c>
    </row>
    <row r="1413" spans="2:7" ht="288.60000000000002" thickBot="1" x14ac:dyDescent="0.3">
      <c r="B1413" s="132"/>
      <c r="C1413" s="133" t="s">
        <v>2453</v>
      </c>
      <c r="D1413" s="133" t="s">
        <v>289</v>
      </c>
      <c r="E1413" s="133" t="s">
        <v>2623</v>
      </c>
      <c r="F1413" s="137" t="s">
        <v>2624</v>
      </c>
      <c r="G1413" s="139" t="s">
        <v>2625</v>
      </c>
    </row>
    <row r="1414" spans="2:7" ht="132" customHeight="1" thickBot="1" x14ac:dyDescent="0.3">
      <c r="B1414" s="132"/>
      <c r="C1414" s="133" t="s">
        <v>2453</v>
      </c>
      <c r="D1414" s="133" t="s">
        <v>289</v>
      </c>
      <c r="E1414" s="133" t="s">
        <v>2626</v>
      </c>
      <c r="F1414" s="137" t="s">
        <v>2627</v>
      </c>
      <c r="G1414" s="139" t="s">
        <v>2628</v>
      </c>
    </row>
    <row r="1415" spans="2:7" ht="127.5" customHeight="1" thickBot="1" x14ac:dyDescent="0.3">
      <c r="B1415" s="132"/>
      <c r="C1415" s="133" t="s">
        <v>2453</v>
      </c>
      <c r="D1415" s="133" t="s">
        <v>289</v>
      </c>
      <c r="E1415" s="133" t="s">
        <v>2526</v>
      </c>
      <c r="F1415" s="137" t="s">
        <v>2629</v>
      </c>
      <c r="G1415" s="139" t="s">
        <v>2630</v>
      </c>
    </row>
    <row r="1416" spans="2:7" ht="123" customHeight="1" thickBot="1" x14ac:dyDescent="0.3">
      <c r="B1416" s="102"/>
      <c r="C1416" s="71" t="s">
        <v>2453</v>
      </c>
      <c r="D1416" s="71" t="s">
        <v>289</v>
      </c>
      <c r="E1416" s="71" t="s">
        <v>2528</v>
      </c>
      <c r="F1416" s="129" t="s">
        <v>691</v>
      </c>
      <c r="G1416" s="134" t="s">
        <v>2631</v>
      </c>
    </row>
    <row r="1417" spans="2:7" ht="111" customHeight="1" thickBot="1" x14ac:dyDescent="0.3">
      <c r="B1417" s="102"/>
      <c r="C1417" s="71" t="s">
        <v>2453</v>
      </c>
      <c r="D1417" s="71" t="s">
        <v>289</v>
      </c>
      <c r="E1417" s="71" t="s">
        <v>2530</v>
      </c>
      <c r="F1417" s="129" t="s">
        <v>266</v>
      </c>
      <c r="G1417" s="134" t="s">
        <v>2632</v>
      </c>
    </row>
    <row r="1418" spans="2:7" ht="111.75" customHeight="1" thickBot="1" x14ac:dyDescent="0.3">
      <c r="B1418" s="132"/>
      <c r="C1418" s="133" t="s">
        <v>2633</v>
      </c>
      <c r="D1418" s="133" t="s">
        <v>289</v>
      </c>
      <c r="E1418" s="133" t="s">
        <v>2532</v>
      </c>
      <c r="F1418" s="137" t="s">
        <v>2634</v>
      </c>
      <c r="G1418" s="139" t="s">
        <v>2635</v>
      </c>
    </row>
    <row r="1419" spans="2:7" ht="106.5" customHeight="1" thickBot="1" x14ac:dyDescent="0.3">
      <c r="B1419" s="132"/>
      <c r="C1419" s="133" t="s">
        <v>2453</v>
      </c>
      <c r="D1419" s="133" t="s">
        <v>289</v>
      </c>
      <c r="E1419" s="133" t="s">
        <v>2533</v>
      </c>
      <c r="F1419" s="137" t="s">
        <v>2248</v>
      </c>
      <c r="G1419" s="139" t="s">
        <v>2636</v>
      </c>
    </row>
    <row r="1420" spans="2:7" ht="122.25" customHeight="1" thickBot="1" x14ac:dyDescent="0.3">
      <c r="B1420" s="132"/>
      <c r="C1420" s="133" t="s">
        <v>2453</v>
      </c>
      <c r="D1420" s="133" t="s">
        <v>289</v>
      </c>
      <c r="E1420" s="133" t="s">
        <v>2534</v>
      </c>
      <c r="F1420" s="137" t="s">
        <v>2637</v>
      </c>
      <c r="G1420" s="139" t="s">
        <v>2638</v>
      </c>
    </row>
    <row r="1421" spans="2:7" ht="112.5" customHeight="1" thickBot="1" x14ac:dyDescent="0.3">
      <c r="B1421" s="132"/>
      <c r="C1421" s="133" t="s">
        <v>2453</v>
      </c>
      <c r="D1421" s="133" t="s">
        <v>289</v>
      </c>
      <c r="E1421" s="133" t="s">
        <v>2639</v>
      </c>
      <c r="F1421" s="137" t="s">
        <v>2640</v>
      </c>
      <c r="G1421" s="139" t="s">
        <v>2641</v>
      </c>
    </row>
    <row r="1422" spans="2:7" ht="102" customHeight="1" thickBot="1" x14ac:dyDescent="0.3">
      <c r="B1422" s="132"/>
      <c r="C1422" s="133" t="s">
        <v>2453</v>
      </c>
      <c r="D1422" s="133" t="s">
        <v>289</v>
      </c>
      <c r="E1422" s="133" t="s">
        <v>2535</v>
      </c>
      <c r="F1422" s="137" t="s">
        <v>2642</v>
      </c>
      <c r="G1422" s="139" t="s">
        <v>2643</v>
      </c>
    </row>
    <row r="1423" spans="2:7" ht="118.5" customHeight="1" thickBot="1" x14ac:dyDescent="0.3">
      <c r="B1423" s="132"/>
      <c r="C1423" s="133" t="s">
        <v>2453</v>
      </c>
      <c r="D1423" s="133" t="s">
        <v>289</v>
      </c>
      <c r="E1423" s="133" t="s">
        <v>2644</v>
      </c>
      <c r="F1423" s="137" t="s">
        <v>294</v>
      </c>
      <c r="G1423" s="139" t="s">
        <v>2645</v>
      </c>
    </row>
    <row r="1424" spans="2:7" ht="117" customHeight="1" thickBot="1" x14ac:dyDescent="0.3">
      <c r="B1424" s="132"/>
      <c r="C1424" s="133" t="s">
        <v>2453</v>
      </c>
      <c r="D1424" s="133" t="s">
        <v>289</v>
      </c>
      <c r="E1424" s="133" t="s">
        <v>2646</v>
      </c>
      <c r="F1424" s="137" t="s">
        <v>294</v>
      </c>
      <c r="G1424" s="139" t="s">
        <v>2647</v>
      </c>
    </row>
    <row r="1425" spans="2:7" ht="120.75" customHeight="1" thickBot="1" x14ac:dyDescent="0.3">
      <c r="B1425" s="102"/>
      <c r="C1425" s="71" t="s">
        <v>2453</v>
      </c>
      <c r="D1425" s="71" t="s">
        <v>289</v>
      </c>
      <c r="E1425" s="71" t="s">
        <v>2648</v>
      </c>
      <c r="F1425" s="137" t="s">
        <v>294</v>
      </c>
      <c r="G1425" s="134" t="s">
        <v>2649</v>
      </c>
    </row>
    <row r="1426" spans="2:7" ht="125.25" customHeight="1" thickBot="1" x14ac:dyDescent="0.3">
      <c r="B1426" s="102"/>
      <c r="C1426" s="71" t="s">
        <v>2453</v>
      </c>
      <c r="D1426" s="71" t="s">
        <v>289</v>
      </c>
      <c r="E1426" s="71" t="s">
        <v>2650</v>
      </c>
      <c r="F1426" s="137" t="s">
        <v>2651</v>
      </c>
      <c r="G1426" s="134" t="s">
        <v>2652</v>
      </c>
    </row>
    <row r="1427" spans="2:7" ht="124.5" customHeight="1" thickBot="1" x14ac:dyDescent="0.3">
      <c r="B1427" s="102"/>
      <c r="C1427" s="71" t="s">
        <v>2453</v>
      </c>
      <c r="D1427" s="71" t="s">
        <v>289</v>
      </c>
      <c r="E1427" s="71" t="s">
        <v>2653</v>
      </c>
      <c r="F1427" s="137" t="s">
        <v>2654</v>
      </c>
      <c r="G1427" s="134" t="s">
        <v>2655</v>
      </c>
    </row>
    <row r="1428" spans="2:7" ht="121.5" customHeight="1" thickBot="1" x14ac:dyDescent="0.3">
      <c r="B1428" s="102"/>
      <c r="C1428" s="71" t="s">
        <v>2453</v>
      </c>
      <c r="D1428" s="71" t="s">
        <v>289</v>
      </c>
      <c r="E1428" s="71" t="s">
        <v>2656</v>
      </c>
      <c r="F1428" s="137" t="s">
        <v>2657</v>
      </c>
      <c r="G1428" s="134" t="s">
        <v>2658</v>
      </c>
    </row>
    <row r="1429" spans="2:7" ht="133.5" customHeight="1" thickBot="1" x14ac:dyDescent="0.3">
      <c r="B1429" s="132"/>
      <c r="C1429" s="133" t="s">
        <v>2453</v>
      </c>
      <c r="D1429" s="133" t="s">
        <v>289</v>
      </c>
      <c r="E1429" s="133" t="s">
        <v>2659</v>
      </c>
      <c r="F1429" s="137" t="s">
        <v>2660</v>
      </c>
      <c r="G1429" s="139" t="s">
        <v>2661</v>
      </c>
    </row>
    <row r="1430" spans="2:7" ht="126" customHeight="1" thickBot="1" x14ac:dyDescent="0.3">
      <c r="B1430" s="132"/>
      <c r="C1430" s="133" t="s">
        <v>2453</v>
      </c>
      <c r="D1430" s="133" t="s">
        <v>289</v>
      </c>
      <c r="E1430" s="133" t="s">
        <v>2540</v>
      </c>
      <c r="F1430" s="137" t="s">
        <v>2662</v>
      </c>
      <c r="G1430" s="139" t="s">
        <v>2663</v>
      </c>
    </row>
    <row r="1431" spans="2:7" ht="126" customHeight="1" thickBot="1" x14ac:dyDescent="0.3">
      <c r="B1431" s="132"/>
      <c r="C1431" s="133" t="s">
        <v>2664</v>
      </c>
      <c r="D1431" s="133" t="s">
        <v>289</v>
      </c>
      <c r="E1431" s="133" t="s">
        <v>2542</v>
      </c>
      <c r="F1431" s="137" t="s">
        <v>2665</v>
      </c>
      <c r="G1431" s="139" t="s">
        <v>2666</v>
      </c>
    </row>
    <row r="1432" spans="2:7" ht="126" customHeight="1" thickBot="1" x14ac:dyDescent="0.3">
      <c r="B1432" s="132"/>
      <c r="C1432" s="133" t="s">
        <v>2664</v>
      </c>
      <c r="D1432" s="133" t="s">
        <v>289</v>
      </c>
      <c r="E1432" s="133" t="s">
        <v>2543</v>
      </c>
      <c r="F1432" s="137" t="s">
        <v>1132</v>
      </c>
      <c r="G1432" s="139" t="s">
        <v>1133</v>
      </c>
    </row>
    <row r="1433" spans="2:7" ht="126" customHeight="1" thickBot="1" x14ac:dyDescent="0.3">
      <c r="B1433" s="132"/>
      <c r="C1433" s="133" t="s">
        <v>2453</v>
      </c>
      <c r="D1433" s="133" t="s">
        <v>289</v>
      </c>
      <c r="E1433" s="133" t="s">
        <v>2544</v>
      </c>
      <c r="F1433" s="137" t="s">
        <v>2667</v>
      </c>
      <c r="G1433" s="139" t="s">
        <v>2668</v>
      </c>
    </row>
    <row r="1434" spans="2:7" ht="126" customHeight="1" thickBot="1" x14ac:dyDescent="0.3">
      <c r="B1434" s="132"/>
      <c r="C1434" s="133" t="s">
        <v>2453</v>
      </c>
      <c r="D1434" s="133" t="s">
        <v>289</v>
      </c>
      <c r="E1434" s="133" t="s">
        <v>2545</v>
      </c>
      <c r="F1434" s="129" t="s">
        <v>1169</v>
      </c>
      <c r="G1434" s="139" t="s">
        <v>1137</v>
      </c>
    </row>
    <row r="1435" spans="2:7" ht="126" customHeight="1" thickBot="1" x14ac:dyDescent="0.3">
      <c r="B1435" s="132"/>
      <c r="C1435" s="133" t="s">
        <v>2453</v>
      </c>
      <c r="D1435" s="133" t="s">
        <v>289</v>
      </c>
      <c r="E1435" s="133" t="s">
        <v>2546</v>
      </c>
      <c r="F1435" s="137" t="s">
        <v>2669</v>
      </c>
      <c r="G1435" s="139" t="s">
        <v>2670</v>
      </c>
    </row>
    <row r="1436" spans="2:7" ht="126" customHeight="1" thickBot="1" x14ac:dyDescent="0.3">
      <c r="B1436" s="132"/>
      <c r="C1436" s="133" t="s">
        <v>2453</v>
      </c>
      <c r="D1436" s="133" t="s">
        <v>289</v>
      </c>
      <c r="E1436" s="133" t="s">
        <v>2547</v>
      </c>
      <c r="F1436" s="137" t="s">
        <v>2671</v>
      </c>
      <c r="G1436" s="139" t="s">
        <v>2672</v>
      </c>
    </row>
    <row r="1437" spans="2:7" ht="126" customHeight="1" thickBot="1" x14ac:dyDescent="0.3">
      <c r="B1437" s="132"/>
      <c r="C1437" s="133" t="s">
        <v>2453</v>
      </c>
      <c r="D1437" s="133" t="s">
        <v>289</v>
      </c>
      <c r="E1437" s="133" t="s">
        <v>2548</v>
      </c>
      <c r="F1437" s="137" t="s">
        <v>2673</v>
      </c>
      <c r="G1437" s="139" t="s">
        <v>2674</v>
      </c>
    </row>
    <row r="1438" spans="2:7" ht="126" customHeight="1" thickBot="1" x14ac:dyDescent="0.3">
      <c r="B1438" s="132"/>
      <c r="C1438" s="133" t="s">
        <v>2453</v>
      </c>
      <c r="D1438" s="133" t="s">
        <v>289</v>
      </c>
      <c r="E1438" s="133" t="s">
        <v>2549</v>
      </c>
      <c r="F1438" s="137" t="s">
        <v>2675</v>
      </c>
      <c r="G1438" s="139" t="s">
        <v>2676</v>
      </c>
    </row>
    <row r="1439" spans="2:7" ht="126" customHeight="1" thickBot="1" x14ac:dyDescent="0.3">
      <c r="B1439" s="132"/>
      <c r="C1439" s="133" t="s">
        <v>2453</v>
      </c>
      <c r="D1439" s="133" t="s">
        <v>289</v>
      </c>
      <c r="E1439" s="133" t="s">
        <v>2551</v>
      </c>
      <c r="F1439" s="137" t="s">
        <v>2677</v>
      </c>
      <c r="G1439" s="139" t="s">
        <v>2678</v>
      </c>
    </row>
    <row r="1440" spans="2:7" ht="126" customHeight="1" thickBot="1" x14ac:dyDescent="0.3">
      <c r="B1440" s="132"/>
      <c r="C1440" s="133" t="s">
        <v>2453</v>
      </c>
      <c r="D1440" s="133" t="s">
        <v>289</v>
      </c>
      <c r="E1440" s="133" t="s">
        <v>2552</v>
      </c>
      <c r="F1440" s="137" t="s">
        <v>2679</v>
      </c>
      <c r="G1440" s="139" t="s">
        <v>2680</v>
      </c>
    </row>
    <row r="1441" spans="2:7" ht="126" customHeight="1" thickBot="1" x14ac:dyDescent="0.3">
      <c r="B1441" s="132"/>
      <c r="C1441" s="133" t="s">
        <v>2453</v>
      </c>
      <c r="D1441" s="133" t="s">
        <v>289</v>
      </c>
      <c r="E1441" s="133" t="s">
        <v>2553</v>
      </c>
      <c r="F1441" s="137" t="s">
        <v>2681</v>
      </c>
      <c r="G1441" s="139" t="s">
        <v>2279</v>
      </c>
    </row>
    <row r="1442" spans="2:7" ht="126" customHeight="1" thickBot="1" x14ac:dyDescent="0.3">
      <c r="B1442" s="132"/>
      <c r="C1442" s="133" t="s">
        <v>2453</v>
      </c>
      <c r="D1442" s="133" t="s">
        <v>289</v>
      </c>
      <c r="E1442" s="133" t="s">
        <v>2554</v>
      </c>
      <c r="F1442" s="137" t="s">
        <v>2682</v>
      </c>
      <c r="G1442" s="139" t="s">
        <v>2683</v>
      </c>
    </row>
    <row r="1443" spans="2:7" ht="126" customHeight="1" thickBot="1" x14ac:dyDescent="0.3">
      <c r="B1443" s="102"/>
      <c r="C1443" s="71" t="s">
        <v>2453</v>
      </c>
      <c r="D1443" s="71" t="s">
        <v>289</v>
      </c>
      <c r="E1443" s="71" t="s">
        <v>2555</v>
      </c>
      <c r="F1443" s="129" t="s">
        <v>2684</v>
      </c>
      <c r="G1443" s="134" t="s">
        <v>2685</v>
      </c>
    </row>
    <row r="1444" spans="2:7" ht="126" customHeight="1" thickBot="1" x14ac:dyDescent="0.3">
      <c r="B1444" s="132"/>
      <c r="C1444" s="133" t="s">
        <v>2453</v>
      </c>
      <c r="D1444" s="133" t="s">
        <v>289</v>
      </c>
      <c r="E1444" s="133" t="s">
        <v>2556</v>
      </c>
      <c r="F1444" s="137" t="s">
        <v>2686</v>
      </c>
      <c r="G1444" s="139" t="s">
        <v>2687</v>
      </c>
    </row>
    <row r="1445" spans="2:7" ht="126" customHeight="1" thickBot="1" x14ac:dyDescent="0.3">
      <c r="B1445" s="102"/>
      <c r="C1445" s="71" t="s">
        <v>2453</v>
      </c>
      <c r="D1445" s="71" t="s">
        <v>289</v>
      </c>
      <c r="E1445" s="71" t="s">
        <v>2558</v>
      </c>
      <c r="F1445" s="129" t="s">
        <v>2688</v>
      </c>
      <c r="G1445" s="134" t="s">
        <v>2689</v>
      </c>
    </row>
    <row r="1446" spans="2:7" ht="126" customHeight="1" thickBot="1" x14ac:dyDescent="0.3">
      <c r="B1446" s="132"/>
      <c r="C1446" s="133" t="s">
        <v>2453</v>
      </c>
      <c r="D1446" s="133" t="s">
        <v>289</v>
      </c>
      <c r="E1446" s="133" t="s">
        <v>2559</v>
      </c>
      <c r="F1446" s="137" t="s">
        <v>2690</v>
      </c>
      <c r="G1446" s="139" t="s">
        <v>2691</v>
      </c>
    </row>
    <row r="1447" spans="2:7" ht="126" customHeight="1" thickBot="1" x14ac:dyDescent="0.3">
      <c r="B1447" s="132"/>
      <c r="C1447" s="133" t="s">
        <v>2453</v>
      </c>
      <c r="D1447" s="133" t="s">
        <v>289</v>
      </c>
      <c r="E1447" s="133" t="s">
        <v>2560</v>
      </c>
      <c r="F1447" s="137" t="s">
        <v>2290</v>
      </c>
      <c r="G1447" s="139" t="s">
        <v>2692</v>
      </c>
    </row>
    <row r="1448" spans="2:7" ht="126" customHeight="1" thickBot="1" x14ac:dyDescent="0.3">
      <c r="B1448" s="132"/>
      <c r="C1448" s="133" t="s">
        <v>2453</v>
      </c>
      <c r="D1448" s="133" t="s">
        <v>289</v>
      </c>
      <c r="E1448" s="133" t="s">
        <v>2562</v>
      </c>
      <c r="F1448" s="137" t="s">
        <v>2693</v>
      </c>
      <c r="G1448" s="139" t="s">
        <v>2293</v>
      </c>
    </row>
    <row r="1449" spans="2:7" ht="126" customHeight="1" thickBot="1" x14ac:dyDescent="0.3">
      <c r="B1449" s="132"/>
      <c r="C1449" s="133" t="s">
        <v>2453</v>
      </c>
      <c r="D1449" s="133" t="s">
        <v>289</v>
      </c>
      <c r="E1449" s="133" t="s">
        <v>2563</v>
      </c>
      <c r="F1449" s="137" t="s">
        <v>2294</v>
      </c>
      <c r="G1449" s="139" t="s">
        <v>2295</v>
      </c>
    </row>
    <row r="1450" spans="2:7" ht="126" customHeight="1" thickBot="1" x14ac:dyDescent="0.3">
      <c r="B1450" s="132"/>
      <c r="C1450" s="133" t="s">
        <v>2453</v>
      </c>
      <c r="D1450" s="133" t="s">
        <v>289</v>
      </c>
      <c r="E1450" s="133" t="s">
        <v>2564</v>
      </c>
      <c r="F1450" s="137" t="s">
        <v>2694</v>
      </c>
      <c r="G1450" s="139" t="s">
        <v>2695</v>
      </c>
    </row>
    <row r="1451" spans="2:7" ht="126" customHeight="1" thickBot="1" x14ac:dyDescent="0.3">
      <c r="B1451" s="132"/>
      <c r="C1451" s="133" t="s">
        <v>2453</v>
      </c>
      <c r="D1451" s="133" t="s">
        <v>289</v>
      </c>
      <c r="E1451" s="133" t="s">
        <v>2565</v>
      </c>
      <c r="F1451" s="137"/>
      <c r="G1451" s="139" t="s">
        <v>2298</v>
      </c>
    </row>
    <row r="1452" spans="2:7" ht="126" customHeight="1" thickBot="1" x14ac:dyDescent="0.3">
      <c r="B1452" s="132"/>
      <c r="C1452" s="133" t="s">
        <v>2453</v>
      </c>
      <c r="D1452" s="133" t="s">
        <v>289</v>
      </c>
      <c r="E1452" s="133" t="s">
        <v>2569</v>
      </c>
      <c r="F1452" s="137" t="s">
        <v>2696</v>
      </c>
      <c r="G1452" s="139" t="s">
        <v>2570</v>
      </c>
    </row>
    <row r="1453" spans="2:7" ht="126" customHeight="1" thickBot="1" x14ac:dyDescent="0.3">
      <c r="B1453" s="132"/>
      <c r="C1453" s="133" t="s">
        <v>2453</v>
      </c>
      <c r="D1453" s="133" t="s">
        <v>289</v>
      </c>
      <c r="E1453" s="133" t="s">
        <v>2571</v>
      </c>
      <c r="F1453" s="137" t="s">
        <v>2697</v>
      </c>
      <c r="G1453" s="139" t="s">
        <v>2302</v>
      </c>
    </row>
    <row r="1454" spans="2:7" ht="126" customHeight="1" thickBot="1" x14ac:dyDescent="0.3">
      <c r="B1454" s="132"/>
      <c r="C1454" s="133" t="s">
        <v>2453</v>
      </c>
      <c r="D1454" s="133" t="s">
        <v>289</v>
      </c>
      <c r="E1454" s="133" t="s">
        <v>2572</v>
      </c>
      <c r="F1454" s="137" t="s">
        <v>2303</v>
      </c>
      <c r="G1454" s="139" t="s">
        <v>2304</v>
      </c>
    </row>
    <row r="1455" spans="2:7" ht="126" customHeight="1" thickBot="1" x14ac:dyDescent="0.3">
      <c r="B1455" s="132"/>
      <c r="C1455" s="133" t="s">
        <v>2453</v>
      </c>
      <c r="D1455" s="133" t="s">
        <v>289</v>
      </c>
      <c r="E1455" s="133" t="s">
        <v>2577</v>
      </c>
      <c r="F1455" s="137" t="s">
        <v>2305</v>
      </c>
      <c r="G1455" s="139" t="s">
        <v>2306</v>
      </c>
    </row>
    <row r="1456" spans="2:7" ht="126" customHeight="1" thickBot="1" x14ac:dyDescent="0.3">
      <c r="B1456" s="132"/>
      <c r="C1456" s="133" t="s">
        <v>2453</v>
      </c>
      <c r="D1456" s="133" t="s">
        <v>289</v>
      </c>
      <c r="E1456" s="133" t="s">
        <v>2578</v>
      </c>
      <c r="F1456" s="137" t="s">
        <v>1169</v>
      </c>
      <c r="G1456" s="139" t="s">
        <v>2308</v>
      </c>
    </row>
    <row r="1457" spans="2:7" ht="126" customHeight="1" thickBot="1" x14ac:dyDescent="0.3">
      <c r="B1457" s="132"/>
      <c r="C1457" s="133" t="s">
        <v>2453</v>
      </c>
      <c r="D1457" s="133" t="s">
        <v>289</v>
      </c>
      <c r="E1457" s="133" t="s">
        <v>2580</v>
      </c>
      <c r="F1457" s="137" t="s">
        <v>1169</v>
      </c>
      <c r="G1457" s="139" t="s">
        <v>2310</v>
      </c>
    </row>
    <row r="1458" spans="2:7" ht="126" customHeight="1" thickBot="1" x14ac:dyDescent="0.3">
      <c r="B1458" s="132"/>
      <c r="C1458" s="133" t="s">
        <v>2453</v>
      </c>
      <c r="D1458" s="133" t="s">
        <v>289</v>
      </c>
      <c r="E1458" s="133" t="s">
        <v>2582</v>
      </c>
      <c r="F1458" s="137" t="s">
        <v>1169</v>
      </c>
      <c r="G1458" s="139" t="s">
        <v>2312</v>
      </c>
    </row>
    <row r="1459" spans="2:7" ht="126" customHeight="1" thickBot="1" x14ac:dyDescent="0.3">
      <c r="B1459" s="102"/>
      <c r="C1459" s="71" t="s">
        <v>2453</v>
      </c>
      <c r="D1459" s="71" t="s">
        <v>289</v>
      </c>
      <c r="E1459" s="71" t="s">
        <v>2583</v>
      </c>
      <c r="F1459" s="129" t="s">
        <v>2698</v>
      </c>
      <c r="G1459" s="134" t="s">
        <v>2314</v>
      </c>
    </row>
    <row r="1460" spans="2:7" ht="126" customHeight="1" thickBot="1" x14ac:dyDescent="0.3">
      <c r="B1460" s="102"/>
      <c r="C1460" s="71" t="s">
        <v>2453</v>
      </c>
      <c r="D1460" s="71" t="s">
        <v>289</v>
      </c>
      <c r="E1460" s="71" t="s">
        <v>2584</v>
      </c>
      <c r="F1460" s="129" t="s">
        <v>2315</v>
      </c>
      <c r="G1460" s="134" t="s">
        <v>2316</v>
      </c>
    </row>
  </sheetData>
  <printOptions horizontalCentered="1"/>
  <pageMargins left="0.5" right="0.5" top="1.35" bottom="0.75" header="0.55000000000000004" footer="0.3"/>
  <pageSetup paperSize="9" fitToHeight="0" orientation="portrait" r:id="rId1"/>
  <headerFooter>
    <oddHeader>&amp;C&amp;"+,Regular"&amp;24&amp;K04-049Vacation Items&amp;"Corbel,Regular"&amp;10
&amp;"-,Regular"&amp;12CHECKLIST</oddHeader>
    <oddFooter>&amp;C&amp;K04+000Page &amp;P of &amp;N</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1863F-FDDE-4C0A-8239-2C49315D3A6F}">
  <sheetPr codeName="Planilha1"/>
  <dimension ref="A1:GN300"/>
  <sheetViews>
    <sheetView showGridLines="0" zoomScale="90" zoomScaleNormal="90" workbookViewId="0">
      <selection activeCell="L1" sqref="L1"/>
    </sheetView>
  </sheetViews>
  <sheetFormatPr defaultColWidth="20.6640625" defaultRowHeight="13.8" x14ac:dyDescent="0.3"/>
  <cols>
    <col min="1" max="1" width="18.33203125" style="2" customWidth="1"/>
    <col min="2" max="2" width="20.6640625" style="2"/>
    <col min="3" max="4" width="24.6640625" style="2" customWidth="1"/>
    <col min="5" max="16" width="20.6640625" style="2"/>
    <col min="17" max="17" width="48.33203125" style="2" customWidth="1"/>
    <col min="18" max="18" width="20.44140625" style="2" customWidth="1"/>
    <col min="19" max="30" width="20.6640625" style="2" customWidth="1"/>
    <col min="31" max="16384" width="20.6640625" style="2"/>
  </cols>
  <sheetData>
    <row r="1" spans="1:196" ht="122.4" customHeight="1" x14ac:dyDescent="0.3"/>
    <row r="2" spans="1:196" ht="82.95" customHeight="1" x14ac:dyDescent="0.3">
      <c r="A2" s="88" t="s">
        <v>7</v>
      </c>
      <c r="B2" s="89" t="s">
        <v>8</v>
      </c>
      <c r="C2" s="89" t="s">
        <v>9</v>
      </c>
      <c r="D2" s="89" t="s">
        <v>10</v>
      </c>
      <c r="E2" s="89" t="s">
        <v>11</v>
      </c>
      <c r="F2" s="89" t="s">
        <v>12</v>
      </c>
      <c r="G2" s="89" t="s">
        <v>13</v>
      </c>
      <c r="H2" s="89" t="s">
        <v>14</v>
      </c>
      <c r="I2" s="89" t="s">
        <v>15</v>
      </c>
      <c r="J2" s="89" t="s">
        <v>16</v>
      </c>
      <c r="K2" s="89" t="s">
        <v>17</v>
      </c>
      <c r="L2" s="89" t="s">
        <v>18</v>
      </c>
      <c r="M2" s="89" t="s">
        <v>19</v>
      </c>
      <c r="N2" s="89" t="s">
        <v>20</v>
      </c>
      <c r="O2" s="89" t="s">
        <v>21</v>
      </c>
      <c r="P2" s="89" t="s">
        <v>22</v>
      </c>
      <c r="Q2" s="89" t="s">
        <v>23</v>
      </c>
      <c r="R2" s="89" t="s">
        <v>24</v>
      </c>
      <c r="S2" s="89" t="s">
        <v>25</v>
      </c>
      <c r="T2" s="89" t="s">
        <v>26</v>
      </c>
      <c r="U2" s="89" t="s">
        <v>27</v>
      </c>
      <c r="V2" s="89" t="s">
        <v>28</v>
      </c>
      <c r="W2" s="89" t="s">
        <v>29</v>
      </c>
      <c r="X2" s="89" t="s">
        <v>30</v>
      </c>
      <c r="Y2" s="89" t="s">
        <v>31</v>
      </c>
      <c r="Z2" s="89" t="s">
        <v>32</v>
      </c>
      <c r="AA2" s="89" t="s">
        <v>33</v>
      </c>
      <c r="AB2" s="89" t="s">
        <v>34</v>
      </c>
      <c r="AC2" s="89" t="s">
        <v>35</v>
      </c>
      <c r="AD2" s="89" t="s">
        <v>36</v>
      </c>
      <c r="AE2" s="89" t="s">
        <v>37</v>
      </c>
      <c r="AF2" s="89" t="s">
        <v>38</v>
      </c>
      <c r="AG2" s="89" t="s">
        <v>39</v>
      </c>
      <c r="AH2" s="89" t="s">
        <v>40</v>
      </c>
      <c r="AI2" s="89" t="s">
        <v>41</v>
      </c>
      <c r="AJ2" s="89" t="s">
        <v>42</v>
      </c>
      <c r="AK2" s="89" t="s">
        <v>43</v>
      </c>
      <c r="AL2" s="89" t="s">
        <v>44</v>
      </c>
      <c r="AM2" s="89" t="s">
        <v>45</v>
      </c>
      <c r="AN2" s="89" t="s">
        <v>46</v>
      </c>
      <c r="AO2" s="89" t="s">
        <v>47</v>
      </c>
      <c r="AP2" s="89" t="s">
        <v>48</v>
      </c>
      <c r="AQ2" s="89" t="s">
        <v>49</v>
      </c>
      <c r="AR2" s="89" t="s">
        <v>50</v>
      </c>
      <c r="AS2" s="89" t="s">
        <v>51</v>
      </c>
      <c r="AT2" s="89" t="s">
        <v>52</v>
      </c>
      <c r="AU2" s="89" t="s">
        <v>53</v>
      </c>
      <c r="AV2" s="89" t="s">
        <v>54</v>
      </c>
      <c r="AW2" s="89" t="s">
        <v>55</v>
      </c>
      <c r="AX2" s="89" t="s">
        <v>56</v>
      </c>
      <c r="AY2" s="89" t="s">
        <v>57</v>
      </c>
      <c r="AZ2" s="89" t="s">
        <v>58</v>
      </c>
      <c r="BA2" s="89" t="s">
        <v>59</v>
      </c>
      <c r="BB2" s="89" t="s">
        <v>60</v>
      </c>
      <c r="BC2" s="89" t="s">
        <v>61</v>
      </c>
      <c r="BD2" s="89" t="s">
        <v>62</v>
      </c>
      <c r="BE2" s="89" t="s">
        <v>63</v>
      </c>
      <c r="BF2" s="89" t="s">
        <v>64</v>
      </c>
      <c r="BG2" s="89" t="s">
        <v>65</v>
      </c>
      <c r="BH2" s="89" t="s">
        <v>66</v>
      </c>
      <c r="BI2" s="89" t="s">
        <v>67</v>
      </c>
      <c r="BJ2" s="89" t="s">
        <v>68</v>
      </c>
      <c r="BK2" s="89" t="s">
        <v>69</v>
      </c>
      <c r="BL2" s="89" t="s">
        <v>70</v>
      </c>
      <c r="BM2" s="89" t="s">
        <v>71</v>
      </c>
      <c r="BN2" s="89" t="s">
        <v>72</v>
      </c>
      <c r="BO2" s="89" t="s">
        <v>73</v>
      </c>
      <c r="BP2" s="89" t="s">
        <v>74</v>
      </c>
      <c r="BQ2" s="89" t="s">
        <v>75</v>
      </c>
      <c r="BR2" s="89" t="s">
        <v>76</v>
      </c>
      <c r="BS2" s="89" t="s">
        <v>77</v>
      </c>
      <c r="BT2" s="89" t="s">
        <v>78</v>
      </c>
      <c r="BU2" s="89" t="s">
        <v>79</v>
      </c>
      <c r="BV2" s="89" t="s">
        <v>80</v>
      </c>
      <c r="BW2" s="89" t="s">
        <v>81</v>
      </c>
      <c r="BX2" s="89" t="s">
        <v>82</v>
      </c>
      <c r="BY2" s="89" t="s">
        <v>83</v>
      </c>
      <c r="BZ2" s="89" t="s">
        <v>84</v>
      </c>
      <c r="CA2" s="89" t="s">
        <v>85</v>
      </c>
      <c r="CB2" s="89" t="s">
        <v>86</v>
      </c>
      <c r="CC2" s="89" t="s">
        <v>87</v>
      </c>
      <c r="CD2" s="89" t="s">
        <v>88</v>
      </c>
      <c r="CE2" s="89" t="s">
        <v>89</v>
      </c>
      <c r="CF2" s="89" t="s">
        <v>90</v>
      </c>
      <c r="CG2" s="89" t="s">
        <v>91</v>
      </c>
      <c r="CH2" s="89" t="s">
        <v>92</v>
      </c>
      <c r="CI2" s="89" t="s">
        <v>93</v>
      </c>
      <c r="CJ2" s="89" t="s">
        <v>94</v>
      </c>
      <c r="CK2" s="89" t="s">
        <v>95</v>
      </c>
      <c r="CL2" s="89" t="s">
        <v>96</v>
      </c>
      <c r="CM2" s="89" t="s">
        <v>97</v>
      </c>
      <c r="CN2" s="89" t="s">
        <v>98</v>
      </c>
      <c r="CO2" s="89" t="s">
        <v>99</v>
      </c>
      <c r="CP2" s="89" t="s">
        <v>100</v>
      </c>
      <c r="CQ2" s="89" t="s">
        <v>101</v>
      </c>
      <c r="CR2" s="89" t="s">
        <v>102</v>
      </c>
      <c r="CS2" s="89" t="s">
        <v>103</v>
      </c>
      <c r="CT2" s="89" t="s">
        <v>104</v>
      </c>
      <c r="CU2" s="89" t="s">
        <v>105</v>
      </c>
      <c r="CV2" s="89" t="s">
        <v>106</v>
      </c>
      <c r="CW2" s="89" t="s">
        <v>107</v>
      </c>
      <c r="CX2" s="89" t="s">
        <v>108</v>
      </c>
      <c r="CY2" s="89" t="s">
        <v>109</v>
      </c>
      <c r="CZ2" s="89" t="s">
        <v>110</v>
      </c>
      <c r="DA2" s="89" t="s">
        <v>111</v>
      </c>
      <c r="DB2" s="89" t="s">
        <v>112</v>
      </c>
      <c r="DC2" s="89" t="s">
        <v>113</v>
      </c>
      <c r="DD2" s="89" t="s">
        <v>114</v>
      </c>
      <c r="DE2" s="89" t="s">
        <v>115</v>
      </c>
      <c r="DF2" s="89" t="s">
        <v>116</v>
      </c>
      <c r="DG2" s="89" t="s">
        <v>117</v>
      </c>
      <c r="DH2" s="89" t="s">
        <v>118</v>
      </c>
      <c r="DI2" s="89" t="s">
        <v>119</v>
      </c>
      <c r="DJ2" s="89" t="s">
        <v>120</v>
      </c>
      <c r="DK2" s="89" t="s">
        <v>121</v>
      </c>
      <c r="DL2" s="89" t="s">
        <v>122</v>
      </c>
      <c r="DM2" s="89" t="s">
        <v>123</v>
      </c>
      <c r="DN2" s="89" t="s">
        <v>124</v>
      </c>
      <c r="DO2" s="89" t="s">
        <v>125</v>
      </c>
      <c r="DP2" s="89" t="s">
        <v>126</v>
      </c>
      <c r="DQ2" s="89" t="s">
        <v>127</v>
      </c>
      <c r="DR2" s="89" t="s">
        <v>128</v>
      </c>
      <c r="DS2" s="89" t="s">
        <v>129</v>
      </c>
      <c r="DT2" s="89" t="s">
        <v>130</v>
      </c>
      <c r="DU2" s="89" t="s">
        <v>131</v>
      </c>
      <c r="DV2" s="89" t="s">
        <v>132</v>
      </c>
      <c r="DW2" s="89" t="s">
        <v>133</v>
      </c>
      <c r="DX2" s="89" t="s">
        <v>134</v>
      </c>
      <c r="DY2" s="89" t="s">
        <v>135</v>
      </c>
      <c r="DZ2" s="89" t="s">
        <v>136</v>
      </c>
      <c r="EA2" s="89" t="s">
        <v>137</v>
      </c>
      <c r="EB2" s="89" t="s">
        <v>138</v>
      </c>
      <c r="EC2" s="89" t="s">
        <v>139</v>
      </c>
      <c r="ED2" s="89" t="s">
        <v>140</v>
      </c>
      <c r="EE2" s="89" t="s">
        <v>141</v>
      </c>
      <c r="EF2" s="89" t="s">
        <v>142</v>
      </c>
      <c r="EG2" s="89" t="s">
        <v>143</v>
      </c>
      <c r="EH2" s="89" t="s">
        <v>144</v>
      </c>
      <c r="EI2" s="89" t="s">
        <v>145</v>
      </c>
      <c r="EJ2" s="89" t="s">
        <v>146</v>
      </c>
      <c r="EK2" s="89" t="s">
        <v>147</v>
      </c>
      <c r="EL2" s="89" t="s">
        <v>148</v>
      </c>
      <c r="EM2" s="89" t="s">
        <v>149</v>
      </c>
      <c r="EN2" s="89" t="s">
        <v>150</v>
      </c>
      <c r="EO2" s="89" t="s">
        <v>151</v>
      </c>
      <c r="EP2" s="89" t="s">
        <v>152</v>
      </c>
      <c r="EQ2" s="89" t="s">
        <v>153</v>
      </c>
      <c r="ER2" s="89" t="s">
        <v>154</v>
      </c>
      <c r="ES2" s="89" t="s">
        <v>155</v>
      </c>
      <c r="ET2" s="89" t="s">
        <v>156</v>
      </c>
      <c r="EU2" s="89" t="s">
        <v>157</v>
      </c>
      <c r="EV2" s="89" t="s">
        <v>158</v>
      </c>
      <c r="EW2" s="89" t="s">
        <v>159</v>
      </c>
      <c r="EX2" s="89" t="s">
        <v>160</v>
      </c>
      <c r="EY2" s="89" t="s">
        <v>161</v>
      </c>
      <c r="EZ2" s="89" t="s">
        <v>162</v>
      </c>
      <c r="FA2" s="89" t="s">
        <v>163</v>
      </c>
      <c r="FB2" s="89" t="s">
        <v>164</v>
      </c>
      <c r="FC2" s="89" t="s">
        <v>165</v>
      </c>
      <c r="FD2" s="89" t="s">
        <v>166</v>
      </c>
      <c r="FE2" s="89" t="s">
        <v>167</v>
      </c>
      <c r="FF2" s="89" t="s">
        <v>168</v>
      </c>
      <c r="FG2" s="89" t="s">
        <v>169</v>
      </c>
      <c r="FH2" s="89" t="s">
        <v>170</v>
      </c>
      <c r="FI2" s="89" t="s">
        <v>171</v>
      </c>
      <c r="FJ2" s="89" t="s">
        <v>172</v>
      </c>
      <c r="FK2" s="89" t="s">
        <v>173</v>
      </c>
      <c r="FL2" s="89" t="s">
        <v>174</v>
      </c>
      <c r="FM2" s="89" t="s">
        <v>175</v>
      </c>
      <c r="FN2" s="89" t="s">
        <v>176</v>
      </c>
      <c r="FO2" s="89" t="s">
        <v>177</v>
      </c>
      <c r="FP2" s="89" t="s">
        <v>178</v>
      </c>
      <c r="FQ2" s="89" t="s">
        <v>179</v>
      </c>
      <c r="FR2" s="89" t="s">
        <v>180</v>
      </c>
      <c r="FS2" s="89" t="s">
        <v>181</v>
      </c>
      <c r="FT2" s="89" t="s">
        <v>182</v>
      </c>
      <c r="FU2" s="89" t="s">
        <v>183</v>
      </c>
      <c r="FV2" s="89" t="s">
        <v>184</v>
      </c>
      <c r="FW2" s="89" t="s">
        <v>185</v>
      </c>
      <c r="FX2" s="89" t="s">
        <v>186</v>
      </c>
      <c r="FY2" s="89" t="s">
        <v>187</v>
      </c>
      <c r="FZ2" s="89" t="s">
        <v>188</v>
      </c>
      <c r="GA2" s="89" t="s">
        <v>189</v>
      </c>
      <c r="GB2" s="89" t="s">
        <v>190</v>
      </c>
      <c r="GC2" s="89" t="s">
        <v>191</v>
      </c>
      <c r="GD2" s="89" t="s">
        <v>192</v>
      </c>
      <c r="GE2" s="89" t="s">
        <v>193</v>
      </c>
      <c r="GF2" s="89" t="s">
        <v>194</v>
      </c>
      <c r="GG2" s="89" t="s">
        <v>195</v>
      </c>
      <c r="GH2" s="89" t="s">
        <v>196</v>
      </c>
      <c r="GI2" s="89" t="s">
        <v>197</v>
      </c>
      <c r="GJ2" s="89" t="s">
        <v>198</v>
      </c>
      <c r="GK2" s="89" t="s">
        <v>199</v>
      </c>
      <c r="GL2" s="89" t="s">
        <v>200</v>
      </c>
    </row>
    <row r="3" spans="1:196" ht="50.1" customHeight="1" x14ac:dyDescent="0.3">
      <c r="A3" s="119" t="s">
        <v>201</v>
      </c>
      <c r="B3" s="120">
        <v>194</v>
      </c>
      <c r="C3" s="120" t="s">
        <v>202</v>
      </c>
      <c r="D3" s="120"/>
      <c r="E3" s="120" t="s">
        <v>203</v>
      </c>
      <c r="F3" s="120" t="s">
        <v>2</v>
      </c>
      <c r="G3" s="120" t="s">
        <v>2</v>
      </c>
      <c r="H3" s="120"/>
      <c r="I3" s="120" t="s">
        <v>204</v>
      </c>
      <c r="J3" s="120"/>
      <c r="K3" s="120"/>
      <c r="L3" s="120"/>
      <c r="M3" s="120"/>
      <c r="N3" s="120"/>
      <c r="O3" s="120"/>
      <c r="P3" s="120"/>
      <c r="Q3" s="120"/>
      <c r="R3" s="120"/>
      <c r="S3" s="120"/>
      <c r="T3" s="120"/>
      <c r="U3" s="120"/>
      <c r="V3" s="120"/>
      <c r="W3" s="120"/>
      <c r="X3" s="120"/>
      <c r="Y3" s="120"/>
      <c r="Z3" s="120"/>
      <c r="AA3" s="120"/>
      <c r="AB3" s="120"/>
      <c r="AC3" s="120"/>
      <c r="AD3" s="120"/>
      <c r="AE3" s="120"/>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c r="CN3" s="121"/>
      <c r="CO3" s="121"/>
      <c r="CP3" s="121"/>
      <c r="CQ3" s="121"/>
      <c r="CR3" s="121"/>
      <c r="CS3" s="121"/>
      <c r="CT3" s="121"/>
      <c r="CU3" s="121"/>
      <c r="CV3" s="121"/>
      <c r="CW3" s="121"/>
      <c r="CX3" s="121"/>
      <c r="CY3" s="121"/>
      <c r="CZ3" s="121"/>
      <c r="DA3" s="121"/>
      <c r="DB3" s="121"/>
      <c r="DC3" s="121"/>
      <c r="DD3" s="121"/>
      <c r="DE3" s="121"/>
      <c r="DF3" s="121"/>
      <c r="DG3" s="121"/>
      <c r="DH3" s="121"/>
      <c r="DI3" s="121"/>
      <c r="DJ3" s="121"/>
      <c r="DK3" s="121"/>
      <c r="DL3" s="121"/>
      <c r="DM3" s="121"/>
      <c r="DN3" s="121"/>
      <c r="DO3" s="121"/>
      <c r="DP3" s="121"/>
      <c r="DQ3" s="121"/>
      <c r="DR3" s="121"/>
      <c r="DS3" s="121"/>
      <c r="DT3" s="121"/>
      <c r="DU3" s="121"/>
      <c r="DV3" s="121"/>
      <c r="DW3" s="121"/>
      <c r="DX3" s="121"/>
      <c r="DY3" s="121"/>
      <c r="DZ3" s="121"/>
      <c r="EA3" s="121"/>
      <c r="EB3" s="121"/>
      <c r="EC3" s="121"/>
      <c r="ED3" s="121"/>
      <c r="EE3" s="121"/>
      <c r="EF3" s="121"/>
      <c r="EG3" s="121"/>
      <c r="EH3" s="121"/>
      <c r="EI3" s="121"/>
      <c r="EJ3" s="121"/>
      <c r="EK3" s="121"/>
      <c r="EL3" s="121"/>
      <c r="EM3" s="121"/>
      <c r="EN3" s="121"/>
      <c r="EO3" s="121"/>
      <c r="EP3" s="121"/>
      <c r="EQ3" s="121"/>
      <c r="ER3" s="121"/>
      <c r="ES3" s="121"/>
      <c r="ET3" s="121"/>
      <c r="EU3" s="121"/>
      <c r="EV3" s="121"/>
      <c r="EW3" s="121"/>
      <c r="EX3" s="121"/>
      <c r="EY3" s="121"/>
      <c r="EZ3" s="121"/>
      <c r="FA3" s="121"/>
      <c r="FB3" s="121"/>
      <c r="FC3" s="121"/>
      <c r="FD3" s="121"/>
      <c r="FE3" s="121"/>
      <c r="FF3" s="121"/>
      <c r="FG3" s="121"/>
      <c r="FH3" s="121"/>
      <c r="FI3" s="121"/>
      <c r="FJ3" s="121"/>
      <c r="FK3" s="121"/>
      <c r="FL3" s="121"/>
      <c r="FM3" s="121"/>
      <c r="FN3" s="121"/>
      <c r="FO3" s="121"/>
      <c r="FP3" s="121"/>
      <c r="FQ3" s="121"/>
      <c r="FR3" s="121"/>
      <c r="FS3" s="121"/>
      <c r="FT3" s="121"/>
      <c r="FU3" s="121"/>
      <c r="FV3" s="121"/>
      <c r="FW3" s="121"/>
      <c r="FX3" s="121"/>
      <c r="FY3" s="121"/>
      <c r="FZ3" s="121"/>
      <c r="GA3" s="121"/>
      <c r="GB3" s="121"/>
      <c r="GC3" s="121"/>
      <c r="GD3" s="121"/>
      <c r="GE3" s="121"/>
      <c r="GF3" s="121"/>
      <c r="GG3" s="121"/>
      <c r="GH3" s="121"/>
      <c r="GI3" s="121"/>
      <c r="GJ3" s="121" t="s">
        <v>205</v>
      </c>
      <c r="GK3" s="121"/>
      <c r="GL3" s="121"/>
    </row>
    <row r="4" spans="1:196" ht="50.1" customHeight="1" x14ac:dyDescent="0.3">
      <c r="A4" s="119" t="s">
        <v>206</v>
      </c>
      <c r="B4" s="120">
        <v>335</v>
      </c>
      <c r="C4" s="120" t="s">
        <v>202</v>
      </c>
      <c r="D4" s="120"/>
      <c r="E4" s="120" t="s">
        <v>207</v>
      </c>
      <c r="F4" s="120" t="s">
        <v>2</v>
      </c>
      <c r="G4" s="120" t="s">
        <v>2</v>
      </c>
      <c r="H4" s="120"/>
      <c r="I4" s="120" t="s">
        <v>208</v>
      </c>
      <c r="J4" s="120"/>
      <c r="K4" s="120"/>
      <c r="L4" s="120"/>
      <c r="M4" s="120" t="s">
        <v>209</v>
      </c>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c r="BM4" s="120"/>
      <c r="BN4" s="120"/>
      <c r="BO4" s="120"/>
      <c r="BP4" s="120"/>
      <c r="BQ4" s="120"/>
      <c r="BR4" s="120"/>
      <c r="BS4" s="120"/>
      <c r="BT4" s="120"/>
      <c r="BU4" s="120"/>
      <c r="BV4" s="120"/>
      <c r="BW4" s="120"/>
      <c r="BX4" s="120"/>
      <c r="BY4" s="120"/>
      <c r="BZ4" s="120"/>
      <c r="CA4" s="120"/>
      <c r="CB4" s="120"/>
      <c r="CC4" s="120"/>
      <c r="CD4" s="120"/>
      <c r="CE4" s="120"/>
      <c r="CF4" s="120"/>
      <c r="CG4" s="120"/>
      <c r="CH4" s="120"/>
      <c r="CI4" s="120"/>
      <c r="CJ4" s="120"/>
      <c r="CK4" s="120"/>
      <c r="CL4" s="120"/>
      <c r="CM4" s="120"/>
      <c r="CN4" s="120"/>
      <c r="CO4" s="120"/>
      <c r="CP4" s="120"/>
      <c r="CQ4" s="120"/>
      <c r="CR4" s="120"/>
      <c r="CS4" s="120"/>
      <c r="CT4" s="120"/>
      <c r="CU4" s="120"/>
      <c r="CV4" s="120"/>
      <c r="CW4" s="120"/>
      <c r="CX4" s="120"/>
      <c r="CY4" s="120"/>
      <c r="CZ4" s="120"/>
      <c r="DA4" s="120"/>
      <c r="DB4" s="120"/>
      <c r="DC4" s="120"/>
      <c r="DD4" s="120"/>
      <c r="DE4" s="120"/>
      <c r="DF4" s="120"/>
      <c r="DG4" s="120"/>
      <c r="DH4" s="120"/>
      <c r="DI4" s="120"/>
      <c r="DJ4" s="120"/>
      <c r="DK4" s="120"/>
      <c r="DL4" s="120"/>
      <c r="DM4" s="120"/>
      <c r="DN4" s="120"/>
      <c r="DO4" s="120"/>
      <c r="DP4" s="120"/>
      <c r="DQ4" s="120"/>
      <c r="DR4" s="120"/>
      <c r="DS4" s="120"/>
      <c r="DT4" s="120"/>
      <c r="DU4" s="120"/>
      <c r="DV4" s="120"/>
      <c r="DW4" s="120"/>
      <c r="DX4" s="120"/>
      <c r="DY4" s="120"/>
      <c r="DZ4" s="120"/>
      <c r="EA4" s="120"/>
      <c r="EB4" s="120"/>
      <c r="EC4" s="120"/>
      <c r="ED4" s="120"/>
      <c r="EE4" s="120"/>
      <c r="EF4" s="120"/>
      <c r="EG4" s="120"/>
      <c r="EH4" s="120"/>
      <c r="EI4" s="120"/>
      <c r="EJ4" s="120"/>
      <c r="EK4" s="120"/>
      <c r="EL4" s="120"/>
      <c r="EM4" s="120"/>
      <c r="EN4" s="120"/>
      <c r="EO4" s="120"/>
      <c r="EP4" s="120"/>
      <c r="EQ4" s="120"/>
      <c r="ER4" s="120"/>
      <c r="ES4" s="120"/>
      <c r="ET4" s="120"/>
      <c r="EU4" s="120"/>
      <c r="EV4" s="120"/>
      <c r="EW4" s="120"/>
      <c r="EX4" s="120"/>
      <c r="EY4" s="120"/>
      <c r="EZ4" s="120"/>
      <c r="FA4" s="120"/>
      <c r="FB4" s="120"/>
      <c r="FC4" s="120"/>
      <c r="FD4" s="120"/>
      <c r="FE4" s="120"/>
      <c r="FF4" s="120"/>
      <c r="FG4" s="120"/>
      <c r="FH4" s="120"/>
      <c r="FI4" s="120"/>
      <c r="FJ4" s="120"/>
      <c r="FK4" s="120"/>
      <c r="FL4" s="120"/>
      <c r="FM4" s="120"/>
      <c r="FN4" s="120"/>
      <c r="FO4" s="120"/>
      <c r="FP4" s="120"/>
      <c r="FQ4" s="120"/>
      <c r="FR4" s="120"/>
      <c r="FS4" s="120"/>
      <c r="FT4" s="120"/>
      <c r="FU4" s="120"/>
      <c r="FV4" s="120"/>
      <c r="FW4" s="120"/>
      <c r="FX4" s="120"/>
      <c r="FY4" s="120"/>
      <c r="FZ4" s="120"/>
      <c r="GA4" s="120"/>
      <c r="GB4" s="120"/>
      <c r="GC4" s="120"/>
      <c r="GD4" s="120"/>
      <c r="GE4" s="120"/>
      <c r="GF4" s="120"/>
      <c r="GG4" s="120"/>
      <c r="GH4" s="120"/>
      <c r="GI4" s="120"/>
      <c r="GJ4" s="120" t="s">
        <v>205</v>
      </c>
      <c r="GK4" s="120"/>
      <c r="GL4" s="120"/>
    </row>
    <row r="5" spans="1:196" ht="50.1" customHeight="1" x14ac:dyDescent="0.3">
      <c r="A5" s="119" t="s">
        <v>210</v>
      </c>
      <c r="B5" s="120">
        <v>444</v>
      </c>
      <c r="C5" s="120" t="s">
        <v>202</v>
      </c>
      <c r="D5" s="120"/>
      <c r="E5" s="120" t="s">
        <v>207</v>
      </c>
      <c r="F5" s="120" t="s">
        <v>3</v>
      </c>
      <c r="G5" s="120" t="s">
        <v>211</v>
      </c>
      <c r="H5" s="120" t="s">
        <v>212</v>
      </c>
      <c r="I5" s="120" t="s">
        <v>213</v>
      </c>
      <c r="J5" s="120"/>
      <c r="K5" s="120" t="s">
        <v>214</v>
      </c>
      <c r="L5" s="120"/>
      <c r="M5" s="120"/>
      <c r="N5" s="120"/>
      <c r="O5" s="120" t="s">
        <v>215</v>
      </c>
      <c r="P5" s="120" t="s">
        <v>216</v>
      </c>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c r="CK5" s="120"/>
      <c r="CL5" s="120"/>
      <c r="CM5" s="120"/>
      <c r="CN5" s="120"/>
      <c r="CO5" s="120"/>
      <c r="CP5" s="120"/>
      <c r="CQ5" s="120"/>
      <c r="CR5" s="120"/>
      <c r="CS5" s="120"/>
      <c r="CT5" s="120"/>
      <c r="CU5" s="120"/>
      <c r="CV5" s="120"/>
      <c r="CW5" s="120"/>
      <c r="CX5" s="120"/>
      <c r="CY5" s="120"/>
      <c r="CZ5" s="120"/>
      <c r="DA5" s="120"/>
      <c r="DB5" s="120"/>
      <c r="DC5" s="120"/>
      <c r="DD5" s="120"/>
      <c r="DE5" s="120"/>
      <c r="DF5" s="120"/>
      <c r="DG5" s="120"/>
      <c r="DH5" s="120"/>
      <c r="DI5" s="120"/>
      <c r="DJ5" s="120"/>
      <c r="DK5" s="120" t="s">
        <v>217</v>
      </c>
      <c r="DL5" s="120" t="s">
        <v>218</v>
      </c>
      <c r="DM5" s="120"/>
      <c r="DN5" s="120"/>
      <c r="DO5" s="120"/>
      <c r="DP5" s="120"/>
      <c r="DQ5" s="120"/>
      <c r="DR5" s="120"/>
      <c r="DS5" s="120"/>
      <c r="DT5" s="120"/>
      <c r="DU5" s="120"/>
      <c r="DV5" s="120"/>
      <c r="DW5" s="120"/>
      <c r="DX5" s="120"/>
      <c r="DY5" s="120"/>
      <c r="DZ5" s="120"/>
      <c r="EA5" s="120"/>
      <c r="EB5" s="120"/>
      <c r="EC5" s="120"/>
      <c r="ED5" s="120"/>
      <c r="EE5" s="120"/>
      <c r="EF5" s="120"/>
      <c r="EG5" s="120"/>
      <c r="EH5" s="120"/>
      <c r="EI5" s="120"/>
      <c r="EJ5" s="120"/>
      <c r="EK5" s="120"/>
      <c r="EL5" s="120"/>
      <c r="EM5" s="120"/>
      <c r="EN5" s="120"/>
      <c r="EO5" s="120"/>
      <c r="EP5" s="120"/>
      <c r="EQ5" s="120"/>
      <c r="ER5" s="120"/>
      <c r="ES5" s="120"/>
      <c r="ET5" s="120"/>
      <c r="EU5" s="120"/>
      <c r="EV5" s="120"/>
      <c r="EW5" s="120"/>
      <c r="EX5" s="120"/>
      <c r="EY5" s="120"/>
      <c r="EZ5" s="120"/>
      <c r="FA5" s="120"/>
      <c r="FB5" s="120"/>
      <c r="FC5" s="120"/>
      <c r="FD5" s="120"/>
      <c r="FE5" s="120"/>
      <c r="FF5" s="120"/>
      <c r="FG5" s="120"/>
      <c r="FH5" s="120"/>
      <c r="FI5" s="120"/>
      <c r="FJ5" s="120"/>
      <c r="FK5" s="120"/>
      <c r="FL5" s="120"/>
      <c r="FM5" s="120"/>
      <c r="FN5" s="120"/>
      <c r="FO5" s="120"/>
      <c r="FP5" s="120"/>
      <c r="FQ5" s="120"/>
      <c r="FR5" s="120"/>
      <c r="FS5" s="120"/>
      <c r="FT5" s="120"/>
      <c r="FU5" s="120"/>
      <c r="FV5" s="120"/>
      <c r="FW5" s="120"/>
      <c r="FX5" s="120"/>
      <c r="FY5" s="120"/>
      <c r="FZ5" s="120"/>
      <c r="GA5" s="120"/>
      <c r="GB5" s="120"/>
      <c r="GC5" s="120"/>
      <c r="GD5" s="120"/>
      <c r="GE5" s="120"/>
      <c r="GF5" s="120"/>
      <c r="GG5" s="120"/>
      <c r="GH5" s="120"/>
      <c r="GI5" s="120" t="s">
        <v>219</v>
      </c>
      <c r="GJ5" s="120" t="s">
        <v>220</v>
      </c>
      <c r="GK5" s="120" t="s">
        <v>221</v>
      </c>
      <c r="GL5" s="120" t="s">
        <v>222</v>
      </c>
    </row>
    <row r="6" spans="1:196" ht="50.1" customHeight="1" x14ac:dyDescent="0.3">
      <c r="A6" s="119" t="s">
        <v>223</v>
      </c>
      <c r="B6" s="120">
        <v>503</v>
      </c>
      <c r="C6" s="120" t="s">
        <v>202</v>
      </c>
      <c r="D6" s="120"/>
      <c r="E6" s="120" t="s">
        <v>207</v>
      </c>
      <c r="F6" s="120" t="s">
        <v>3</v>
      </c>
      <c r="G6" s="120" t="s">
        <v>224</v>
      </c>
      <c r="H6" s="120" t="s">
        <v>225</v>
      </c>
      <c r="I6" s="120" t="s">
        <v>213</v>
      </c>
      <c r="J6" s="120"/>
      <c r="K6" s="120" t="s">
        <v>214</v>
      </c>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t="s">
        <v>226</v>
      </c>
      <c r="DF6" s="120" t="s">
        <v>227</v>
      </c>
      <c r="DG6" s="120"/>
      <c r="DH6" s="120"/>
      <c r="DI6" s="120"/>
      <c r="DJ6" s="120"/>
      <c r="DK6" s="120" t="s">
        <v>228</v>
      </c>
      <c r="DL6" s="120" t="s">
        <v>227</v>
      </c>
      <c r="DM6" s="120"/>
      <c r="DN6" s="120"/>
      <c r="DO6" s="120"/>
      <c r="DP6" s="120"/>
      <c r="DQ6" s="120"/>
      <c r="DR6" s="120"/>
      <c r="DS6" s="120"/>
      <c r="DT6" s="120"/>
      <c r="DU6" s="120"/>
      <c r="DV6" s="120"/>
      <c r="DW6" s="120"/>
      <c r="DX6" s="120"/>
      <c r="DY6" s="120"/>
      <c r="DZ6" s="120"/>
      <c r="EA6" s="120"/>
      <c r="EB6" s="120"/>
      <c r="EC6" s="120"/>
      <c r="ED6" s="120"/>
      <c r="EE6" s="120"/>
      <c r="EF6" s="120"/>
      <c r="EG6" s="120"/>
      <c r="EH6" s="120"/>
      <c r="EI6" s="120"/>
      <c r="EJ6" s="120"/>
      <c r="EK6" s="120" t="s">
        <v>229</v>
      </c>
      <c r="EL6" s="120" t="s">
        <v>227</v>
      </c>
      <c r="EM6" s="120"/>
      <c r="EN6" s="120"/>
      <c r="EO6" s="120"/>
      <c r="EP6" s="120"/>
      <c r="EQ6" s="120"/>
      <c r="ER6" s="120"/>
      <c r="ES6" s="120"/>
      <c r="ET6" s="120"/>
      <c r="EU6" s="120"/>
      <c r="EV6" s="120"/>
      <c r="EW6" s="120"/>
      <c r="EX6" s="120"/>
      <c r="EY6" s="120"/>
      <c r="EZ6" s="120"/>
      <c r="FA6" s="120"/>
      <c r="FB6" s="120"/>
      <c r="FC6" s="120"/>
      <c r="FD6" s="120"/>
      <c r="FE6" s="120"/>
      <c r="FF6" s="120"/>
      <c r="FG6" s="120"/>
      <c r="FH6" s="120"/>
      <c r="FI6" s="120"/>
      <c r="FJ6" s="120"/>
      <c r="FK6" s="120"/>
      <c r="FL6" s="120"/>
      <c r="FM6" s="120"/>
      <c r="FN6" s="120"/>
      <c r="FO6" s="120"/>
      <c r="FP6" s="120"/>
      <c r="FQ6" s="120"/>
      <c r="FR6" s="120"/>
      <c r="FS6" s="120"/>
      <c r="FT6" s="120"/>
      <c r="FU6" s="120"/>
      <c r="FV6" s="120"/>
      <c r="FW6" s="120"/>
      <c r="FX6" s="120"/>
      <c r="FY6" s="120"/>
      <c r="FZ6" s="120"/>
      <c r="GA6" s="120"/>
      <c r="GB6" s="120"/>
      <c r="GC6" s="120"/>
      <c r="GD6" s="120"/>
      <c r="GE6" s="120"/>
      <c r="GF6" s="120"/>
      <c r="GG6" s="120"/>
      <c r="GH6" s="120"/>
      <c r="GI6" s="120"/>
      <c r="GJ6" s="120" t="s">
        <v>220</v>
      </c>
      <c r="GK6" s="120" t="s">
        <v>230</v>
      </c>
      <c r="GL6" s="120" t="s">
        <v>231</v>
      </c>
    </row>
    <row r="7" spans="1:196" ht="50.1" customHeight="1" x14ac:dyDescent="0.3">
      <c r="A7" s="119" t="s">
        <v>232</v>
      </c>
      <c r="B7" s="120">
        <v>562</v>
      </c>
      <c r="C7" s="120" t="s">
        <v>202</v>
      </c>
      <c r="D7" s="120"/>
      <c r="E7" s="120" t="s">
        <v>207</v>
      </c>
      <c r="F7" s="120" t="s">
        <v>3</v>
      </c>
      <c r="G7" s="120" t="s">
        <v>233</v>
      </c>
      <c r="H7" s="120" t="s">
        <v>234</v>
      </c>
      <c r="I7" s="120" t="s">
        <v>213</v>
      </c>
      <c r="J7" s="120"/>
      <c r="K7" s="120" t="s">
        <v>214</v>
      </c>
      <c r="L7" s="120"/>
      <c r="M7" s="120"/>
      <c r="N7" s="120"/>
      <c r="O7" s="120" t="s">
        <v>215</v>
      </c>
      <c r="P7" s="128" t="s">
        <v>235</v>
      </c>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0"/>
      <c r="DU7" s="120"/>
      <c r="DV7" s="120"/>
      <c r="DW7" s="120"/>
      <c r="DX7" s="120"/>
      <c r="DY7" s="120"/>
      <c r="DZ7" s="120"/>
      <c r="EA7" s="120"/>
      <c r="EB7" s="120"/>
      <c r="EC7" s="120"/>
      <c r="ED7" s="120"/>
      <c r="EE7" s="120"/>
      <c r="EF7" s="120"/>
      <c r="EG7" s="120"/>
      <c r="EH7" s="120"/>
      <c r="EI7" s="120"/>
      <c r="EJ7" s="120"/>
      <c r="EK7" s="120"/>
      <c r="EL7" s="120"/>
      <c r="EM7" s="120"/>
      <c r="EN7" s="120"/>
      <c r="EO7" s="120"/>
      <c r="EP7" s="120"/>
      <c r="EQ7" s="120"/>
      <c r="ER7" s="120"/>
      <c r="ES7" s="120"/>
      <c r="ET7" s="120"/>
      <c r="EU7" s="120"/>
      <c r="EV7" s="120"/>
      <c r="EW7" s="120"/>
      <c r="EX7" s="120"/>
      <c r="EY7" s="120"/>
      <c r="EZ7" s="120"/>
      <c r="FA7" s="120"/>
      <c r="FB7" s="120"/>
      <c r="FC7" s="120"/>
      <c r="FD7" s="120"/>
      <c r="FE7" s="120"/>
      <c r="FF7" s="120"/>
      <c r="FG7" s="120"/>
      <c r="FH7" s="120"/>
      <c r="FI7" s="120"/>
      <c r="FJ7" s="120"/>
      <c r="FK7" s="120"/>
      <c r="FL7" s="120"/>
      <c r="FM7" s="120"/>
      <c r="FN7" s="120"/>
      <c r="FO7" s="120"/>
      <c r="FP7" s="120"/>
      <c r="FQ7" s="120"/>
      <c r="FR7" s="120"/>
      <c r="FS7" s="120"/>
      <c r="FT7" s="120"/>
      <c r="FU7" s="120"/>
      <c r="FV7" s="120"/>
      <c r="FW7" s="120"/>
      <c r="FX7" s="120"/>
      <c r="FY7" s="120"/>
      <c r="FZ7" s="120"/>
      <c r="GA7" s="120"/>
      <c r="GB7" s="120"/>
      <c r="GC7" s="120"/>
      <c r="GD7" s="120"/>
      <c r="GE7" s="120"/>
      <c r="GF7" s="120"/>
      <c r="GG7" s="120"/>
      <c r="GH7" s="120"/>
      <c r="GI7" s="120"/>
      <c r="GJ7" s="120" t="s">
        <v>236</v>
      </c>
      <c r="GK7" s="120"/>
      <c r="GL7" s="120" t="s">
        <v>237</v>
      </c>
    </row>
    <row r="8" spans="1:196" ht="50.1" customHeight="1" x14ac:dyDescent="0.3">
      <c r="A8" s="119" t="s">
        <v>238</v>
      </c>
      <c r="B8" s="120">
        <v>603</v>
      </c>
      <c r="C8" s="120" t="s">
        <v>202</v>
      </c>
      <c r="D8" s="120"/>
      <c r="E8" s="120" t="s">
        <v>239</v>
      </c>
      <c r="F8" s="120" t="s">
        <v>3</v>
      </c>
      <c r="G8" s="120" t="s">
        <v>240</v>
      </c>
      <c r="H8" s="120" t="s">
        <v>241</v>
      </c>
      <c r="I8" s="120" t="s">
        <v>213</v>
      </c>
      <c r="J8" s="120"/>
      <c r="K8" s="120" t="s">
        <v>214</v>
      </c>
      <c r="L8" s="120"/>
      <c r="M8" s="120"/>
      <c r="N8" s="120"/>
      <c r="O8" s="120" t="s">
        <v>215</v>
      </c>
      <c r="P8" s="120" t="s">
        <v>242</v>
      </c>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0"/>
      <c r="FZ8" s="120"/>
      <c r="GA8" s="120"/>
      <c r="GB8" s="120"/>
      <c r="GC8" s="120"/>
      <c r="GD8" s="120"/>
      <c r="GE8" s="120"/>
      <c r="GF8" s="120"/>
      <c r="GG8" s="120"/>
      <c r="GH8" s="120"/>
      <c r="GI8" s="120" t="s">
        <v>243</v>
      </c>
      <c r="GJ8" s="120" t="s">
        <v>220</v>
      </c>
      <c r="GK8" s="120" t="s">
        <v>244</v>
      </c>
      <c r="GL8" s="120" t="s">
        <v>245</v>
      </c>
    </row>
    <row r="9" spans="1:196" ht="50.1" customHeight="1" x14ac:dyDescent="0.3">
      <c r="A9" s="119" t="s">
        <v>246</v>
      </c>
      <c r="B9" s="120">
        <v>612</v>
      </c>
      <c r="C9" s="120" t="s">
        <v>202</v>
      </c>
      <c r="D9" s="120"/>
      <c r="E9" s="120" t="s">
        <v>207</v>
      </c>
      <c r="F9" s="120" t="s">
        <v>2</v>
      </c>
      <c r="G9" s="120" t="s">
        <v>2</v>
      </c>
      <c r="H9" s="120"/>
      <c r="I9" s="120" t="s">
        <v>204</v>
      </c>
      <c r="J9" s="120"/>
      <c r="K9" s="120"/>
      <c r="L9" s="120"/>
      <c r="M9" s="120"/>
      <c r="N9" s="120"/>
      <c r="O9" s="120" t="s">
        <v>247</v>
      </c>
      <c r="P9" s="128" t="s">
        <v>248</v>
      </c>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0"/>
      <c r="DU9" s="120"/>
      <c r="DV9" s="120"/>
      <c r="DW9" s="120"/>
      <c r="DX9" s="120"/>
      <c r="DY9" s="120"/>
      <c r="DZ9" s="120"/>
      <c r="EA9" s="120"/>
      <c r="EB9" s="120"/>
      <c r="EC9" s="120"/>
      <c r="ED9" s="120"/>
      <c r="EE9" s="120"/>
      <c r="EF9" s="120"/>
      <c r="EG9" s="120"/>
      <c r="EH9" s="120"/>
      <c r="EI9" s="120"/>
      <c r="EJ9" s="120"/>
      <c r="EK9" s="120"/>
      <c r="EL9" s="120"/>
      <c r="EM9" s="120"/>
      <c r="EN9" s="120"/>
      <c r="EO9" s="120" t="s">
        <v>249</v>
      </c>
      <c r="EP9" s="120" t="s">
        <v>250</v>
      </c>
      <c r="EQ9" s="120"/>
      <c r="ER9" s="120"/>
      <c r="ES9" s="120"/>
      <c r="ET9" s="120"/>
      <c r="EU9" s="120"/>
      <c r="EV9" s="120"/>
      <c r="EW9" s="120"/>
      <c r="EX9" s="120"/>
      <c r="EY9" s="120"/>
      <c r="EZ9" s="120"/>
      <c r="FA9" s="120"/>
      <c r="FB9" s="120"/>
      <c r="FC9" s="120"/>
      <c r="FD9" s="120"/>
      <c r="FE9" s="120"/>
      <c r="FF9" s="120"/>
      <c r="FG9" s="120"/>
      <c r="FH9" s="120"/>
      <c r="FI9" s="120"/>
      <c r="FJ9" s="120"/>
      <c r="FK9" s="120"/>
      <c r="FL9" s="120"/>
      <c r="FM9" s="120"/>
      <c r="FN9" s="120"/>
      <c r="FO9" s="120"/>
      <c r="FP9" s="120"/>
      <c r="FQ9" s="120"/>
      <c r="FR9" s="120"/>
      <c r="FS9" s="120"/>
      <c r="FT9" s="120"/>
      <c r="FU9" s="120"/>
      <c r="FV9" s="120"/>
      <c r="FW9" s="120"/>
      <c r="FX9" s="120"/>
      <c r="FY9" s="120"/>
      <c r="FZ9" s="120"/>
      <c r="GA9" s="120"/>
      <c r="GB9" s="120"/>
      <c r="GC9" s="120"/>
      <c r="GD9" s="120"/>
      <c r="GE9" s="120"/>
      <c r="GF9" s="120"/>
      <c r="GG9" s="120"/>
      <c r="GH9" s="120"/>
      <c r="GI9" s="120"/>
      <c r="GJ9" s="120" t="s">
        <v>205</v>
      </c>
      <c r="GK9" s="120" t="s">
        <v>251</v>
      </c>
      <c r="GL9" s="120"/>
    </row>
    <row r="10" spans="1:196" ht="50.1" customHeight="1" x14ac:dyDescent="0.3">
      <c r="A10" s="119" t="s">
        <v>252</v>
      </c>
      <c r="B10" s="120">
        <v>623</v>
      </c>
      <c r="C10" s="120" t="s">
        <v>202</v>
      </c>
      <c r="D10" s="120"/>
      <c r="E10" s="120" t="s">
        <v>207</v>
      </c>
      <c r="F10" s="120" t="s">
        <v>3</v>
      </c>
      <c r="G10" s="120" t="s">
        <v>253</v>
      </c>
      <c r="H10" s="120" t="s">
        <v>254</v>
      </c>
      <c r="I10" s="120" t="s">
        <v>213</v>
      </c>
      <c r="J10" s="120"/>
      <c r="K10" s="120" t="s">
        <v>214</v>
      </c>
      <c r="L10" s="120"/>
      <c r="M10" s="120"/>
      <c r="N10" s="120"/>
      <c r="O10" s="120"/>
      <c r="P10" s="120"/>
      <c r="Q10" s="120"/>
      <c r="R10" s="120"/>
      <c r="S10" s="120"/>
      <c r="T10" s="120"/>
      <c r="U10" s="120"/>
      <c r="V10" s="120"/>
      <c r="W10" s="120" t="s">
        <v>255</v>
      </c>
      <c r="X10" s="120" t="s">
        <v>256</v>
      </c>
      <c r="Y10" s="120"/>
      <c r="Z10" s="120"/>
      <c r="AA10" s="120"/>
      <c r="AB10" s="120"/>
      <c r="AC10" s="120"/>
      <c r="AD10" s="120"/>
      <c r="AE10" s="120"/>
      <c r="AF10" s="120"/>
      <c r="AG10" s="120"/>
      <c r="AH10" s="120"/>
      <c r="AI10" s="120" t="s">
        <v>257</v>
      </c>
      <c r="AJ10" s="120" t="s">
        <v>258</v>
      </c>
      <c r="AK10" s="120"/>
      <c r="AL10" s="120"/>
      <c r="AM10" s="120"/>
      <c r="AN10" s="120"/>
      <c r="AO10" s="120"/>
      <c r="AP10" s="120"/>
      <c r="AQ10" s="120"/>
      <c r="AR10" s="120"/>
      <c r="AS10" s="120"/>
      <c r="AT10" s="120"/>
      <c r="AU10" s="120"/>
      <c r="AV10" s="120"/>
      <c r="AW10" s="120"/>
      <c r="AX10" s="120"/>
      <c r="AY10" s="120"/>
      <c r="AZ10" s="120"/>
      <c r="BA10" s="120" t="s">
        <v>259</v>
      </c>
      <c r="BB10" s="120" t="s">
        <v>260</v>
      </c>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t="s">
        <v>261</v>
      </c>
      <c r="CH10" s="120" t="s">
        <v>262</v>
      </c>
      <c r="CI10" s="120" t="s">
        <v>263</v>
      </c>
      <c r="CJ10" s="120" t="s">
        <v>264</v>
      </c>
      <c r="CK10" s="120"/>
      <c r="CL10" s="120"/>
      <c r="CM10" s="120" t="s">
        <v>265</v>
      </c>
      <c r="CN10" s="120" t="s">
        <v>264</v>
      </c>
      <c r="CO10" s="120"/>
      <c r="CP10" s="120"/>
      <c r="CQ10" s="120" t="s">
        <v>266</v>
      </c>
      <c r="CR10" s="120" t="s">
        <v>267</v>
      </c>
      <c r="CS10" s="120"/>
      <c r="CT10" s="120"/>
      <c r="CU10" s="120"/>
      <c r="CV10" s="120"/>
      <c r="CW10" s="120"/>
      <c r="CX10" s="120"/>
      <c r="CY10" s="120" t="s">
        <v>268</v>
      </c>
      <c r="CZ10" s="120" t="s">
        <v>269</v>
      </c>
      <c r="DA10" s="120" t="s">
        <v>270</v>
      </c>
      <c r="DB10" s="120" t="s">
        <v>271</v>
      </c>
      <c r="DC10" s="120"/>
      <c r="DD10" s="120"/>
      <c r="DE10" s="120"/>
      <c r="DF10" s="120"/>
      <c r="DG10" s="120"/>
      <c r="DH10" s="120"/>
      <c r="DI10" s="120"/>
      <c r="DJ10" s="120"/>
      <c r="DK10" s="120" t="s">
        <v>272</v>
      </c>
      <c r="DL10" s="120" t="s">
        <v>273</v>
      </c>
      <c r="DM10" s="120"/>
      <c r="DN10" s="120"/>
      <c r="DO10" s="120" t="s">
        <v>274</v>
      </c>
      <c r="DP10" s="120" t="s">
        <v>275</v>
      </c>
      <c r="DQ10" s="120"/>
      <c r="DR10" s="120"/>
      <c r="DS10" s="120"/>
      <c r="DT10" s="120"/>
      <c r="DU10" s="120" t="s">
        <v>276</v>
      </c>
      <c r="DV10" s="120" t="s">
        <v>277</v>
      </c>
      <c r="DW10" s="120"/>
      <c r="DX10" s="120"/>
      <c r="DY10" s="120"/>
      <c r="DZ10" s="120"/>
      <c r="EA10" s="120"/>
      <c r="EB10" s="120"/>
      <c r="EC10" s="120"/>
      <c r="ED10" s="120"/>
      <c r="EE10" s="120"/>
      <c r="EF10" s="120"/>
      <c r="EG10" s="120"/>
      <c r="EH10" s="120"/>
      <c r="EI10" s="120"/>
      <c r="EJ10" s="120"/>
      <c r="EK10" s="120" t="s">
        <v>278</v>
      </c>
      <c r="EL10" s="120" t="s">
        <v>279</v>
      </c>
      <c r="EM10" s="120"/>
      <c r="EN10" s="120"/>
      <c r="EO10" s="120"/>
      <c r="EP10" s="120"/>
      <c r="EQ10" s="120"/>
      <c r="ER10" s="120"/>
      <c r="ES10" s="120" t="s">
        <v>280</v>
      </c>
      <c r="ET10" s="120" t="s">
        <v>281</v>
      </c>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t="s">
        <v>282</v>
      </c>
      <c r="FT10" s="120" t="s">
        <v>283</v>
      </c>
      <c r="FU10" s="120"/>
      <c r="FV10" s="120"/>
      <c r="FW10" s="120"/>
      <c r="FX10" s="120"/>
      <c r="FY10" s="120"/>
      <c r="FZ10" s="120"/>
      <c r="GA10" s="120"/>
      <c r="GB10" s="120"/>
      <c r="GC10" s="120"/>
      <c r="GD10" s="120"/>
      <c r="GE10" s="120"/>
      <c r="GF10" s="120"/>
      <c r="GG10" s="120"/>
      <c r="GH10" s="120"/>
      <c r="GI10" s="120"/>
      <c r="GJ10" s="120" t="s">
        <v>220</v>
      </c>
      <c r="GK10" s="120" t="s">
        <v>284</v>
      </c>
      <c r="GL10" s="120" t="s">
        <v>285</v>
      </c>
    </row>
    <row r="11" spans="1:196" ht="50.1" customHeight="1" x14ac:dyDescent="0.3">
      <c r="A11" s="119" t="s">
        <v>286</v>
      </c>
      <c r="B11" s="120">
        <v>636</v>
      </c>
      <c r="C11" s="120" t="s">
        <v>202</v>
      </c>
      <c r="D11" s="120"/>
      <c r="E11" s="120" t="s">
        <v>207</v>
      </c>
      <c r="F11" s="120" t="s">
        <v>3</v>
      </c>
      <c r="G11" s="120" t="s">
        <v>287</v>
      </c>
      <c r="H11" s="120" t="s">
        <v>288</v>
      </c>
      <c r="I11" s="120" t="s">
        <v>213</v>
      </c>
      <c r="J11" s="120"/>
      <c r="K11" s="120" t="s">
        <v>289</v>
      </c>
      <c r="L11" s="120"/>
      <c r="M11" s="120"/>
      <c r="N11" s="120"/>
      <c r="O11" s="120"/>
      <c r="P11" s="120"/>
      <c r="Q11" s="120" t="s">
        <v>290</v>
      </c>
      <c r="R11" s="120" t="s">
        <v>291</v>
      </c>
      <c r="S11" s="120" t="s">
        <v>292</v>
      </c>
      <c r="T11" s="120" t="s">
        <v>293</v>
      </c>
      <c r="U11" s="120" t="s">
        <v>294</v>
      </c>
      <c r="V11" s="120" t="s">
        <v>295</v>
      </c>
      <c r="W11" s="120" t="s">
        <v>296</v>
      </c>
      <c r="X11" s="120" t="s">
        <v>297</v>
      </c>
      <c r="Y11" s="120" t="s">
        <v>294</v>
      </c>
      <c r="Z11" s="120" t="s">
        <v>298</v>
      </c>
      <c r="AA11" s="120" t="s">
        <v>299</v>
      </c>
      <c r="AB11" s="120" t="s">
        <v>300</v>
      </c>
      <c r="AC11" s="120" t="s">
        <v>294</v>
      </c>
      <c r="AD11" s="120"/>
      <c r="AE11" s="120" t="s">
        <v>294</v>
      </c>
      <c r="AF11" s="120"/>
      <c r="AG11" s="120"/>
      <c r="AH11" s="120" t="s">
        <v>301</v>
      </c>
      <c r="AI11" s="120" t="s">
        <v>302</v>
      </c>
      <c r="AJ11" s="120" t="s">
        <v>303</v>
      </c>
      <c r="AK11" s="120" t="s">
        <v>304</v>
      </c>
      <c r="AL11" s="120" t="s">
        <v>305</v>
      </c>
      <c r="AM11" s="120" t="s">
        <v>306</v>
      </c>
      <c r="AN11" s="120" t="s">
        <v>307</v>
      </c>
      <c r="AO11" s="120" t="s">
        <v>308</v>
      </c>
      <c r="AP11" s="120"/>
      <c r="AQ11" s="120" t="s">
        <v>309</v>
      </c>
      <c r="AR11" s="120" t="s">
        <v>310</v>
      </c>
      <c r="AS11" s="120" t="s">
        <v>294</v>
      </c>
      <c r="AT11" s="120" t="s">
        <v>311</v>
      </c>
      <c r="AU11" s="120" t="s">
        <v>294</v>
      </c>
      <c r="AV11" s="120" t="s">
        <v>312</v>
      </c>
      <c r="AW11" s="120"/>
      <c r="AX11" s="120"/>
      <c r="AY11" s="120" t="s">
        <v>313</v>
      </c>
      <c r="AZ11" s="120" t="s">
        <v>314</v>
      </c>
      <c r="BA11" s="120" t="s">
        <v>315</v>
      </c>
      <c r="BB11" s="120" t="s">
        <v>316</v>
      </c>
      <c r="BC11" s="120" t="s">
        <v>317</v>
      </c>
      <c r="BD11" s="120" t="s">
        <v>314</v>
      </c>
      <c r="BE11" s="120" t="s">
        <v>318</v>
      </c>
      <c r="BF11" s="120"/>
      <c r="BG11" s="120" t="s">
        <v>319</v>
      </c>
      <c r="BH11" s="120" t="s">
        <v>320</v>
      </c>
      <c r="BI11" s="120" t="s">
        <v>321</v>
      </c>
      <c r="BJ11" s="120" t="s">
        <v>314</v>
      </c>
      <c r="BK11" s="120" t="s">
        <v>322</v>
      </c>
      <c r="BL11" s="120" t="s">
        <v>323</v>
      </c>
      <c r="BM11" s="120" t="s">
        <v>324</v>
      </c>
      <c r="BN11" s="120" t="s">
        <v>325</v>
      </c>
      <c r="BO11" s="120"/>
      <c r="BP11" s="120"/>
      <c r="BQ11" s="120" t="s">
        <v>326</v>
      </c>
      <c r="BR11" s="120"/>
      <c r="BS11" s="120" t="s">
        <v>327</v>
      </c>
      <c r="BT11" s="120"/>
      <c r="BU11" s="120" t="s">
        <v>328</v>
      </c>
      <c r="BV11" s="120"/>
      <c r="BW11" s="120" t="s">
        <v>294</v>
      </c>
      <c r="BX11" s="120" t="s">
        <v>329</v>
      </c>
      <c r="BY11" s="120" t="s">
        <v>330</v>
      </c>
      <c r="BZ11" s="120" t="s">
        <v>331</v>
      </c>
      <c r="CA11" s="120"/>
      <c r="CB11" s="120"/>
      <c r="CC11" s="120"/>
      <c r="CD11" s="120"/>
      <c r="CE11" s="120" t="s">
        <v>332</v>
      </c>
      <c r="CF11" s="120" t="s">
        <v>314</v>
      </c>
      <c r="CG11" s="120" t="s">
        <v>333</v>
      </c>
      <c r="CH11" s="120" t="s">
        <v>334</v>
      </c>
      <c r="CI11" s="120" t="s">
        <v>335</v>
      </c>
      <c r="CJ11" s="120" t="s">
        <v>336</v>
      </c>
      <c r="CK11" s="120"/>
      <c r="CL11" s="120"/>
      <c r="CM11" s="120"/>
      <c r="CN11" s="120"/>
      <c r="CO11" s="120"/>
      <c r="CP11" s="120"/>
      <c r="CQ11" s="120" t="s">
        <v>266</v>
      </c>
      <c r="CR11" s="120"/>
      <c r="CS11" s="120"/>
      <c r="CT11" s="120"/>
      <c r="CU11" s="120" t="s">
        <v>337</v>
      </c>
      <c r="CV11" s="120" t="s">
        <v>338</v>
      </c>
      <c r="CW11" s="120"/>
      <c r="CX11" s="120" t="s">
        <v>339</v>
      </c>
      <c r="CY11" s="120" t="s">
        <v>340</v>
      </c>
      <c r="CZ11" s="120" t="s">
        <v>341</v>
      </c>
      <c r="DA11" s="120" t="s">
        <v>342</v>
      </c>
      <c r="DB11" s="120" t="s">
        <v>343</v>
      </c>
      <c r="DC11" s="120" t="s">
        <v>344</v>
      </c>
      <c r="DD11" s="120" t="s">
        <v>345</v>
      </c>
      <c r="DE11" s="120"/>
      <c r="DF11" s="120" t="s">
        <v>346</v>
      </c>
      <c r="DG11" s="120" t="s">
        <v>347</v>
      </c>
      <c r="DH11" s="120"/>
      <c r="DI11" s="120" t="s">
        <v>294</v>
      </c>
      <c r="DJ11" s="120" t="s">
        <v>348</v>
      </c>
      <c r="DK11" s="120" t="s">
        <v>349</v>
      </c>
      <c r="DL11" s="120" t="s">
        <v>350</v>
      </c>
      <c r="DM11" s="120" t="s">
        <v>351</v>
      </c>
      <c r="DN11" s="120" t="s">
        <v>352</v>
      </c>
      <c r="DO11" s="120" t="s">
        <v>353</v>
      </c>
      <c r="DP11" s="120" t="s">
        <v>354</v>
      </c>
      <c r="DQ11" s="120" t="s">
        <v>355</v>
      </c>
      <c r="DR11" s="120" t="s">
        <v>356</v>
      </c>
      <c r="DS11" s="120" t="s">
        <v>357</v>
      </c>
      <c r="DT11" s="120" t="s">
        <v>358</v>
      </c>
      <c r="DU11" s="120" t="s">
        <v>359</v>
      </c>
      <c r="DV11" s="120" t="s">
        <v>360</v>
      </c>
      <c r="DW11" s="120" t="s">
        <v>361</v>
      </c>
      <c r="DX11" s="120" t="s">
        <v>362</v>
      </c>
      <c r="DY11" s="120" t="s">
        <v>363</v>
      </c>
      <c r="DZ11" s="120" t="s">
        <v>364</v>
      </c>
      <c r="EA11" s="120" t="s">
        <v>365</v>
      </c>
      <c r="EB11" s="120" t="s">
        <v>366</v>
      </c>
      <c r="EC11" s="120" t="s">
        <v>367</v>
      </c>
      <c r="ED11" s="120" t="s">
        <v>368</v>
      </c>
      <c r="EE11" s="120" t="s">
        <v>369</v>
      </c>
      <c r="EF11" s="120"/>
      <c r="EG11" s="120" t="s">
        <v>370</v>
      </c>
      <c r="EH11" s="120" t="s">
        <v>371</v>
      </c>
      <c r="EI11" s="120"/>
      <c r="EJ11" s="120"/>
      <c r="EK11" s="120" t="s">
        <v>372</v>
      </c>
      <c r="EL11" s="120" t="s">
        <v>373</v>
      </c>
      <c r="EM11" s="120"/>
      <c r="EN11" s="120"/>
      <c r="EO11" s="120" t="s">
        <v>374</v>
      </c>
      <c r="EP11" s="120" t="s">
        <v>375</v>
      </c>
      <c r="EQ11" s="120" t="s">
        <v>376</v>
      </c>
      <c r="ER11" s="120"/>
      <c r="ES11" s="120" t="s">
        <v>377</v>
      </c>
      <c r="ET11" s="120" t="s">
        <v>378</v>
      </c>
      <c r="EU11" s="120" t="s">
        <v>379</v>
      </c>
      <c r="EV11" s="120" t="s">
        <v>380</v>
      </c>
      <c r="EW11" s="120" t="s">
        <v>381</v>
      </c>
      <c r="EX11" s="120" t="s">
        <v>382</v>
      </c>
      <c r="EY11" s="120" t="s">
        <v>294</v>
      </c>
      <c r="EZ11" s="120" t="s">
        <v>383</v>
      </c>
      <c r="FA11" s="120"/>
      <c r="FB11" s="120"/>
      <c r="FC11" s="120" t="s">
        <v>384</v>
      </c>
      <c r="FD11" s="120" t="s">
        <v>385</v>
      </c>
      <c r="FE11" s="120" t="s">
        <v>294</v>
      </c>
      <c r="FF11" s="120" t="s">
        <v>386</v>
      </c>
      <c r="FG11" s="120" t="s">
        <v>387</v>
      </c>
      <c r="FH11" s="120" t="s">
        <v>388</v>
      </c>
      <c r="FI11" s="120" t="s">
        <v>389</v>
      </c>
      <c r="FJ11" s="120" t="s">
        <v>390</v>
      </c>
      <c r="FK11" s="120"/>
      <c r="FL11" s="120" t="s">
        <v>391</v>
      </c>
      <c r="FM11" s="120"/>
      <c r="FN11" s="120"/>
      <c r="FO11" s="120"/>
      <c r="FP11" s="120"/>
      <c r="FQ11" s="120"/>
      <c r="FR11" s="120"/>
      <c r="FS11" s="120" t="s">
        <v>392</v>
      </c>
      <c r="FT11" s="120" t="s">
        <v>393</v>
      </c>
      <c r="FU11" s="120"/>
      <c r="FV11" s="120" t="s">
        <v>394</v>
      </c>
      <c r="FW11" s="120"/>
      <c r="FX11" s="120"/>
      <c r="FY11" s="120" t="s">
        <v>395</v>
      </c>
      <c r="FZ11" s="120" t="s">
        <v>396</v>
      </c>
      <c r="GA11" s="120"/>
      <c r="GB11" s="120"/>
      <c r="GC11" s="120" t="s">
        <v>397</v>
      </c>
      <c r="GD11" s="120" t="s">
        <v>398</v>
      </c>
      <c r="GE11" s="120"/>
      <c r="GF11" s="120"/>
      <c r="GG11" s="120"/>
      <c r="GH11" s="120"/>
      <c r="GI11" s="120"/>
      <c r="GJ11" s="120" t="s">
        <v>220</v>
      </c>
      <c r="GK11" s="120" t="s">
        <v>399</v>
      </c>
      <c r="GL11" s="120" t="s">
        <v>400</v>
      </c>
    </row>
    <row r="12" spans="1:196" ht="50.1" customHeight="1" thickBot="1" x14ac:dyDescent="0.35">
      <c r="A12" s="119" t="s">
        <v>401</v>
      </c>
      <c r="B12" s="120">
        <v>659</v>
      </c>
      <c r="C12" s="120" t="s">
        <v>202</v>
      </c>
      <c r="D12" s="120"/>
      <c r="E12" s="120" t="s">
        <v>207</v>
      </c>
      <c r="F12" s="120" t="s">
        <v>3</v>
      </c>
      <c r="G12" s="120" t="s">
        <v>402</v>
      </c>
      <c r="H12" s="120" t="s">
        <v>403</v>
      </c>
      <c r="I12" s="120" t="s">
        <v>213</v>
      </c>
      <c r="J12" s="120"/>
      <c r="K12" s="120" t="s">
        <v>214</v>
      </c>
      <c r="L12" s="120"/>
      <c r="M12" s="120"/>
      <c r="N12" s="120"/>
      <c r="O12" s="120" t="s">
        <v>247</v>
      </c>
      <c r="P12" s="120"/>
      <c r="Q12" s="120"/>
      <c r="R12" s="120"/>
      <c r="S12" s="120"/>
      <c r="T12" s="120"/>
      <c r="U12" s="120"/>
      <c r="V12" s="120"/>
      <c r="W12" s="120"/>
      <c r="X12" s="120"/>
      <c r="Y12" s="120"/>
      <c r="Z12" s="120"/>
      <c r="AA12" s="120"/>
      <c r="AB12" s="120"/>
      <c r="AC12" s="120"/>
      <c r="AD12" s="120"/>
      <c r="AE12" s="120"/>
      <c r="AF12" s="120"/>
      <c r="AG12" s="120"/>
      <c r="AH12" s="120"/>
      <c r="AI12" s="120"/>
      <c r="AJ12" s="120"/>
      <c r="AK12" s="120" t="s">
        <v>404</v>
      </c>
      <c r="AL12" s="120" t="s">
        <v>404</v>
      </c>
      <c r="AM12" s="120"/>
      <c r="AN12" s="120"/>
      <c r="AO12" s="120" t="s">
        <v>405</v>
      </c>
      <c r="AP12" s="120" t="s">
        <v>405</v>
      </c>
      <c r="AQ12" s="120"/>
      <c r="AR12" s="120"/>
      <c r="AS12" s="120"/>
      <c r="AT12" s="120"/>
      <c r="AU12" s="120"/>
      <c r="AV12" s="120"/>
      <c r="AW12" s="120"/>
      <c r="AX12" s="120"/>
      <c r="AY12" s="120"/>
      <c r="AZ12" s="120"/>
      <c r="BA12" s="120"/>
      <c r="BB12" s="120"/>
      <c r="BC12" s="120"/>
      <c r="BD12" s="120"/>
      <c r="BE12" s="120"/>
      <c r="BF12" s="120"/>
      <c r="BG12" s="120"/>
      <c r="BH12" s="120"/>
      <c r="BI12" s="120"/>
      <c r="BJ12" s="120"/>
      <c r="BK12" s="120" t="s">
        <v>406</v>
      </c>
      <c r="BL12" s="120" t="s">
        <v>407</v>
      </c>
      <c r="BM12" s="120"/>
      <c r="BN12" s="120"/>
      <c r="BO12" s="120"/>
      <c r="BP12" s="120"/>
      <c r="BQ12" s="120"/>
      <c r="BR12" s="120"/>
      <c r="BS12" s="120"/>
      <c r="BT12" s="120"/>
      <c r="BU12" s="120"/>
      <c r="BV12" s="120"/>
      <c r="BW12" s="120"/>
      <c r="BX12" s="120"/>
      <c r="BY12" s="120"/>
      <c r="BZ12" s="120"/>
      <c r="CA12" s="120"/>
      <c r="CB12" s="120"/>
      <c r="CC12" s="120"/>
      <c r="CD12" s="120"/>
      <c r="CE12" s="120" t="s">
        <v>408</v>
      </c>
      <c r="CF12" s="120" t="s">
        <v>409</v>
      </c>
      <c r="CG12" s="120" t="s">
        <v>410</v>
      </c>
      <c r="CH12" s="120" t="s">
        <v>410</v>
      </c>
      <c r="CI12" s="120"/>
      <c r="CJ12" s="120"/>
      <c r="CK12" s="120"/>
      <c r="CL12" s="120"/>
      <c r="CM12" s="120" t="s">
        <v>411</v>
      </c>
      <c r="CN12" s="120" t="s">
        <v>411</v>
      </c>
      <c r="CO12" s="120"/>
      <c r="CP12" s="120"/>
      <c r="CQ12" s="120"/>
      <c r="CR12" s="120"/>
      <c r="CS12" s="120"/>
      <c r="CT12" s="120"/>
      <c r="CU12" s="120"/>
      <c r="CV12" s="120"/>
      <c r="CW12" s="120"/>
      <c r="CX12" s="120"/>
      <c r="CY12" s="120" t="s">
        <v>412</v>
      </c>
      <c r="CZ12" s="120" t="s">
        <v>413</v>
      </c>
      <c r="DA12" s="120"/>
      <c r="DB12" s="120"/>
      <c r="DC12" s="120"/>
      <c r="DD12" s="120"/>
      <c r="DE12" s="120"/>
      <c r="DF12" s="120"/>
      <c r="DG12" s="120"/>
      <c r="DH12" s="120"/>
      <c r="DI12" s="120"/>
      <c r="DJ12" s="120"/>
      <c r="DK12" s="120" t="s">
        <v>414</v>
      </c>
      <c r="DL12" s="120" t="s">
        <v>415</v>
      </c>
      <c r="DM12" s="120"/>
      <c r="DN12" s="120"/>
      <c r="DO12" s="120"/>
      <c r="DP12" s="120"/>
      <c r="DQ12" s="120"/>
      <c r="DR12" s="120"/>
      <c r="DS12" s="120"/>
      <c r="DT12" s="120"/>
      <c r="DU12" s="120"/>
      <c r="DV12" s="120"/>
      <c r="DW12" s="120"/>
      <c r="DX12" s="120"/>
      <c r="DY12" s="120"/>
      <c r="DZ12" s="120"/>
      <c r="EA12" s="120" t="s">
        <v>416</v>
      </c>
      <c r="EB12" s="120" t="s">
        <v>417</v>
      </c>
      <c r="EC12" s="120"/>
      <c r="ED12" s="120"/>
      <c r="EE12" s="120" t="s">
        <v>418</v>
      </c>
      <c r="EF12" s="120" t="s">
        <v>419</v>
      </c>
      <c r="EG12" s="120" t="s">
        <v>420</v>
      </c>
      <c r="EH12" s="120" t="s">
        <v>421</v>
      </c>
      <c r="EI12" s="120" t="s">
        <v>422</v>
      </c>
      <c r="EJ12" s="120" t="s">
        <v>423</v>
      </c>
      <c r="EK12" s="120" t="s">
        <v>424</v>
      </c>
      <c r="EL12" s="120" t="s">
        <v>425</v>
      </c>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0"/>
      <c r="FZ12" s="120"/>
      <c r="GA12" s="120"/>
      <c r="GB12" s="120"/>
      <c r="GC12" s="120"/>
      <c r="GD12" s="120"/>
      <c r="GE12" s="120"/>
      <c r="GF12" s="120"/>
      <c r="GG12" s="120"/>
      <c r="GH12" s="120"/>
      <c r="GI12" s="120"/>
      <c r="GJ12" s="120" t="s">
        <v>220</v>
      </c>
      <c r="GK12" s="120" t="s">
        <v>426</v>
      </c>
      <c r="GL12" s="120" t="s">
        <v>427</v>
      </c>
      <c r="GN12" s="43"/>
    </row>
    <row r="13" spans="1:196" ht="50.1" customHeight="1" x14ac:dyDescent="0.3">
      <c r="A13" s="119" t="s">
        <v>428</v>
      </c>
      <c r="B13" s="120">
        <v>672</v>
      </c>
      <c r="C13" s="120" t="s">
        <v>202</v>
      </c>
      <c r="D13" s="120"/>
      <c r="E13" s="120" t="s">
        <v>207</v>
      </c>
      <c r="F13" s="120" t="s">
        <v>3</v>
      </c>
      <c r="G13" s="120" t="s">
        <v>429</v>
      </c>
      <c r="H13" s="120" t="s">
        <v>254</v>
      </c>
      <c r="I13" s="120" t="s">
        <v>213</v>
      </c>
      <c r="J13" s="120"/>
      <c r="K13" s="120" t="s">
        <v>214</v>
      </c>
      <c r="L13" s="120"/>
      <c r="M13" s="120"/>
      <c r="N13" s="120"/>
      <c r="O13" s="120"/>
      <c r="P13" s="120"/>
      <c r="Q13" s="120"/>
      <c r="R13" s="120"/>
      <c r="S13" s="120"/>
      <c r="T13" s="120"/>
      <c r="U13" s="120"/>
      <c r="V13" s="120"/>
      <c r="W13" s="120" t="s">
        <v>255</v>
      </c>
      <c r="X13" s="120" t="s">
        <v>256</v>
      </c>
      <c r="Y13" s="120"/>
      <c r="Z13" s="120"/>
      <c r="AA13" s="120"/>
      <c r="AB13" s="120"/>
      <c r="AC13" s="120"/>
      <c r="AD13" s="120"/>
      <c r="AE13" s="120"/>
      <c r="AF13" s="120"/>
      <c r="AG13" s="120"/>
      <c r="AH13" s="120"/>
      <c r="AI13" s="120" t="s">
        <v>257</v>
      </c>
      <c r="AJ13" s="120" t="s">
        <v>430</v>
      </c>
      <c r="AK13" s="120"/>
      <c r="AL13" s="120"/>
      <c r="AM13" s="120"/>
      <c r="AN13" s="120"/>
      <c r="AO13" s="120"/>
      <c r="AP13" s="120"/>
      <c r="AQ13" s="120"/>
      <c r="AR13" s="120"/>
      <c r="AS13" s="120"/>
      <c r="AT13" s="120"/>
      <c r="AU13" s="120"/>
      <c r="AV13" s="120"/>
      <c r="AW13" s="120"/>
      <c r="AX13" s="120"/>
      <c r="AY13" s="120"/>
      <c r="AZ13" s="120"/>
      <c r="BA13" s="120" t="s">
        <v>259</v>
      </c>
      <c r="BB13" s="120" t="s">
        <v>260</v>
      </c>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t="s">
        <v>431</v>
      </c>
      <c r="CH13" s="120" t="s">
        <v>432</v>
      </c>
      <c r="CI13" s="120" t="s">
        <v>433</v>
      </c>
      <c r="CJ13" s="120" t="s">
        <v>264</v>
      </c>
      <c r="CK13" s="120"/>
      <c r="CL13" s="120"/>
      <c r="CM13" s="120"/>
      <c r="CN13" s="120"/>
      <c r="CO13" s="120"/>
      <c r="CP13" s="120"/>
      <c r="CQ13" s="120" t="s">
        <v>266</v>
      </c>
      <c r="CR13" s="120" t="s">
        <v>267</v>
      </c>
      <c r="CS13" s="120"/>
      <c r="CT13" s="120"/>
      <c r="CU13" s="120"/>
      <c r="CV13" s="120"/>
      <c r="CW13" s="120"/>
      <c r="CX13" s="120"/>
      <c r="CY13" s="120" t="s">
        <v>268</v>
      </c>
      <c r="CZ13" s="120" t="s">
        <v>269</v>
      </c>
      <c r="DA13" s="120" t="s">
        <v>434</v>
      </c>
      <c r="DB13" s="120" t="s">
        <v>435</v>
      </c>
      <c r="DC13" s="120"/>
      <c r="DD13" s="120"/>
      <c r="DE13" s="120"/>
      <c r="DF13" s="120"/>
      <c r="DG13" s="120"/>
      <c r="DH13" s="120"/>
      <c r="DI13" s="120"/>
      <c r="DJ13" s="120"/>
      <c r="DK13" s="120" t="s">
        <v>436</v>
      </c>
      <c r="DL13" s="120" t="s">
        <v>437</v>
      </c>
      <c r="DM13" s="120"/>
      <c r="DN13" s="120"/>
      <c r="DO13" s="120" t="s">
        <v>438</v>
      </c>
      <c r="DP13" s="120" t="s">
        <v>439</v>
      </c>
      <c r="DQ13" s="120"/>
      <c r="DR13" s="120"/>
      <c r="DS13" s="120"/>
      <c r="DT13" s="120"/>
      <c r="DU13" s="120" t="s">
        <v>440</v>
      </c>
      <c r="DV13" s="120" t="s">
        <v>277</v>
      </c>
      <c r="DW13" s="120" t="s">
        <v>441</v>
      </c>
      <c r="DX13" s="120"/>
      <c r="DY13" s="120"/>
      <c r="DZ13" s="120"/>
      <c r="EA13" s="120"/>
      <c r="EB13" s="120"/>
      <c r="EC13" s="120"/>
      <c r="ED13" s="120"/>
      <c r="EE13" s="120"/>
      <c r="EF13" s="120"/>
      <c r="EG13" s="120"/>
      <c r="EH13" s="120"/>
      <c r="EI13" s="120"/>
      <c r="EJ13" s="120"/>
      <c r="EK13" s="120" t="s">
        <v>278</v>
      </c>
      <c r="EL13" s="120" t="s">
        <v>442</v>
      </c>
      <c r="EM13" s="120"/>
      <c r="EN13" s="120"/>
      <c r="EO13" s="120"/>
      <c r="EP13" s="120"/>
      <c r="EQ13" s="120"/>
      <c r="ER13" s="120"/>
      <c r="ES13" s="120" t="s">
        <v>443</v>
      </c>
      <c r="ET13" s="120" t="s">
        <v>444</v>
      </c>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t="s">
        <v>282</v>
      </c>
      <c r="FT13" s="120" t="s">
        <v>283</v>
      </c>
      <c r="FU13" s="120"/>
      <c r="FV13" s="120"/>
      <c r="FW13" s="120"/>
      <c r="FX13" s="120"/>
      <c r="FY13" s="120"/>
      <c r="FZ13" s="120"/>
      <c r="GA13" s="120"/>
      <c r="GB13" s="120"/>
      <c r="GC13" s="120"/>
      <c r="GD13" s="120"/>
      <c r="GE13" s="120"/>
      <c r="GF13" s="120"/>
      <c r="GG13" s="120"/>
      <c r="GH13" s="120"/>
      <c r="GI13" s="120"/>
      <c r="GJ13" s="120" t="s">
        <v>220</v>
      </c>
      <c r="GK13" s="120" t="s">
        <v>445</v>
      </c>
      <c r="GL13" s="120" t="s">
        <v>446</v>
      </c>
    </row>
    <row r="14" spans="1:196" ht="50.1" customHeight="1" x14ac:dyDescent="0.3">
      <c r="A14" s="119" t="s">
        <v>447</v>
      </c>
      <c r="B14" s="120">
        <v>684</v>
      </c>
      <c r="C14" s="120" t="s">
        <v>202</v>
      </c>
      <c r="D14" s="120"/>
      <c r="E14" s="120" t="s">
        <v>207</v>
      </c>
      <c r="F14" s="120" t="s">
        <v>3</v>
      </c>
      <c r="G14" s="120" t="s">
        <v>448</v>
      </c>
      <c r="H14" s="120" t="s">
        <v>449</v>
      </c>
      <c r="I14" s="120" t="s">
        <v>213</v>
      </c>
      <c r="J14" s="120"/>
      <c r="K14" s="120" t="s">
        <v>214</v>
      </c>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t="s">
        <v>450</v>
      </c>
      <c r="FL14" s="120" t="s">
        <v>451</v>
      </c>
      <c r="FM14" s="120"/>
      <c r="FN14" s="120"/>
      <c r="FO14" s="120"/>
      <c r="FP14" s="120"/>
      <c r="FQ14" s="120"/>
      <c r="FR14" s="120"/>
      <c r="FS14" s="120"/>
      <c r="FT14" s="120"/>
      <c r="FU14" s="120"/>
      <c r="FV14" s="120"/>
      <c r="FW14" s="120"/>
      <c r="FX14" s="120"/>
      <c r="FY14" s="120"/>
      <c r="FZ14" s="120"/>
      <c r="GA14" s="120"/>
      <c r="GB14" s="120"/>
      <c r="GC14" s="120"/>
      <c r="GD14" s="120"/>
      <c r="GE14" s="120"/>
      <c r="GF14" s="120"/>
      <c r="GG14" s="120"/>
      <c r="GH14" s="120"/>
      <c r="GI14" s="120"/>
      <c r="GJ14" s="120" t="s">
        <v>205</v>
      </c>
      <c r="GK14" s="120" t="s">
        <v>452</v>
      </c>
      <c r="GL14" s="120"/>
    </row>
    <row r="15" spans="1:196" ht="50.1" customHeight="1" x14ac:dyDescent="0.3">
      <c r="A15" s="119" t="s">
        <v>453</v>
      </c>
      <c r="B15" s="120">
        <v>699</v>
      </c>
      <c r="C15" s="120" t="s">
        <v>202</v>
      </c>
      <c r="D15" s="120"/>
      <c r="E15" s="120" t="s">
        <v>454</v>
      </c>
      <c r="F15" s="120" t="s">
        <v>3</v>
      </c>
      <c r="G15" s="120" t="s">
        <v>455</v>
      </c>
      <c r="H15" s="120" t="s">
        <v>456</v>
      </c>
      <c r="I15" s="120" t="s">
        <v>213</v>
      </c>
      <c r="J15" s="120"/>
      <c r="K15" s="120" t="s">
        <v>214</v>
      </c>
      <c r="L15" s="120"/>
      <c r="M15" s="120"/>
      <c r="N15" s="120"/>
      <c r="O15" s="120"/>
      <c r="P15" s="120"/>
      <c r="Q15" s="120" t="s">
        <v>457</v>
      </c>
      <c r="R15" s="120" t="s">
        <v>458</v>
      </c>
      <c r="S15" s="120"/>
      <c r="T15" s="120"/>
      <c r="U15" s="120"/>
      <c r="V15" s="120"/>
      <c r="W15" s="120" t="s">
        <v>459</v>
      </c>
      <c r="X15" s="120" t="s">
        <v>460</v>
      </c>
      <c r="Y15" s="120" t="s">
        <v>294</v>
      </c>
      <c r="Z15" s="120" t="s">
        <v>461</v>
      </c>
      <c r="AA15" s="120" t="s">
        <v>462</v>
      </c>
      <c r="AB15" s="120" t="s">
        <v>463</v>
      </c>
      <c r="AC15" s="120"/>
      <c r="AD15" s="120"/>
      <c r="AE15" s="120"/>
      <c r="AF15" s="120"/>
      <c r="AG15" s="120"/>
      <c r="AH15" s="120"/>
      <c r="AI15" s="120" t="s">
        <v>464</v>
      </c>
      <c r="AJ15" s="120" t="s">
        <v>303</v>
      </c>
      <c r="AK15" s="120" t="s">
        <v>465</v>
      </c>
      <c r="AL15" s="120" t="s">
        <v>466</v>
      </c>
      <c r="AM15" s="120" t="s">
        <v>467</v>
      </c>
      <c r="AN15" s="120" t="s">
        <v>468</v>
      </c>
      <c r="AO15" s="120" t="s">
        <v>469</v>
      </c>
      <c r="AP15" s="120" t="s">
        <v>470</v>
      </c>
      <c r="AQ15" s="120" t="s">
        <v>471</v>
      </c>
      <c r="AR15" s="120" t="s">
        <v>310</v>
      </c>
      <c r="AS15" s="120" t="s">
        <v>294</v>
      </c>
      <c r="AT15" s="120" t="s">
        <v>472</v>
      </c>
      <c r="AU15" s="120" t="s">
        <v>294</v>
      </c>
      <c r="AV15" s="120" t="s">
        <v>473</v>
      </c>
      <c r="AW15" s="120"/>
      <c r="AX15" s="120"/>
      <c r="AY15" s="120"/>
      <c r="AZ15" s="120"/>
      <c r="BA15" s="120" t="s">
        <v>474</v>
      </c>
      <c r="BB15" s="120" t="s">
        <v>316</v>
      </c>
      <c r="BC15" s="120"/>
      <c r="BD15" s="120"/>
      <c r="BE15" s="120" t="s">
        <v>475</v>
      </c>
      <c r="BF15" s="120" t="s">
        <v>476</v>
      </c>
      <c r="BG15" s="120" t="s">
        <v>477</v>
      </c>
      <c r="BH15" s="120" t="s">
        <v>478</v>
      </c>
      <c r="BI15" s="120"/>
      <c r="BJ15" s="120"/>
      <c r="BK15" s="120" t="s">
        <v>322</v>
      </c>
      <c r="BL15" s="120" t="s">
        <v>323</v>
      </c>
      <c r="BM15" s="120"/>
      <c r="BN15" s="120"/>
      <c r="BO15" s="120"/>
      <c r="BP15" s="120"/>
      <c r="BQ15" s="120" t="s">
        <v>326</v>
      </c>
      <c r="BR15" s="120" t="s">
        <v>479</v>
      </c>
      <c r="BS15" s="120" t="s">
        <v>327</v>
      </c>
      <c r="BT15" s="120" t="s">
        <v>479</v>
      </c>
      <c r="BU15" s="120" t="s">
        <v>328</v>
      </c>
      <c r="BV15" s="120" t="s">
        <v>479</v>
      </c>
      <c r="BW15" s="120" t="s">
        <v>294</v>
      </c>
      <c r="BX15" s="120" t="s">
        <v>480</v>
      </c>
      <c r="BY15" s="120"/>
      <c r="BZ15" s="120"/>
      <c r="CA15" s="120" t="s">
        <v>481</v>
      </c>
      <c r="CB15" s="120" t="s">
        <v>482</v>
      </c>
      <c r="CC15" s="120"/>
      <c r="CD15" s="120"/>
      <c r="CE15" s="120"/>
      <c r="CF15" s="120"/>
      <c r="CG15" s="120" t="s">
        <v>483</v>
      </c>
      <c r="CH15" s="120" t="s">
        <v>484</v>
      </c>
      <c r="CI15" s="120" t="s">
        <v>485</v>
      </c>
      <c r="CJ15" s="120" t="s">
        <v>486</v>
      </c>
      <c r="CK15" s="120"/>
      <c r="CL15" s="120"/>
      <c r="CM15" s="120"/>
      <c r="CN15" s="120"/>
      <c r="CO15" s="120"/>
      <c r="CP15" s="120"/>
      <c r="CQ15" s="120" t="s">
        <v>487</v>
      </c>
      <c r="CR15" s="120" t="s">
        <v>488</v>
      </c>
      <c r="CS15" s="120"/>
      <c r="CT15" s="120"/>
      <c r="CU15" s="120"/>
      <c r="CV15" s="120"/>
      <c r="CW15" s="120"/>
      <c r="CX15" s="120"/>
      <c r="CY15" s="120" t="s">
        <v>489</v>
      </c>
      <c r="CZ15" s="120" t="s">
        <v>490</v>
      </c>
      <c r="DA15" s="120" t="s">
        <v>491</v>
      </c>
      <c r="DB15" s="120" t="s">
        <v>492</v>
      </c>
      <c r="DC15" s="120" t="s">
        <v>493</v>
      </c>
      <c r="DD15" s="120" t="s">
        <v>494</v>
      </c>
      <c r="DE15" s="120"/>
      <c r="DF15" s="120"/>
      <c r="DG15" s="120" t="s">
        <v>495</v>
      </c>
      <c r="DH15" s="120" t="s">
        <v>496</v>
      </c>
      <c r="DI15" s="120" t="s">
        <v>294</v>
      </c>
      <c r="DJ15" s="120" t="s">
        <v>497</v>
      </c>
      <c r="DK15" s="120" t="s">
        <v>498</v>
      </c>
      <c r="DL15" s="120" t="s">
        <v>499</v>
      </c>
      <c r="DM15" s="120" t="s">
        <v>351</v>
      </c>
      <c r="DN15" s="120" t="s">
        <v>500</v>
      </c>
      <c r="DO15" s="120" t="s">
        <v>353</v>
      </c>
      <c r="DP15" s="120" t="s">
        <v>501</v>
      </c>
      <c r="DQ15" s="120" t="s">
        <v>294</v>
      </c>
      <c r="DR15" s="120" t="s">
        <v>502</v>
      </c>
      <c r="DS15" s="120" t="s">
        <v>503</v>
      </c>
      <c r="DT15" s="120" t="s">
        <v>358</v>
      </c>
      <c r="DU15" s="120" t="s">
        <v>359</v>
      </c>
      <c r="DV15" s="120" t="s">
        <v>504</v>
      </c>
      <c r="DW15" s="120" t="s">
        <v>361</v>
      </c>
      <c r="DX15" s="120" t="s">
        <v>505</v>
      </c>
      <c r="DY15" s="120" t="s">
        <v>506</v>
      </c>
      <c r="DZ15" s="120" t="s">
        <v>507</v>
      </c>
      <c r="EA15" s="120" t="s">
        <v>508</v>
      </c>
      <c r="EB15" s="120" t="s">
        <v>509</v>
      </c>
      <c r="EC15" s="120" t="s">
        <v>510</v>
      </c>
      <c r="ED15" s="120" t="s">
        <v>511</v>
      </c>
      <c r="EE15" s="120" t="s">
        <v>512</v>
      </c>
      <c r="EF15" s="120" t="s">
        <v>513</v>
      </c>
      <c r="EG15" s="120" t="s">
        <v>370</v>
      </c>
      <c r="EH15" s="120" t="s">
        <v>371</v>
      </c>
      <c r="EI15" s="120"/>
      <c r="EJ15" s="120"/>
      <c r="EK15" s="120" t="s">
        <v>514</v>
      </c>
      <c r="EL15" s="120" t="s">
        <v>515</v>
      </c>
      <c r="EM15" s="120"/>
      <c r="EN15" s="120"/>
      <c r="EO15" s="120" t="s">
        <v>516</v>
      </c>
      <c r="EP15" s="120" t="s">
        <v>517</v>
      </c>
      <c r="EQ15" s="120" t="s">
        <v>376</v>
      </c>
      <c r="ER15" s="120"/>
      <c r="ES15" s="120" t="s">
        <v>518</v>
      </c>
      <c r="ET15" s="120" t="s">
        <v>519</v>
      </c>
      <c r="EU15" s="120"/>
      <c r="EV15" s="120"/>
      <c r="EW15" s="120" t="s">
        <v>520</v>
      </c>
      <c r="EX15" s="120" t="s">
        <v>521</v>
      </c>
      <c r="EY15" s="120" t="s">
        <v>294</v>
      </c>
      <c r="EZ15" s="120" t="s">
        <v>522</v>
      </c>
      <c r="FA15" s="120"/>
      <c r="FB15" s="120"/>
      <c r="FC15" s="120" t="s">
        <v>523</v>
      </c>
      <c r="FD15" s="120" t="s">
        <v>524</v>
      </c>
      <c r="FE15" s="120" t="s">
        <v>294</v>
      </c>
      <c r="FF15" s="120" t="s">
        <v>525</v>
      </c>
      <c r="FG15" s="120" t="s">
        <v>526</v>
      </c>
      <c r="FH15" s="120" t="s">
        <v>527</v>
      </c>
      <c r="FI15" s="120" t="s">
        <v>528</v>
      </c>
      <c r="FJ15" s="120" t="s">
        <v>529</v>
      </c>
      <c r="FK15" s="120"/>
      <c r="FL15" s="120"/>
      <c r="FM15" s="120"/>
      <c r="FN15" s="120"/>
      <c r="FO15" s="120"/>
      <c r="FP15" s="120"/>
      <c r="FQ15" s="120"/>
      <c r="FR15" s="120"/>
      <c r="FS15" s="120" t="s">
        <v>530</v>
      </c>
      <c r="FT15" s="120" t="s">
        <v>531</v>
      </c>
      <c r="FU15" s="120"/>
      <c r="FV15" s="120"/>
      <c r="FW15" s="120"/>
      <c r="FX15" s="120"/>
      <c r="FY15" s="120"/>
      <c r="FZ15" s="120"/>
      <c r="GA15" s="120"/>
      <c r="GB15" s="120"/>
      <c r="GC15" s="120" t="s">
        <v>294</v>
      </c>
      <c r="GD15" s="120" t="s">
        <v>398</v>
      </c>
      <c r="GE15" s="120"/>
      <c r="GF15" s="120"/>
      <c r="GG15" s="120"/>
      <c r="GH15" s="120"/>
      <c r="GI15" s="120"/>
      <c r="GJ15" s="120" t="s">
        <v>220</v>
      </c>
      <c r="GK15" s="120" t="s">
        <v>532</v>
      </c>
      <c r="GL15" s="120" t="s">
        <v>533</v>
      </c>
    </row>
    <row r="16" spans="1:196" ht="50.1" customHeight="1" x14ac:dyDescent="0.3">
      <c r="A16" s="119" t="s">
        <v>534</v>
      </c>
      <c r="B16" s="120">
        <v>711</v>
      </c>
      <c r="C16" s="120" t="s">
        <v>202</v>
      </c>
      <c r="D16" s="120"/>
      <c r="E16" s="120" t="s">
        <v>454</v>
      </c>
      <c r="F16" s="120" t="s">
        <v>3</v>
      </c>
      <c r="G16" s="120" t="s">
        <v>535</v>
      </c>
      <c r="H16" s="120" t="s">
        <v>536</v>
      </c>
      <c r="I16" s="120" t="s">
        <v>213</v>
      </c>
      <c r="J16" s="120"/>
      <c r="K16" s="120" t="s">
        <v>289</v>
      </c>
      <c r="L16" s="120"/>
      <c r="M16" s="120"/>
      <c r="N16" s="120"/>
      <c r="O16" s="120" t="s">
        <v>215</v>
      </c>
      <c r="P16" s="120" t="s">
        <v>537</v>
      </c>
      <c r="Q16" s="120"/>
      <c r="R16" s="120"/>
      <c r="S16" s="120"/>
      <c r="T16" s="120" t="s">
        <v>538</v>
      </c>
      <c r="U16" s="120"/>
      <c r="V16" s="120" t="s">
        <v>539</v>
      </c>
      <c r="W16" s="120"/>
      <c r="X16" s="120"/>
      <c r="Y16" s="120" t="s">
        <v>540</v>
      </c>
      <c r="Z16" s="120" t="s">
        <v>541</v>
      </c>
      <c r="AA16" s="120" t="s">
        <v>542</v>
      </c>
      <c r="AB16" s="120" t="s">
        <v>543</v>
      </c>
      <c r="AC16" s="120"/>
      <c r="AD16" s="120"/>
      <c r="AE16" s="120"/>
      <c r="AF16" s="120"/>
      <c r="AG16" s="120"/>
      <c r="AH16" s="120"/>
      <c r="AI16" s="120"/>
      <c r="AJ16" s="120"/>
      <c r="AK16" s="120"/>
      <c r="AL16" s="120"/>
      <c r="AM16" s="120"/>
      <c r="AN16" s="120"/>
      <c r="AO16" s="120" t="s">
        <v>544</v>
      </c>
      <c r="AP16" s="120" t="s">
        <v>545</v>
      </c>
      <c r="AQ16" s="120"/>
      <c r="AR16" s="120"/>
      <c r="AS16" s="120"/>
      <c r="AT16" s="120"/>
      <c r="AU16" s="120" t="s">
        <v>546</v>
      </c>
      <c r="AV16" s="120"/>
      <c r="AW16" s="120"/>
      <c r="AX16" s="120"/>
      <c r="AY16" s="120"/>
      <c r="AZ16" s="120"/>
      <c r="BA16" s="120"/>
      <c r="BB16" s="120"/>
      <c r="BC16" s="120"/>
      <c r="BD16" s="120"/>
      <c r="BE16" s="120" t="s">
        <v>547</v>
      </c>
      <c r="BF16" s="120"/>
      <c r="BG16" s="120"/>
      <c r="BH16" s="120"/>
      <c r="BI16" s="120" t="s">
        <v>548</v>
      </c>
      <c r="BJ16" s="120" t="s">
        <v>549</v>
      </c>
      <c r="BK16" s="120"/>
      <c r="BL16" s="120"/>
      <c r="BM16" s="120"/>
      <c r="BN16" s="120"/>
      <c r="BO16" s="120"/>
      <c r="BP16" s="120"/>
      <c r="BQ16" s="120"/>
      <c r="BR16" s="120"/>
      <c r="BS16" s="120"/>
      <c r="BT16" s="120"/>
      <c r="BU16" s="120"/>
      <c r="BV16" s="120"/>
      <c r="BW16" s="120"/>
      <c r="BX16" s="120"/>
      <c r="BY16" s="120" t="s">
        <v>550</v>
      </c>
      <c r="BZ16" s="120" t="s">
        <v>551</v>
      </c>
      <c r="CA16" s="120" t="s">
        <v>552</v>
      </c>
      <c r="CB16" s="120" t="s">
        <v>553</v>
      </c>
      <c r="CC16" s="120"/>
      <c r="CD16" s="120"/>
      <c r="CE16" s="120"/>
      <c r="CF16" s="120"/>
      <c r="CG16" s="120" t="s">
        <v>554</v>
      </c>
      <c r="CH16" s="120" t="s">
        <v>555</v>
      </c>
      <c r="CI16" s="120"/>
      <c r="CJ16" s="120"/>
      <c r="CK16" s="120"/>
      <c r="CL16" s="120"/>
      <c r="CM16" s="120"/>
      <c r="CN16" s="120"/>
      <c r="CO16" s="120"/>
      <c r="CP16" s="120"/>
      <c r="CQ16" s="120"/>
      <c r="CR16" s="120"/>
      <c r="CS16" s="120"/>
      <c r="CT16" s="120"/>
      <c r="CU16" s="120" t="s">
        <v>556</v>
      </c>
      <c r="CV16" s="120"/>
      <c r="CW16" s="120"/>
      <c r="CX16" s="120" t="s">
        <v>557</v>
      </c>
      <c r="CY16" s="120" t="s">
        <v>558</v>
      </c>
      <c r="CZ16" s="120" t="s">
        <v>559</v>
      </c>
      <c r="DA16" s="120" t="s">
        <v>560</v>
      </c>
      <c r="DB16" s="120" t="s">
        <v>561</v>
      </c>
      <c r="DC16" s="120"/>
      <c r="DD16" s="120"/>
      <c r="DE16" s="120"/>
      <c r="DF16" s="120"/>
      <c r="DG16" s="120"/>
      <c r="DH16" s="120"/>
      <c r="DI16" s="120" t="s">
        <v>562</v>
      </c>
      <c r="DJ16" s="120" t="s">
        <v>563</v>
      </c>
      <c r="DK16" s="120" t="s">
        <v>564</v>
      </c>
      <c r="DL16" s="120" t="s">
        <v>565</v>
      </c>
      <c r="DM16" s="120" t="s">
        <v>566</v>
      </c>
      <c r="DN16" s="120" t="s">
        <v>567</v>
      </c>
      <c r="DO16" s="120"/>
      <c r="DP16" s="120"/>
      <c r="DQ16" s="120" t="s">
        <v>568</v>
      </c>
      <c r="DR16" s="120" t="s">
        <v>569</v>
      </c>
      <c r="DS16" s="120"/>
      <c r="DT16" s="120"/>
      <c r="DU16" s="120" t="s">
        <v>570</v>
      </c>
      <c r="DV16" s="120" t="s">
        <v>571</v>
      </c>
      <c r="DW16" s="120" t="s">
        <v>572</v>
      </c>
      <c r="DX16" s="120" t="s">
        <v>573</v>
      </c>
      <c r="DY16" s="120"/>
      <c r="DZ16" s="120" t="s">
        <v>574</v>
      </c>
      <c r="EA16" s="120" t="s">
        <v>575</v>
      </c>
      <c r="EB16" s="120" t="s">
        <v>576</v>
      </c>
      <c r="EC16" s="120"/>
      <c r="ED16" s="120"/>
      <c r="EE16" s="120"/>
      <c r="EF16" s="120"/>
      <c r="EG16" s="120"/>
      <c r="EH16" s="120"/>
      <c r="EI16" s="120" t="s">
        <v>577</v>
      </c>
      <c r="EJ16" s="120" t="s">
        <v>578</v>
      </c>
      <c r="EK16" s="120"/>
      <c r="EL16" s="120" t="s">
        <v>579</v>
      </c>
      <c r="EM16" s="120" t="s">
        <v>580</v>
      </c>
      <c r="EN16" s="120"/>
      <c r="EO16" s="120" t="s">
        <v>581</v>
      </c>
      <c r="EP16" s="120" t="s">
        <v>582</v>
      </c>
      <c r="EQ16" s="120"/>
      <c r="ER16" s="120"/>
      <c r="ES16" s="120" t="s">
        <v>583</v>
      </c>
      <c r="ET16" s="120" t="s">
        <v>584</v>
      </c>
      <c r="EU16" s="120"/>
      <c r="EV16" s="120"/>
      <c r="EW16" s="120"/>
      <c r="EX16" s="120"/>
      <c r="EY16" s="120"/>
      <c r="EZ16" s="120"/>
      <c r="FA16" s="120"/>
      <c r="FB16" s="120"/>
      <c r="FC16" s="120"/>
      <c r="FD16" s="120"/>
      <c r="FE16" s="120"/>
      <c r="FF16" s="120"/>
      <c r="FG16" s="120" t="s">
        <v>585</v>
      </c>
      <c r="FH16" s="120" t="s">
        <v>586</v>
      </c>
      <c r="FI16" s="120"/>
      <c r="FJ16" s="120"/>
      <c r="FK16" s="120"/>
      <c r="FL16" s="120"/>
      <c r="FM16" s="120"/>
      <c r="FN16" s="120"/>
      <c r="FO16" s="120"/>
      <c r="FP16" s="120"/>
      <c r="FQ16" s="120"/>
      <c r="FR16" s="120"/>
      <c r="FS16" s="120"/>
      <c r="FT16" s="120"/>
      <c r="FU16" s="120"/>
      <c r="FV16" s="120"/>
      <c r="FW16" s="120"/>
      <c r="FX16" s="120"/>
      <c r="FY16" s="120"/>
      <c r="FZ16" s="120"/>
      <c r="GA16" s="120"/>
      <c r="GB16" s="120"/>
      <c r="GC16" s="120"/>
      <c r="GD16" s="120"/>
      <c r="GE16" s="120"/>
      <c r="GF16" s="120"/>
      <c r="GG16" s="120"/>
      <c r="GH16" s="120"/>
      <c r="GI16" s="120"/>
      <c r="GJ16" s="120" t="s">
        <v>236</v>
      </c>
      <c r="GK16" s="120"/>
      <c r="GL16" s="120" t="s">
        <v>587</v>
      </c>
    </row>
    <row r="17" spans="1:194" ht="50.1" customHeight="1" x14ac:dyDescent="0.3">
      <c r="A17" s="119" t="s">
        <v>588</v>
      </c>
      <c r="B17" s="120">
        <v>726</v>
      </c>
      <c r="C17" s="120" t="s">
        <v>202</v>
      </c>
      <c r="D17" s="120"/>
      <c r="E17" s="120" t="s">
        <v>207</v>
      </c>
      <c r="F17" s="120" t="s">
        <v>3</v>
      </c>
      <c r="G17" s="120" t="s">
        <v>589</v>
      </c>
      <c r="H17" s="120" t="s">
        <v>590</v>
      </c>
      <c r="I17" s="120" t="s">
        <v>213</v>
      </c>
      <c r="J17" s="120"/>
      <c r="K17" s="120" t="s">
        <v>214</v>
      </c>
      <c r="L17" s="120"/>
      <c r="M17" s="120"/>
      <c r="N17" s="120"/>
      <c r="O17" s="120"/>
      <c r="P17" s="120"/>
      <c r="Q17" s="120" t="s">
        <v>591</v>
      </c>
      <c r="R17" s="120" t="s">
        <v>591</v>
      </c>
      <c r="S17" s="120" t="s">
        <v>591</v>
      </c>
      <c r="T17" s="120" t="s">
        <v>591</v>
      </c>
      <c r="U17" s="120" t="s">
        <v>591</v>
      </c>
      <c r="V17" s="120" t="s">
        <v>591</v>
      </c>
      <c r="W17" s="120" t="s">
        <v>591</v>
      </c>
      <c r="X17" s="120" t="s">
        <v>591</v>
      </c>
      <c r="Y17" s="120" t="s">
        <v>592</v>
      </c>
      <c r="Z17" s="120" t="s">
        <v>591</v>
      </c>
      <c r="AA17" s="120" t="s">
        <v>591</v>
      </c>
      <c r="AB17" s="120" t="s">
        <v>591</v>
      </c>
      <c r="AC17" s="120" t="s">
        <v>591</v>
      </c>
      <c r="AD17" s="120" t="s">
        <v>591</v>
      </c>
      <c r="AE17" s="120" t="s">
        <v>591</v>
      </c>
      <c r="AF17" s="120" t="s">
        <v>591</v>
      </c>
      <c r="AG17" s="120" t="s">
        <v>591</v>
      </c>
      <c r="AH17" s="120" t="s">
        <v>591</v>
      </c>
      <c r="AI17" s="120" t="s">
        <v>591</v>
      </c>
      <c r="AJ17" s="120" t="s">
        <v>591</v>
      </c>
      <c r="AK17" s="120" t="s">
        <v>591</v>
      </c>
      <c r="AL17" s="120" t="s">
        <v>591</v>
      </c>
      <c r="AM17" s="120" t="s">
        <v>593</v>
      </c>
      <c r="AN17" s="120" t="s">
        <v>594</v>
      </c>
      <c r="AO17" s="120" t="s">
        <v>595</v>
      </c>
      <c r="AP17" s="120" t="s">
        <v>591</v>
      </c>
      <c r="AQ17" s="120" t="s">
        <v>591</v>
      </c>
      <c r="AR17" s="120" t="s">
        <v>591</v>
      </c>
      <c r="AS17" s="120" t="s">
        <v>591</v>
      </c>
      <c r="AT17" s="120" t="s">
        <v>591</v>
      </c>
      <c r="AU17" s="120" t="s">
        <v>591</v>
      </c>
      <c r="AV17" s="120" t="s">
        <v>591</v>
      </c>
      <c r="AW17" s="120" t="s">
        <v>591</v>
      </c>
      <c r="AX17" s="120" t="s">
        <v>591</v>
      </c>
      <c r="AY17" s="120" t="s">
        <v>591</v>
      </c>
      <c r="AZ17" s="120" t="s">
        <v>591</v>
      </c>
      <c r="BA17" s="120" t="s">
        <v>591</v>
      </c>
      <c r="BB17" s="120" t="s">
        <v>591</v>
      </c>
      <c r="BC17" s="120" t="s">
        <v>591</v>
      </c>
      <c r="BD17" s="120" t="s">
        <v>591</v>
      </c>
      <c r="BE17" s="120" t="s">
        <v>591</v>
      </c>
      <c r="BF17" s="120" t="s">
        <v>591</v>
      </c>
      <c r="BG17" s="120" t="s">
        <v>591</v>
      </c>
      <c r="BH17" s="120" t="s">
        <v>591</v>
      </c>
      <c r="BI17" s="120" t="s">
        <v>591</v>
      </c>
      <c r="BJ17" s="120" t="s">
        <v>591</v>
      </c>
      <c r="BK17" s="120" t="s">
        <v>591</v>
      </c>
      <c r="BL17" s="120" t="s">
        <v>591</v>
      </c>
      <c r="BM17" s="120" t="s">
        <v>591</v>
      </c>
      <c r="BN17" s="120" t="s">
        <v>591</v>
      </c>
      <c r="BO17" s="120" t="s">
        <v>591</v>
      </c>
      <c r="BP17" s="120" t="s">
        <v>591</v>
      </c>
      <c r="BQ17" s="120" t="s">
        <v>591</v>
      </c>
      <c r="BR17" s="120" t="s">
        <v>591</v>
      </c>
      <c r="BS17" s="120" t="s">
        <v>591</v>
      </c>
      <c r="BT17" s="120" t="s">
        <v>591</v>
      </c>
      <c r="BU17" s="120" t="s">
        <v>591</v>
      </c>
      <c r="BV17" s="120" t="s">
        <v>591</v>
      </c>
      <c r="BW17" s="120" t="s">
        <v>591</v>
      </c>
      <c r="BX17" s="120" t="s">
        <v>591</v>
      </c>
      <c r="BY17" s="120" t="s">
        <v>591</v>
      </c>
      <c r="BZ17" s="120" t="s">
        <v>591</v>
      </c>
      <c r="CA17" s="120" t="s">
        <v>591</v>
      </c>
      <c r="CB17" s="120" t="s">
        <v>591</v>
      </c>
      <c r="CC17" s="120" t="s">
        <v>591</v>
      </c>
      <c r="CD17" s="120" t="s">
        <v>591</v>
      </c>
      <c r="CE17" s="120" t="s">
        <v>596</v>
      </c>
      <c r="CF17" s="120" t="s">
        <v>597</v>
      </c>
      <c r="CG17" s="120" t="s">
        <v>598</v>
      </c>
      <c r="CH17" s="120" t="s">
        <v>599</v>
      </c>
      <c r="CI17" s="120" t="s">
        <v>591</v>
      </c>
      <c r="CJ17" s="120" t="s">
        <v>591</v>
      </c>
      <c r="CK17" s="120" t="s">
        <v>600</v>
      </c>
      <c r="CL17" s="120" t="s">
        <v>591</v>
      </c>
      <c r="CM17" s="120" t="s">
        <v>601</v>
      </c>
      <c r="CN17" s="120" t="s">
        <v>602</v>
      </c>
      <c r="CO17" s="120" t="s">
        <v>591</v>
      </c>
      <c r="CP17" s="120" t="s">
        <v>591</v>
      </c>
      <c r="CQ17" s="120" t="s">
        <v>266</v>
      </c>
      <c r="CR17" s="120" t="s">
        <v>591</v>
      </c>
      <c r="CS17" s="120" t="s">
        <v>591</v>
      </c>
      <c r="CT17" s="120" t="s">
        <v>591</v>
      </c>
      <c r="CU17" s="120" t="s">
        <v>591</v>
      </c>
      <c r="CV17" s="120" t="s">
        <v>591</v>
      </c>
      <c r="CW17" s="120" t="s">
        <v>591</v>
      </c>
      <c r="CX17" s="120" t="s">
        <v>591</v>
      </c>
      <c r="CY17" s="120" t="s">
        <v>603</v>
      </c>
      <c r="CZ17" s="120" t="s">
        <v>604</v>
      </c>
      <c r="DA17" s="120" t="s">
        <v>605</v>
      </c>
      <c r="DB17" s="120" t="s">
        <v>606</v>
      </c>
      <c r="DC17" s="120" t="s">
        <v>607</v>
      </c>
      <c r="DD17" s="120" t="s">
        <v>608</v>
      </c>
      <c r="DE17" s="120" t="s">
        <v>609</v>
      </c>
      <c r="DF17" s="120" t="s">
        <v>610</v>
      </c>
      <c r="DG17" s="120" t="s">
        <v>611</v>
      </c>
      <c r="DH17" s="120" t="s">
        <v>612</v>
      </c>
      <c r="DI17" s="120" t="s">
        <v>613</v>
      </c>
      <c r="DJ17" s="120" t="s">
        <v>614</v>
      </c>
      <c r="DK17" s="120" t="s">
        <v>615</v>
      </c>
      <c r="DL17" s="120" t="s">
        <v>616</v>
      </c>
      <c r="DM17" s="120" t="s">
        <v>617</v>
      </c>
      <c r="DN17" s="120" t="s">
        <v>618</v>
      </c>
      <c r="DO17" s="120" t="s">
        <v>619</v>
      </c>
      <c r="DP17" s="120" t="s">
        <v>618</v>
      </c>
      <c r="DQ17" s="120" t="s">
        <v>620</v>
      </c>
      <c r="DR17" s="120" t="s">
        <v>621</v>
      </c>
      <c r="DS17" s="120" t="s">
        <v>622</v>
      </c>
      <c r="DT17" s="120" t="s">
        <v>623</v>
      </c>
      <c r="DU17" s="120" t="s">
        <v>591</v>
      </c>
      <c r="DV17" s="120" t="s">
        <v>591</v>
      </c>
      <c r="DW17" s="120" t="s">
        <v>624</v>
      </c>
      <c r="DX17" s="120" t="s">
        <v>625</v>
      </c>
      <c r="DY17" s="120" t="s">
        <v>626</v>
      </c>
      <c r="DZ17" s="120" t="s">
        <v>627</v>
      </c>
      <c r="EA17" s="120" t="s">
        <v>628</v>
      </c>
      <c r="EB17" s="120" t="s">
        <v>629</v>
      </c>
      <c r="EC17" s="120" t="s">
        <v>630</v>
      </c>
      <c r="ED17" s="120" t="s">
        <v>631</v>
      </c>
      <c r="EE17" s="120" t="s">
        <v>632</v>
      </c>
      <c r="EF17" s="120" t="s">
        <v>633</v>
      </c>
      <c r="EG17" s="120" t="s">
        <v>634</v>
      </c>
      <c r="EH17" s="120" t="s">
        <v>591</v>
      </c>
      <c r="EI17" s="120" t="s">
        <v>591</v>
      </c>
      <c r="EJ17" s="120" t="s">
        <v>591</v>
      </c>
      <c r="EK17" s="120" t="s">
        <v>635</v>
      </c>
      <c r="EL17" s="120" t="s">
        <v>636</v>
      </c>
      <c r="EM17" s="120" t="s">
        <v>637</v>
      </c>
      <c r="EN17" s="120" t="s">
        <v>638</v>
      </c>
      <c r="EO17" s="120" t="s">
        <v>639</v>
      </c>
      <c r="EP17" s="120" t="s">
        <v>640</v>
      </c>
      <c r="EQ17" s="120" t="s">
        <v>591</v>
      </c>
      <c r="ER17" s="120" t="s">
        <v>591</v>
      </c>
      <c r="ES17" s="120" t="s">
        <v>641</v>
      </c>
      <c r="ET17" s="120" t="s">
        <v>642</v>
      </c>
      <c r="EU17" s="120" t="s">
        <v>591</v>
      </c>
      <c r="EV17" s="120" t="s">
        <v>591</v>
      </c>
      <c r="EW17" s="120" t="s">
        <v>591</v>
      </c>
      <c r="EX17" s="120" t="s">
        <v>591</v>
      </c>
      <c r="EY17" s="120" t="s">
        <v>591</v>
      </c>
      <c r="EZ17" s="120" t="s">
        <v>591</v>
      </c>
      <c r="FA17" s="120" t="s">
        <v>591</v>
      </c>
      <c r="FB17" s="120" t="s">
        <v>591</v>
      </c>
      <c r="FC17" s="120" t="s">
        <v>591</v>
      </c>
      <c r="FD17" s="120" t="s">
        <v>591</v>
      </c>
      <c r="FE17" s="120" t="s">
        <v>591</v>
      </c>
      <c r="FF17" s="120" t="s">
        <v>591</v>
      </c>
      <c r="FG17" s="120" t="s">
        <v>591</v>
      </c>
      <c r="FH17" s="120" t="s">
        <v>591</v>
      </c>
      <c r="FI17" s="120" t="s">
        <v>591</v>
      </c>
      <c r="FJ17" s="120" t="s">
        <v>591</v>
      </c>
      <c r="FK17" s="120" t="s">
        <v>591</v>
      </c>
      <c r="FL17" s="120" t="s">
        <v>591</v>
      </c>
      <c r="FM17" s="120" t="s">
        <v>591</v>
      </c>
      <c r="FN17" s="120" t="s">
        <v>591</v>
      </c>
      <c r="FO17" s="120" t="s">
        <v>591</v>
      </c>
      <c r="FP17" s="120" t="s">
        <v>591</v>
      </c>
      <c r="FQ17" s="120" t="s">
        <v>591</v>
      </c>
      <c r="FR17" s="120" t="s">
        <v>591</v>
      </c>
      <c r="FS17" s="120" t="s">
        <v>591</v>
      </c>
      <c r="FT17" s="120" t="s">
        <v>591</v>
      </c>
      <c r="FU17" s="120" t="s">
        <v>591</v>
      </c>
      <c r="FV17" s="120" t="s">
        <v>591</v>
      </c>
      <c r="FW17" s="120" t="s">
        <v>591</v>
      </c>
      <c r="FX17" s="120" t="s">
        <v>591</v>
      </c>
      <c r="FY17" s="120" t="s">
        <v>643</v>
      </c>
      <c r="FZ17" s="120" t="s">
        <v>644</v>
      </c>
      <c r="GA17" s="120" t="s">
        <v>591</v>
      </c>
      <c r="GB17" s="120" t="s">
        <v>591</v>
      </c>
      <c r="GC17" s="120" t="s">
        <v>591</v>
      </c>
      <c r="GD17" s="120" t="s">
        <v>591</v>
      </c>
      <c r="GE17" s="120" t="s">
        <v>645</v>
      </c>
      <c r="GF17" s="120" t="s">
        <v>646</v>
      </c>
      <c r="GG17" s="120" t="s">
        <v>591</v>
      </c>
      <c r="GH17" s="120" t="s">
        <v>591</v>
      </c>
      <c r="GI17" s="120" t="s">
        <v>647</v>
      </c>
      <c r="GJ17" s="120" t="s">
        <v>220</v>
      </c>
      <c r="GK17" s="120" t="s">
        <v>591</v>
      </c>
      <c r="GL17" s="120" t="s">
        <v>591</v>
      </c>
    </row>
    <row r="18" spans="1:194" ht="50.1" customHeight="1" x14ac:dyDescent="0.3">
      <c r="A18" s="119" t="s">
        <v>648</v>
      </c>
      <c r="B18" s="120">
        <v>746</v>
      </c>
      <c r="C18" s="120" t="s">
        <v>202</v>
      </c>
      <c r="D18" s="120"/>
      <c r="E18" s="120" t="s">
        <v>649</v>
      </c>
      <c r="F18" s="120" t="s">
        <v>3</v>
      </c>
      <c r="G18" s="120" t="s">
        <v>650</v>
      </c>
      <c r="H18" s="120" t="s">
        <v>651</v>
      </c>
      <c r="I18" s="120" t="s">
        <v>652</v>
      </c>
      <c r="J18" s="120"/>
      <c r="K18" s="120"/>
      <c r="L18" s="120" t="s">
        <v>653</v>
      </c>
      <c r="M18" s="120"/>
      <c r="N18" s="120"/>
      <c r="O18" s="120" t="s">
        <v>247</v>
      </c>
      <c r="P18" s="128" t="s">
        <v>654</v>
      </c>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0"/>
      <c r="DV18" s="120"/>
      <c r="DW18" s="120"/>
      <c r="DX18" s="120"/>
      <c r="DY18" s="120"/>
      <c r="DZ18" s="120"/>
      <c r="EA18" s="120"/>
      <c r="EB18" s="120"/>
      <c r="EC18" s="120"/>
      <c r="ED18" s="120"/>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t="s">
        <v>655</v>
      </c>
      <c r="GJ18" s="120" t="s">
        <v>205</v>
      </c>
      <c r="GK18" s="120" t="s">
        <v>656</v>
      </c>
      <c r="GL18" s="120"/>
    </row>
    <row r="19" spans="1:194" ht="50.1" customHeight="1" x14ac:dyDescent="0.3">
      <c r="A19" s="119" t="s">
        <v>657</v>
      </c>
      <c r="B19" s="120">
        <v>752</v>
      </c>
      <c r="C19" s="120" t="s">
        <v>202</v>
      </c>
      <c r="D19" s="120"/>
      <c r="E19" s="120" t="s">
        <v>658</v>
      </c>
      <c r="F19" s="120" t="s">
        <v>3</v>
      </c>
      <c r="G19" s="120" t="s">
        <v>659</v>
      </c>
      <c r="H19" s="120" t="s">
        <v>660</v>
      </c>
      <c r="I19" s="120" t="s">
        <v>213</v>
      </c>
      <c r="J19" s="120"/>
      <c r="K19" s="120" t="s">
        <v>289</v>
      </c>
      <c r="L19" s="120"/>
      <c r="M19" s="120"/>
      <c r="N19" s="120"/>
      <c r="O19" s="120"/>
      <c r="P19" s="120"/>
      <c r="Q19" s="120" t="s">
        <v>661</v>
      </c>
      <c r="R19" s="120" t="s">
        <v>662</v>
      </c>
      <c r="S19" s="120"/>
      <c r="T19" s="120"/>
      <c r="U19" s="120" t="s">
        <v>663</v>
      </c>
      <c r="V19" s="120" t="s">
        <v>664</v>
      </c>
      <c r="W19" s="120" t="s">
        <v>665</v>
      </c>
      <c r="X19" s="120" t="s">
        <v>666</v>
      </c>
      <c r="Y19" s="120" t="s">
        <v>667</v>
      </c>
      <c r="Z19" s="120" t="s">
        <v>668</v>
      </c>
      <c r="AA19" s="120" t="s">
        <v>669</v>
      </c>
      <c r="AB19" s="120" t="s">
        <v>670</v>
      </c>
      <c r="AC19" s="120"/>
      <c r="AD19" s="120"/>
      <c r="AE19" s="120"/>
      <c r="AF19" s="120"/>
      <c r="AG19" s="120"/>
      <c r="AH19" s="120"/>
      <c r="AI19" s="120" t="s">
        <v>671</v>
      </c>
      <c r="AJ19" s="120" t="s">
        <v>672</v>
      </c>
      <c r="AK19" s="120" t="s">
        <v>673</v>
      </c>
      <c r="AL19" s="120" t="s">
        <v>674</v>
      </c>
      <c r="AM19" s="120"/>
      <c r="AN19" s="120"/>
      <c r="AO19" s="120" t="s">
        <v>675</v>
      </c>
      <c r="AP19" s="120" t="s">
        <v>676</v>
      </c>
      <c r="AQ19" s="120"/>
      <c r="AR19" s="120"/>
      <c r="AS19" s="120" t="s">
        <v>663</v>
      </c>
      <c r="AT19" s="120" t="s">
        <v>677</v>
      </c>
      <c r="AU19" s="120"/>
      <c r="AV19" s="120"/>
      <c r="AW19" s="120"/>
      <c r="AX19" s="120"/>
      <c r="AY19" s="120"/>
      <c r="AZ19" s="120"/>
      <c r="BA19" s="120" t="s">
        <v>678</v>
      </c>
      <c r="BB19" s="120" t="s">
        <v>679</v>
      </c>
      <c r="BC19" s="120"/>
      <c r="BD19" s="120"/>
      <c r="BE19" s="120"/>
      <c r="BF19" s="120"/>
      <c r="BG19" s="120"/>
      <c r="BH19" s="120"/>
      <c r="BI19" s="120"/>
      <c r="BJ19" s="120"/>
      <c r="BK19" s="120"/>
      <c r="BL19" s="120"/>
      <c r="BM19" s="120"/>
      <c r="BN19" s="120"/>
      <c r="BO19" s="120"/>
      <c r="BP19" s="120"/>
      <c r="BQ19" s="120" t="s">
        <v>680</v>
      </c>
      <c r="BR19" s="120" t="s">
        <v>681</v>
      </c>
      <c r="BS19" s="120" t="s">
        <v>682</v>
      </c>
      <c r="BT19" s="120" t="s">
        <v>681</v>
      </c>
      <c r="BU19" s="120" t="s">
        <v>683</v>
      </c>
      <c r="BV19" s="120" t="s">
        <v>681</v>
      </c>
      <c r="BW19" s="120" t="s">
        <v>684</v>
      </c>
      <c r="BX19" s="120" t="s">
        <v>681</v>
      </c>
      <c r="BY19" s="120" t="s">
        <v>685</v>
      </c>
      <c r="BZ19" s="120" t="s">
        <v>686</v>
      </c>
      <c r="CA19" s="120"/>
      <c r="CB19" s="120"/>
      <c r="CC19" s="120"/>
      <c r="CD19" s="120"/>
      <c r="CE19" s="120"/>
      <c r="CF19" s="120"/>
      <c r="CG19" s="120" t="s">
        <v>687</v>
      </c>
      <c r="CH19" s="120" t="s">
        <v>688</v>
      </c>
      <c r="CI19" s="120" t="s">
        <v>689</v>
      </c>
      <c r="CJ19" s="120" t="s">
        <v>690</v>
      </c>
      <c r="CK19" s="120"/>
      <c r="CL19" s="120"/>
      <c r="CM19" s="120" t="s">
        <v>691</v>
      </c>
      <c r="CN19" s="120" t="s">
        <v>692</v>
      </c>
      <c r="CO19" s="120" t="s">
        <v>693</v>
      </c>
      <c r="CP19" s="120" t="s">
        <v>694</v>
      </c>
      <c r="CQ19" s="120"/>
      <c r="CR19" s="120"/>
      <c r="CS19" s="120"/>
      <c r="CT19" s="120"/>
      <c r="CU19" s="120" t="s">
        <v>695</v>
      </c>
      <c r="CV19" s="120" t="s">
        <v>696</v>
      </c>
      <c r="CW19" s="120"/>
      <c r="CX19" s="120"/>
      <c r="CY19" s="120" t="s">
        <v>697</v>
      </c>
      <c r="CZ19" s="120" t="s">
        <v>698</v>
      </c>
      <c r="DA19" s="120" t="s">
        <v>699</v>
      </c>
      <c r="DB19" s="120" t="s">
        <v>700</v>
      </c>
      <c r="DC19" s="120" t="s">
        <v>701</v>
      </c>
      <c r="DD19" s="120" t="s">
        <v>702</v>
      </c>
      <c r="DE19" s="120"/>
      <c r="DF19" s="120"/>
      <c r="DG19" s="120" t="s">
        <v>703</v>
      </c>
      <c r="DH19" s="120" t="s">
        <v>704</v>
      </c>
      <c r="DI19" s="120" t="s">
        <v>705</v>
      </c>
      <c r="DJ19" s="120" t="s">
        <v>706</v>
      </c>
      <c r="DK19" s="120" t="s">
        <v>707</v>
      </c>
      <c r="DL19" s="120" t="s">
        <v>708</v>
      </c>
      <c r="DM19" s="120"/>
      <c r="DN19" s="120"/>
      <c r="DO19" s="120" t="s">
        <v>709</v>
      </c>
      <c r="DP19" s="120" t="s">
        <v>710</v>
      </c>
      <c r="DQ19" s="120" t="s">
        <v>711</v>
      </c>
      <c r="DR19" s="120" t="s">
        <v>712</v>
      </c>
      <c r="DS19" s="120" t="s">
        <v>713</v>
      </c>
      <c r="DT19" s="120" t="s">
        <v>714</v>
      </c>
      <c r="DU19" s="120" t="s">
        <v>715</v>
      </c>
      <c r="DV19" s="120" t="s">
        <v>716</v>
      </c>
      <c r="DW19" s="120" t="s">
        <v>717</v>
      </c>
      <c r="DX19" s="120" t="s">
        <v>718</v>
      </c>
      <c r="DY19" s="120" t="s">
        <v>719</v>
      </c>
      <c r="DZ19" s="120" t="s">
        <v>720</v>
      </c>
      <c r="EA19" s="120" t="s">
        <v>721</v>
      </c>
      <c r="EB19" s="120" t="s">
        <v>722</v>
      </c>
      <c r="EC19" s="120" t="s">
        <v>723</v>
      </c>
      <c r="ED19" s="120" t="s">
        <v>724</v>
      </c>
      <c r="EE19" s="120" t="s">
        <v>725</v>
      </c>
      <c r="EF19" s="120" t="s">
        <v>726</v>
      </c>
      <c r="EG19" s="120" t="s">
        <v>727</v>
      </c>
      <c r="EH19" s="120" t="s">
        <v>728</v>
      </c>
      <c r="EI19" s="120" t="s">
        <v>729</v>
      </c>
      <c r="EJ19" s="120" t="s">
        <v>730</v>
      </c>
      <c r="EK19" s="120" t="s">
        <v>731</v>
      </c>
      <c r="EL19" s="120" t="s">
        <v>732</v>
      </c>
      <c r="EM19" s="120" t="s">
        <v>733</v>
      </c>
      <c r="EN19" s="120" t="s">
        <v>734</v>
      </c>
      <c r="EO19" s="120" t="s">
        <v>735</v>
      </c>
      <c r="EP19" s="120" t="s">
        <v>736</v>
      </c>
      <c r="EQ19" s="120"/>
      <c r="ER19" s="120"/>
      <c r="ES19" s="120" t="s">
        <v>737</v>
      </c>
      <c r="ET19" s="120" t="s">
        <v>738</v>
      </c>
      <c r="EU19" s="120"/>
      <c r="EV19" s="120"/>
      <c r="EW19" s="120" t="s">
        <v>739</v>
      </c>
      <c r="EX19" s="120" t="s">
        <v>740</v>
      </c>
      <c r="EY19" s="120"/>
      <c r="EZ19" s="120"/>
      <c r="FA19" s="120"/>
      <c r="FB19" s="120"/>
      <c r="FC19" s="120"/>
      <c r="FD19" s="120"/>
      <c r="FE19" s="120"/>
      <c r="FF19" s="120"/>
      <c r="FG19" s="120" t="s">
        <v>741</v>
      </c>
      <c r="FH19" s="120" t="s">
        <v>742</v>
      </c>
      <c r="FI19" s="120"/>
      <c r="FJ19" s="120"/>
      <c r="FK19" s="120"/>
      <c r="FL19" s="120"/>
      <c r="FM19" s="120"/>
      <c r="FN19" s="120"/>
      <c r="FO19" s="120"/>
      <c r="FP19" s="120"/>
      <c r="FQ19" s="120"/>
      <c r="FR19" s="120"/>
      <c r="FS19" s="120" t="s">
        <v>743</v>
      </c>
      <c r="FT19" s="120" t="s">
        <v>744</v>
      </c>
      <c r="FU19" s="120"/>
      <c r="FV19" s="120"/>
      <c r="FW19" s="120"/>
      <c r="FX19" s="120"/>
      <c r="FY19" s="120" t="s">
        <v>745</v>
      </c>
      <c r="FZ19" s="120" t="s">
        <v>746</v>
      </c>
      <c r="GA19" s="120" t="s">
        <v>747</v>
      </c>
      <c r="GB19" s="120" t="s">
        <v>748</v>
      </c>
      <c r="GC19" s="120"/>
      <c r="GD19" s="120"/>
      <c r="GE19" s="120"/>
      <c r="GF19" s="120"/>
      <c r="GG19" s="120"/>
      <c r="GH19" s="120"/>
      <c r="GI19" s="120"/>
      <c r="GJ19" s="120" t="s">
        <v>220</v>
      </c>
      <c r="GK19" s="120" t="s">
        <v>749</v>
      </c>
      <c r="GL19" s="120" t="s">
        <v>750</v>
      </c>
    </row>
    <row r="20" spans="1:194" ht="50.1" customHeight="1" x14ac:dyDescent="0.3">
      <c r="A20" s="119" t="s">
        <v>751</v>
      </c>
      <c r="B20" s="120">
        <v>766</v>
      </c>
      <c r="C20" s="120" t="s">
        <v>202</v>
      </c>
      <c r="D20" s="120"/>
      <c r="E20" s="120" t="s">
        <v>752</v>
      </c>
      <c r="F20" s="120" t="s">
        <v>3</v>
      </c>
      <c r="G20" s="120" t="s">
        <v>753</v>
      </c>
      <c r="H20" s="120" t="s">
        <v>754</v>
      </c>
      <c r="I20" s="120" t="s">
        <v>213</v>
      </c>
      <c r="J20" s="120"/>
      <c r="K20" s="120" t="s">
        <v>289</v>
      </c>
      <c r="L20" s="120"/>
      <c r="M20" s="120"/>
      <c r="N20" s="120"/>
      <c r="O20" s="120" t="s">
        <v>247</v>
      </c>
      <c r="P20" s="128" t="s">
        <v>755</v>
      </c>
      <c r="Q20" s="120"/>
      <c r="R20" s="120"/>
      <c r="S20" s="120" t="s">
        <v>756</v>
      </c>
      <c r="T20" s="120" t="s">
        <v>757</v>
      </c>
      <c r="U20" s="120" t="s">
        <v>758</v>
      </c>
      <c r="V20" s="120" t="s">
        <v>759</v>
      </c>
      <c r="W20" s="120" t="s">
        <v>760</v>
      </c>
      <c r="X20" s="120" t="s">
        <v>666</v>
      </c>
      <c r="Y20" s="120" t="s">
        <v>761</v>
      </c>
      <c r="Z20" s="120" t="s">
        <v>762</v>
      </c>
      <c r="AA20" s="120" t="s">
        <v>763</v>
      </c>
      <c r="AB20" s="120" t="s">
        <v>670</v>
      </c>
      <c r="AC20" s="120"/>
      <c r="AD20" s="120"/>
      <c r="AE20" s="120"/>
      <c r="AF20" s="120"/>
      <c r="AG20" s="120"/>
      <c r="AH20" s="120" t="s">
        <v>764</v>
      </c>
      <c r="AI20" s="120" t="s">
        <v>765</v>
      </c>
      <c r="AJ20" s="120" t="s">
        <v>766</v>
      </c>
      <c r="AK20" s="120" t="s">
        <v>767</v>
      </c>
      <c r="AL20" s="120" t="s">
        <v>768</v>
      </c>
      <c r="AM20" s="120" t="s">
        <v>769</v>
      </c>
      <c r="AN20" s="120" t="s">
        <v>770</v>
      </c>
      <c r="AO20" s="120" t="s">
        <v>771</v>
      </c>
      <c r="AP20" s="120" t="s">
        <v>772</v>
      </c>
      <c r="AQ20" s="120"/>
      <c r="AR20" s="120"/>
      <c r="AS20" s="120" t="s">
        <v>758</v>
      </c>
      <c r="AT20" s="120" t="s">
        <v>773</v>
      </c>
      <c r="AU20" s="120"/>
      <c r="AV20" s="120"/>
      <c r="AW20" s="120"/>
      <c r="AX20" s="120"/>
      <c r="AY20" s="120"/>
      <c r="AZ20" s="120"/>
      <c r="BA20" s="120" t="s">
        <v>774</v>
      </c>
      <c r="BB20" s="120" t="s">
        <v>775</v>
      </c>
      <c r="BC20" s="120"/>
      <c r="BD20" s="120"/>
      <c r="BE20" s="120"/>
      <c r="BF20" s="120"/>
      <c r="BG20" s="120"/>
      <c r="BH20" s="120"/>
      <c r="BI20" s="120"/>
      <c r="BJ20" s="120"/>
      <c r="BK20" s="120" t="s">
        <v>776</v>
      </c>
      <c r="BL20" s="120" t="s">
        <v>777</v>
      </c>
      <c r="BM20" s="120"/>
      <c r="BN20" s="120"/>
      <c r="BO20" s="120"/>
      <c r="BP20" s="120"/>
      <c r="BQ20" s="120"/>
      <c r="BR20" s="120"/>
      <c r="BS20" s="120"/>
      <c r="BT20" s="120"/>
      <c r="BU20" s="120"/>
      <c r="BV20" s="120"/>
      <c r="BW20" s="120"/>
      <c r="BX20" s="120"/>
      <c r="BY20" s="120" t="s">
        <v>758</v>
      </c>
      <c r="BZ20" s="120" t="s">
        <v>778</v>
      </c>
      <c r="CA20" s="120" t="s">
        <v>779</v>
      </c>
      <c r="CB20" s="120" t="s">
        <v>778</v>
      </c>
      <c r="CC20" s="120"/>
      <c r="CD20" s="120"/>
      <c r="CE20" s="120"/>
      <c r="CF20" s="120"/>
      <c r="CG20" s="120" t="s">
        <v>780</v>
      </c>
      <c r="CH20" s="120" t="s">
        <v>781</v>
      </c>
      <c r="CI20" s="120" t="s">
        <v>782</v>
      </c>
      <c r="CJ20" s="120" t="s">
        <v>783</v>
      </c>
      <c r="CK20" s="120"/>
      <c r="CL20" s="120"/>
      <c r="CM20" s="120" t="s">
        <v>784</v>
      </c>
      <c r="CN20" s="120" t="s">
        <v>785</v>
      </c>
      <c r="CO20" s="120" t="s">
        <v>693</v>
      </c>
      <c r="CP20" s="120" t="s">
        <v>786</v>
      </c>
      <c r="CQ20" s="120"/>
      <c r="CR20" s="120"/>
      <c r="CS20" s="120"/>
      <c r="CT20" s="120"/>
      <c r="CU20" s="120" t="s">
        <v>787</v>
      </c>
      <c r="CV20" s="120" t="s">
        <v>788</v>
      </c>
      <c r="CW20" s="120"/>
      <c r="CX20" s="120"/>
      <c r="CY20" s="120" t="s">
        <v>789</v>
      </c>
      <c r="CZ20" s="120" t="s">
        <v>790</v>
      </c>
      <c r="DA20" s="120" t="s">
        <v>791</v>
      </c>
      <c r="DB20" s="120" t="s">
        <v>792</v>
      </c>
      <c r="DC20" s="120" t="s">
        <v>793</v>
      </c>
      <c r="DD20" s="120" t="s">
        <v>794</v>
      </c>
      <c r="DE20" s="120"/>
      <c r="DF20" s="120"/>
      <c r="DG20" s="120" t="s">
        <v>795</v>
      </c>
      <c r="DH20" s="120" t="s">
        <v>704</v>
      </c>
      <c r="DI20" s="120" t="s">
        <v>796</v>
      </c>
      <c r="DJ20" s="120" t="s">
        <v>797</v>
      </c>
      <c r="DK20" s="120" t="s">
        <v>798</v>
      </c>
      <c r="DL20" s="120" t="s">
        <v>799</v>
      </c>
      <c r="DM20" s="120"/>
      <c r="DN20" s="120"/>
      <c r="DO20" s="120" t="s">
        <v>800</v>
      </c>
      <c r="DP20" s="120" t="s">
        <v>801</v>
      </c>
      <c r="DQ20" s="120" t="s">
        <v>796</v>
      </c>
      <c r="DR20" s="120" t="s">
        <v>712</v>
      </c>
      <c r="DS20" s="120" t="s">
        <v>802</v>
      </c>
      <c r="DT20" s="120" t="s">
        <v>803</v>
      </c>
      <c r="DU20" s="120" t="s">
        <v>804</v>
      </c>
      <c r="DV20" s="120" t="s">
        <v>805</v>
      </c>
      <c r="DW20" s="120" t="s">
        <v>806</v>
      </c>
      <c r="DX20" s="120" t="s">
        <v>807</v>
      </c>
      <c r="DY20" s="120" t="s">
        <v>808</v>
      </c>
      <c r="DZ20" s="120" t="s">
        <v>809</v>
      </c>
      <c r="EA20" s="120" t="s">
        <v>810</v>
      </c>
      <c r="EB20" s="120" t="s">
        <v>811</v>
      </c>
      <c r="EC20" s="120" t="s">
        <v>812</v>
      </c>
      <c r="ED20" s="120" t="s">
        <v>813</v>
      </c>
      <c r="EE20" s="120" t="s">
        <v>814</v>
      </c>
      <c r="EF20" s="120" t="s">
        <v>815</v>
      </c>
      <c r="EG20" s="120" t="s">
        <v>816</v>
      </c>
      <c r="EH20" s="120" t="s">
        <v>817</v>
      </c>
      <c r="EI20" s="120" t="s">
        <v>818</v>
      </c>
      <c r="EJ20" s="120" t="s">
        <v>819</v>
      </c>
      <c r="EK20" s="120" t="s">
        <v>820</v>
      </c>
      <c r="EL20" s="120" t="s">
        <v>821</v>
      </c>
      <c r="EM20" s="120" t="s">
        <v>822</v>
      </c>
      <c r="EN20" s="120" t="s">
        <v>823</v>
      </c>
      <c r="EO20" s="120" t="s">
        <v>824</v>
      </c>
      <c r="EP20" s="120" t="s">
        <v>825</v>
      </c>
      <c r="EQ20" s="120"/>
      <c r="ER20" s="120"/>
      <c r="ES20" s="120" t="s">
        <v>826</v>
      </c>
      <c r="ET20" s="120" t="s">
        <v>827</v>
      </c>
      <c r="EU20" s="120" t="s">
        <v>828</v>
      </c>
      <c r="EV20" s="120" t="s">
        <v>829</v>
      </c>
      <c r="EW20" s="120" t="s">
        <v>830</v>
      </c>
      <c r="EX20" s="120" t="s">
        <v>831</v>
      </c>
      <c r="EY20" s="120" t="s">
        <v>832</v>
      </c>
      <c r="EZ20" s="120" t="s">
        <v>833</v>
      </c>
      <c r="FA20" s="120"/>
      <c r="FB20" s="120"/>
      <c r="FC20" s="120"/>
      <c r="FD20" s="120"/>
      <c r="FE20" s="120"/>
      <c r="FF20" s="120"/>
      <c r="FG20" s="120" t="s">
        <v>834</v>
      </c>
      <c r="FH20" s="120" t="s">
        <v>835</v>
      </c>
      <c r="FI20" s="120"/>
      <c r="FJ20" s="120"/>
      <c r="FK20" s="120"/>
      <c r="FL20" s="120"/>
      <c r="FM20" s="120"/>
      <c r="FN20" s="120"/>
      <c r="FO20" s="120"/>
      <c r="FP20" s="120"/>
      <c r="FQ20" s="120"/>
      <c r="FR20" s="120"/>
      <c r="FS20" s="120" t="s">
        <v>836</v>
      </c>
      <c r="FT20" s="120" t="s">
        <v>837</v>
      </c>
      <c r="FU20" s="120"/>
      <c r="FV20" s="120"/>
      <c r="FW20" s="120"/>
      <c r="FX20" s="120"/>
      <c r="FY20" s="120" t="s">
        <v>838</v>
      </c>
      <c r="FZ20" s="120" t="s">
        <v>839</v>
      </c>
      <c r="GA20" s="120" t="s">
        <v>840</v>
      </c>
      <c r="GB20" s="120" t="s">
        <v>748</v>
      </c>
      <c r="GC20" s="120"/>
      <c r="GD20" s="120"/>
      <c r="GE20" s="120"/>
      <c r="GF20" s="120"/>
      <c r="GG20" s="120"/>
      <c r="GH20" s="120"/>
      <c r="GI20" s="120"/>
      <c r="GJ20" s="120" t="s">
        <v>220</v>
      </c>
      <c r="GK20" s="120" t="s">
        <v>841</v>
      </c>
      <c r="GL20" s="120" t="s">
        <v>842</v>
      </c>
    </row>
    <row r="21" spans="1:194" ht="50.1" customHeight="1" x14ac:dyDescent="0.3">
      <c r="A21" s="119" t="s">
        <v>843</v>
      </c>
      <c r="B21" s="120">
        <v>769</v>
      </c>
      <c r="C21" s="120" t="s">
        <v>202</v>
      </c>
      <c r="D21" s="120"/>
      <c r="E21" s="120" t="s">
        <v>207</v>
      </c>
      <c r="F21" s="120" t="s">
        <v>3</v>
      </c>
      <c r="G21" s="120" t="s">
        <v>844</v>
      </c>
      <c r="H21" s="120" t="s">
        <v>845</v>
      </c>
      <c r="I21" s="120" t="s">
        <v>213</v>
      </c>
      <c r="J21" s="120"/>
      <c r="K21" s="120" t="s">
        <v>214</v>
      </c>
      <c r="L21" s="120"/>
      <c r="M21" s="120"/>
      <c r="N21" s="120"/>
      <c r="O21" s="120"/>
      <c r="P21" s="120"/>
      <c r="Q21" s="120" t="s">
        <v>457</v>
      </c>
      <c r="R21" s="120" t="s">
        <v>846</v>
      </c>
      <c r="S21" s="120"/>
      <c r="T21" s="120"/>
      <c r="U21" s="120"/>
      <c r="V21" s="120"/>
      <c r="W21" s="120" t="s">
        <v>847</v>
      </c>
      <c r="X21" s="120" t="s">
        <v>848</v>
      </c>
      <c r="Y21" s="120" t="s">
        <v>294</v>
      </c>
      <c r="Z21" s="120" t="s">
        <v>849</v>
      </c>
      <c r="AA21" s="120" t="s">
        <v>850</v>
      </c>
      <c r="AB21" s="120" t="s">
        <v>851</v>
      </c>
      <c r="AC21" s="120"/>
      <c r="AD21" s="120"/>
      <c r="AE21" s="120"/>
      <c r="AF21" s="120"/>
      <c r="AG21" s="120"/>
      <c r="AH21" s="120"/>
      <c r="AI21" s="120" t="s">
        <v>852</v>
      </c>
      <c r="AJ21" s="120" t="s">
        <v>853</v>
      </c>
      <c r="AK21" s="120"/>
      <c r="AL21" s="120" t="s">
        <v>305</v>
      </c>
      <c r="AM21" s="120" t="s">
        <v>854</v>
      </c>
      <c r="AN21" s="120" t="s">
        <v>855</v>
      </c>
      <c r="AO21" s="120"/>
      <c r="AP21" s="120"/>
      <c r="AQ21" s="120"/>
      <c r="AR21" s="120"/>
      <c r="AS21" s="120" t="s">
        <v>294</v>
      </c>
      <c r="AT21" s="120" t="s">
        <v>856</v>
      </c>
      <c r="AU21" s="120" t="s">
        <v>294</v>
      </c>
      <c r="AV21" s="120" t="s">
        <v>857</v>
      </c>
      <c r="AW21" s="120"/>
      <c r="AX21" s="120"/>
      <c r="AY21" s="120"/>
      <c r="AZ21" s="120"/>
      <c r="BA21" s="120" t="s">
        <v>858</v>
      </c>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t="s">
        <v>859</v>
      </c>
      <c r="BZ21" s="120" t="s">
        <v>860</v>
      </c>
      <c r="CA21" s="120"/>
      <c r="CB21" s="120"/>
      <c r="CC21" s="120"/>
      <c r="CD21" s="120"/>
      <c r="CE21" s="120" t="s">
        <v>861</v>
      </c>
      <c r="CF21" s="120" t="s">
        <v>862</v>
      </c>
      <c r="CG21" s="120" t="s">
        <v>294</v>
      </c>
      <c r="CH21" s="120" t="s">
        <v>863</v>
      </c>
      <c r="CI21" s="120"/>
      <c r="CJ21" s="120"/>
      <c r="CK21" s="120"/>
      <c r="CL21" s="120"/>
      <c r="CM21" s="120"/>
      <c r="CN21" s="120"/>
      <c r="CO21" s="120"/>
      <c r="CP21" s="120"/>
      <c r="CQ21" s="120"/>
      <c r="CR21" s="120"/>
      <c r="CS21" s="120"/>
      <c r="CT21" s="120"/>
      <c r="CU21" s="120"/>
      <c r="CV21" s="120"/>
      <c r="CW21" s="120"/>
      <c r="CX21" s="120" t="s">
        <v>864</v>
      </c>
      <c r="CY21" s="120" t="s">
        <v>340</v>
      </c>
      <c r="CZ21" s="120" t="s">
        <v>865</v>
      </c>
      <c r="DA21" s="120" t="s">
        <v>866</v>
      </c>
      <c r="DB21" s="120" t="s">
        <v>867</v>
      </c>
      <c r="DC21" s="120"/>
      <c r="DD21" s="120"/>
      <c r="DE21" s="120"/>
      <c r="DF21" s="120"/>
      <c r="DG21" s="120" t="s">
        <v>868</v>
      </c>
      <c r="DH21" s="120"/>
      <c r="DI21" s="120" t="s">
        <v>294</v>
      </c>
      <c r="DJ21" s="120"/>
      <c r="DK21" s="120" t="s">
        <v>869</v>
      </c>
      <c r="DL21" s="120" t="s">
        <v>870</v>
      </c>
      <c r="DM21" s="120"/>
      <c r="DN21" s="120" t="s">
        <v>871</v>
      </c>
      <c r="DO21" s="120"/>
      <c r="DP21" s="120"/>
      <c r="DQ21" s="120" t="s">
        <v>294</v>
      </c>
      <c r="DR21" s="120" t="s">
        <v>872</v>
      </c>
      <c r="DS21" s="120" t="s">
        <v>873</v>
      </c>
      <c r="DT21" s="120"/>
      <c r="DU21" s="120" t="s">
        <v>874</v>
      </c>
      <c r="DV21" s="120" t="s">
        <v>863</v>
      </c>
      <c r="DW21" s="120"/>
      <c r="DX21" s="120"/>
      <c r="DY21" s="120" t="s">
        <v>875</v>
      </c>
      <c r="DZ21" s="120"/>
      <c r="EA21" s="120" t="s">
        <v>876</v>
      </c>
      <c r="EB21" s="120"/>
      <c r="EC21" s="120" t="s">
        <v>877</v>
      </c>
      <c r="ED21" s="120"/>
      <c r="EE21" s="120"/>
      <c r="EF21" s="120"/>
      <c r="EG21" s="120"/>
      <c r="EH21" s="120"/>
      <c r="EI21" s="120"/>
      <c r="EJ21" s="120"/>
      <c r="EK21" s="120"/>
      <c r="EL21" s="120"/>
      <c r="EM21" s="120"/>
      <c r="EN21" s="120"/>
      <c r="EO21" s="120"/>
      <c r="EP21" s="120"/>
      <c r="EQ21" s="120"/>
      <c r="ER21" s="120" t="s">
        <v>878</v>
      </c>
      <c r="ES21" s="120"/>
      <c r="ET21" s="120" t="s">
        <v>879</v>
      </c>
      <c r="EU21" s="120"/>
      <c r="EV21" s="120" t="s">
        <v>880</v>
      </c>
      <c r="EW21" s="120" t="s">
        <v>881</v>
      </c>
      <c r="EX21" s="120" t="s">
        <v>882</v>
      </c>
      <c r="EY21" s="120"/>
      <c r="EZ21" s="120"/>
      <c r="FA21" s="120"/>
      <c r="FB21" s="120"/>
      <c r="FC21" s="120"/>
      <c r="FD21" s="120"/>
      <c r="FE21" s="120" t="s">
        <v>294</v>
      </c>
      <c r="FF21" s="120"/>
      <c r="FG21" s="120" t="s">
        <v>294</v>
      </c>
      <c r="FH21" s="120" t="s">
        <v>883</v>
      </c>
      <c r="FI21" s="120"/>
      <c r="FJ21" s="120"/>
      <c r="FK21" s="120"/>
      <c r="FL21" s="120"/>
      <c r="FM21" s="120"/>
      <c r="FN21" s="120"/>
      <c r="FO21" s="120"/>
      <c r="FP21" s="120"/>
      <c r="FQ21" s="120"/>
      <c r="FR21" s="120"/>
      <c r="FS21" s="120" t="s">
        <v>392</v>
      </c>
      <c r="FT21" s="120"/>
      <c r="FU21" s="120"/>
      <c r="FV21" s="120"/>
      <c r="FW21" s="120"/>
      <c r="FX21" s="120"/>
      <c r="FY21" s="120"/>
      <c r="FZ21" s="120"/>
      <c r="GA21" s="120"/>
      <c r="GB21" s="120"/>
      <c r="GC21" s="120"/>
      <c r="GD21" s="120"/>
      <c r="GE21" s="120"/>
      <c r="GF21" s="120"/>
      <c r="GG21" s="120"/>
      <c r="GH21" s="120"/>
      <c r="GI21" s="120"/>
      <c r="GJ21" s="120" t="s">
        <v>236</v>
      </c>
      <c r="GK21" s="120"/>
      <c r="GL21" s="120" t="s">
        <v>884</v>
      </c>
    </row>
    <row r="22" spans="1:194" ht="50.1" customHeight="1" x14ac:dyDescent="0.3">
      <c r="A22" s="119" t="s">
        <v>885</v>
      </c>
      <c r="B22" s="120">
        <v>770</v>
      </c>
      <c r="C22" s="120" t="s">
        <v>202</v>
      </c>
      <c r="D22" s="120"/>
      <c r="E22" s="120" t="s">
        <v>207</v>
      </c>
      <c r="F22" s="120" t="s">
        <v>3</v>
      </c>
      <c r="G22" s="120" t="s">
        <v>886</v>
      </c>
      <c r="H22" s="120" t="s">
        <v>887</v>
      </c>
      <c r="I22" s="120" t="s">
        <v>213</v>
      </c>
      <c r="J22" s="120"/>
      <c r="K22" s="120" t="s">
        <v>214</v>
      </c>
      <c r="L22" s="120"/>
      <c r="M22" s="120"/>
      <c r="N22" s="120"/>
      <c r="O22" s="120" t="s">
        <v>215</v>
      </c>
      <c r="P22" s="120" t="s">
        <v>888</v>
      </c>
      <c r="Q22" s="120" t="s">
        <v>290</v>
      </c>
      <c r="R22" s="120" t="s">
        <v>889</v>
      </c>
      <c r="S22" s="120" t="s">
        <v>890</v>
      </c>
      <c r="T22" s="120" t="s">
        <v>891</v>
      </c>
      <c r="U22" s="120" t="s">
        <v>892</v>
      </c>
      <c r="V22" s="120" t="s">
        <v>893</v>
      </c>
      <c r="W22" s="120" t="s">
        <v>296</v>
      </c>
      <c r="X22" s="120" t="s">
        <v>894</v>
      </c>
      <c r="Y22" s="120" t="s">
        <v>892</v>
      </c>
      <c r="Z22" s="120" t="s">
        <v>895</v>
      </c>
      <c r="AA22" s="120" t="s">
        <v>299</v>
      </c>
      <c r="AB22" s="120" t="s">
        <v>896</v>
      </c>
      <c r="AC22" s="120" t="s">
        <v>897</v>
      </c>
      <c r="AD22" s="120" t="s">
        <v>897</v>
      </c>
      <c r="AE22" s="120" t="s">
        <v>897</v>
      </c>
      <c r="AF22" s="120" t="s">
        <v>897</v>
      </c>
      <c r="AG22" s="120" t="s">
        <v>898</v>
      </c>
      <c r="AH22" s="120" t="s">
        <v>899</v>
      </c>
      <c r="AI22" s="120" t="s">
        <v>302</v>
      </c>
      <c r="AJ22" s="120" t="s">
        <v>900</v>
      </c>
      <c r="AK22" s="120" t="s">
        <v>304</v>
      </c>
      <c r="AL22" s="120" t="s">
        <v>901</v>
      </c>
      <c r="AM22" s="120" t="s">
        <v>902</v>
      </c>
      <c r="AN22" s="120" t="s">
        <v>903</v>
      </c>
      <c r="AO22" s="120" t="s">
        <v>904</v>
      </c>
      <c r="AP22" s="120" t="s">
        <v>905</v>
      </c>
      <c r="AQ22" s="120" t="s">
        <v>309</v>
      </c>
      <c r="AR22" s="120" t="s">
        <v>906</v>
      </c>
      <c r="AS22" s="120" t="s">
        <v>892</v>
      </c>
      <c r="AT22" s="120" t="s">
        <v>907</v>
      </c>
      <c r="AU22" s="120" t="s">
        <v>892</v>
      </c>
      <c r="AV22" s="120" t="s">
        <v>908</v>
      </c>
      <c r="AW22" s="120" t="s">
        <v>897</v>
      </c>
      <c r="AX22" s="120" t="s">
        <v>897</v>
      </c>
      <c r="AY22" s="120" t="s">
        <v>313</v>
      </c>
      <c r="AZ22" s="120" t="s">
        <v>909</v>
      </c>
      <c r="BA22" s="120" t="s">
        <v>910</v>
      </c>
      <c r="BB22" s="120" t="s">
        <v>911</v>
      </c>
      <c r="BC22" s="120" t="s">
        <v>317</v>
      </c>
      <c r="BD22" s="120" t="s">
        <v>909</v>
      </c>
      <c r="BE22" s="120" t="s">
        <v>318</v>
      </c>
      <c r="BF22" s="120" t="s">
        <v>912</v>
      </c>
      <c r="BG22" s="120" t="s">
        <v>319</v>
      </c>
      <c r="BH22" s="120" t="s">
        <v>913</v>
      </c>
      <c r="BI22" s="120" t="s">
        <v>321</v>
      </c>
      <c r="BJ22" s="120" t="s">
        <v>909</v>
      </c>
      <c r="BK22" s="120" t="s">
        <v>322</v>
      </c>
      <c r="BL22" s="120" t="s">
        <v>914</v>
      </c>
      <c r="BM22" s="120" t="s">
        <v>324</v>
      </c>
      <c r="BN22" s="120" t="s">
        <v>915</v>
      </c>
      <c r="BO22" s="120" t="s">
        <v>897</v>
      </c>
      <c r="BP22" s="120" t="s">
        <v>897</v>
      </c>
      <c r="BQ22" s="120" t="s">
        <v>326</v>
      </c>
      <c r="BR22" s="120" t="s">
        <v>916</v>
      </c>
      <c r="BS22" s="120" t="s">
        <v>327</v>
      </c>
      <c r="BT22" s="120" t="s">
        <v>916</v>
      </c>
      <c r="BU22" s="120" t="s">
        <v>917</v>
      </c>
      <c r="BV22" s="120" t="s">
        <v>918</v>
      </c>
      <c r="BW22" s="120" t="s">
        <v>892</v>
      </c>
      <c r="BX22" s="120" t="s">
        <v>914</v>
      </c>
      <c r="BY22" s="120" t="s">
        <v>919</v>
      </c>
      <c r="BZ22" s="120" t="s">
        <v>331</v>
      </c>
      <c r="CA22" s="120" t="s">
        <v>920</v>
      </c>
      <c r="CB22" s="120" t="s">
        <v>920</v>
      </c>
      <c r="CC22" s="120" t="s">
        <v>920</v>
      </c>
      <c r="CD22" s="120" t="s">
        <v>920</v>
      </c>
      <c r="CE22" s="120" t="s">
        <v>332</v>
      </c>
      <c r="CF22" s="120" t="s">
        <v>921</v>
      </c>
      <c r="CG22" s="120" t="s">
        <v>922</v>
      </c>
      <c r="CH22" s="120" t="s">
        <v>923</v>
      </c>
      <c r="CI22" s="120" t="s">
        <v>924</v>
      </c>
      <c r="CJ22" s="120" t="s">
        <v>925</v>
      </c>
      <c r="CK22" s="120" t="s">
        <v>920</v>
      </c>
      <c r="CL22" s="120" t="s">
        <v>920</v>
      </c>
      <c r="CM22" s="120" t="s">
        <v>926</v>
      </c>
      <c r="CN22" s="120" t="s">
        <v>927</v>
      </c>
      <c r="CO22" s="120" t="s">
        <v>920</v>
      </c>
      <c r="CP22" s="120" t="s">
        <v>920</v>
      </c>
      <c r="CQ22" s="120" t="s">
        <v>928</v>
      </c>
      <c r="CR22" s="120" t="s">
        <v>929</v>
      </c>
      <c r="CS22" s="120" t="s">
        <v>920</v>
      </c>
      <c r="CT22" s="120" t="s">
        <v>920</v>
      </c>
      <c r="CU22" s="120" t="s">
        <v>930</v>
      </c>
      <c r="CV22" s="120" t="s">
        <v>338</v>
      </c>
      <c r="CW22" s="120" t="s">
        <v>931</v>
      </c>
      <c r="CX22" s="120" t="s">
        <v>932</v>
      </c>
      <c r="CY22" s="120" t="s">
        <v>933</v>
      </c>
      <c r="CZ22" s="120" t="s">
        <v>934</v>
      </c>
      <c r="DA22" s="120" t="s">
        <v>935</v>
      </c>
      <c r="DB22" s="120" t="s">
        <v>936</v>
      </c>
      <c r="DC22" s="120" t="s">
        <v>937</v>
      </c>
      <c r="DD22" s="120" t="s">
        <v>938</v>
      </c>
      <c r="DE22" s="120" t="s">
        <v>939</v>
      </c>
      <c r="DF22" s="120" t="s">
        <v>940</v>
      </c>
      <c r="DG22" s="120" t="s">
        <v>941</v>
      </c>
      <c r="DH22" s="120" t="s">
        <v>942</v>
      </c>
      <c r="DI22" s="120" t="s">
        <v>943</v>
      </c>
      <c r="DJ22" s="120" t="s">
        <v>944</v>
      </c>
      <c r="DK22" s="120" t="s">
        <v>945</v>
      </c>
      <c r="DL22" s="120" t="s">
        <v>946</v>
      </c>
      <c r="DM22" s="120" t="s">
        <v>947</v>
      </c>
      <c r="DN22" s="120" t="s">
        <v>948</v>
      </c>
      <c r="DO22" s="120" t="s">
        <v>949</v>
      </c>
      <c r="DP22" s="120" t="s">
        <v>950</v>
      </c>
      <c r="DQ22" s="120" t="s">
        <v>951</v>
      </c>
      <c r="DR22" s="120" t="s">
        <v>952</v>
      </c>
      <c r="DS22" s="120" t="s">
        <v>953</v>
      </c>
      <c r="DT22" s="120" t="s">
        <v>954</v>
      </c>
      <c r="DU22" s="120" t="s">
        <v>955</v>
      </c>
      <c r="DV22" s="120" t="s">
        <v>956</v>
      </c>
      <c r="DW22" s="120" t="s">
        <v>957</v>
      </c>
      <c r="DX22" s="120" t="s">
        <v>958</v>
      </c>
      <c r="DY22" s="120" t="s">
        <v>959</v>
      </c>
      <c r="DZ22" s="120" t="s">
        <v>960</v>
      </c>
      <c r="EA22" s="120" t="s">
        <v>961</v>
      </c>
      <c r="EB22" s="120" t="s">
        <v>962</v>
      </c>
      <c r="EC22" s="120" t="s">
        <v>963</v>
      </c>
      <c r="ED22" s="120" t="s">
        <v>964</v>
      </c>
      <c r="EE22" s="120" t="s">
        <v>965</v>
      </c>
      <c r="EF22" s="120" t="s">
        <v>966</v>
      </c>
      <c r="EG22" s="120" t="s">
        <v>967</v>
      </c>
      <c r="EH22" s="120" t="s">
        <v>968</v>
      </c>
      <c r="EI22" s="120" t="s">
        <v>969</v>
      </c>
      <c r="EJ22" s="120" t="s">
        <v>969</v>
      </c>
      <c r="EK22" s="120" t="s">
        <v>970</v>
      </c>
      <c r="EL22" s="120" t="s">
        <v>971</v>
      </c>
      <c r="EM22" s="120" t="s">
        <v>972</v>
      </c>
      <c r="EN22" s="120" t="s">
        <v>972</v>
      </c>
      <c r="EO22" s="120" t="s">
        <v>973</v>
      </c>
      <c r="EP22" s="120" t="s">
        <v>974</v>
      </c>
      <c r="EQ22" s="120" t="s">
        <v>975</v>
      </c>
      <c r="ER22" s="120" t="s">
        <v>976</v>
      </c>
      <c r="ES22" s="120" t="s">
        <v>977</v>
      </c>
      <c r="ET22" s="120" t="s">
        <v>978</v>
      </c>
      <c r="EU22" s="120" t="s">
        <v>979</v>
      </c>
      <c r="EV22" s="120" t="s">
        <v>980</v>
      </c>
      <c r="EW22" s="120" t="s">
        <v>981</v>
      </c>
      <c r="EX22" s="120" t="s">
        <v>982</v>
      </c>
      <c r="EY22" s="120" t="s">
        <v>983</v>
      </c>
      <c r="EZ22" s="120" t="s">
        <v>984</v>
      </c>
      <c r="FA22" s="120" t="s">
        <v>985</v>
      </c>
      <c r="FB22" s="120" t="s">
        <v>985</v>
      </c>
      <c r="FC22" s="120" t="s">
        <v>986</v>
      </c>
      <c r="FD22" s="120" t="s">
        <v>987</v>
      </c>
      <c r="FE22" s="120" t="s">
        <v>988</v>
      </c>
      <c r="FF22" s="120" t="s">
        <v>989</v>
      </c>
      <c r="FG22" s="120" t="s">
        <v>990</v>
      </c>
      <c r="FH22" s="120" t="s">
        <v>991</v>
      </c>
      <c r="FI22" s="120" t="s">
        <v>992</v>
      </c>
      <c r="FJ22" s="120" t="s">
        <v>993</v>
      </c>
      <c r="FK22" s="120" t="s">
        <v>994</v>
      </c>
      <c r="FL22" s="120" t="s">
        <v>995</v>
      </c>
      <c r="FM22" s="120" t="s">
        <v>897</v>
      </c>
      <c r="FN22" s="120" t="s">
        <v>897</v>
      </c>
      <c r="FO22" s="120" t="s">
        <v>897</v>
      </c>
      <c r="FP22" s="120" t="s">
        <v>897</v>
      </c>
      <c r="FQ22" s="120" t="s">
        <v>897</v>
      </c>
      <c r="FR22" s="120" t="s">
        <v>897</v>
      </c>
      <c r="FS22" s="120" t="s">
        <v>996</v>
      </c>
      <c r="FT22" s="120" t="s">
        <v>997</v>
      </c>
      <c r="FU22" s="120" t="s">
        <v>998</v>
      </c>
      <c r="FV22" s="120" t="s">
        <v>999</v>
      </c>
      <c r="FW22" s="120" t="s">
        <v>897</v>
      </c>
      <c r="FX22" s="120" t="s">
        <v>897</v>
      </c>
      <c r="FY22" s="120" t="s">
        <v>1000</v>
      </c>
      <c r="FZ22" s="120" t="s">
        <v>1001</v>
      </c>
      <c r="GA22" s="120" t="s">
        <v>1002</v>
      </c>
      <c r="GB22" s="120" t="s">
        <v>1003</v>
      </c>
      <c r="GC22" s="120" t="s">
        <v>892</v>
      </c>
      <c r="GD22" s="120" t="s">
        <v>1004</v>
      </c>
      <c r="GE22" s="120" t="s">
        <v>920</v>
      </c>
      <c r="GF22" s="120" t="s">
        <v>920</v>
      </c>
      <c r="GG22" s="120" t="s">
        <v>920</v>
      </c>
      <c r="GH22" s="120" t="s">
        <v>920</v>
      </c>
      <c r="GI22" s="120"/>
      <c r="GJ22" s="120" t="s">
        <v>236</v>
      </c>
      <c r="GK22" s="120"/>
      <c r="GL22" s="120" t="s">
        <v>1005</v>
      </c>
    </row>
    <row r="23" spans="1:194" ht="50.1" customHeight="1" x14ac:dyDescent="0.3">
      <c r="A23" s="119" t="s">
        <v>1006</v>
      </c>
      <c r="B23" s="120">
        <v>776</v>
      </c>
      <c r="C23" s="120" t="s">
        <v>202</v>
      </c>
      <c r="D23" s="120"/>
      <c r="E23" s="120" t="s">
        <v>207</v>
      </c>
      <c r="F23" s="120" t="s">
        <v>3</v>
      </c>
      <c r="G23" s="120" t="s">
        <v>1007</v>
      </c>
      <c r="H23" s="120" t="s">
        <v>1008</v>
      </c>
      <c r="I23" s="120" t="s">
        <v>213</v>
      </c>
      <c r="J23" s="120"/>
      <c r="K23" s="120" t="s">
        <v>214</v>
      </c>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t="s">
        <v>1009</v>
      </c>
      <c r="CJ23" s="120" t="s">
        <v>1010</v>
      </c>
      <c r="CK23" s="120"/>
      <c r="CL23" s="120"/>
      <c r="CM23" s="120" t="s">
        <v>1011</v>
      </c>
      <c r="CN23" s="120" t="s">
        <v>1012</v>
      </c>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0"/>
      <c r="DV23" s="120"/>
      <c r="DW23" s="120"/>
      <c r="DX23" s="120"/>
      <c r="DY23" s="120"/>
      <c r="DZ23" s="120"/>
      <c r="EA23" s="120"/>
      <c r="EB23" s="120"/>
      <c r="EC23" s="120"/>
      <c r="ED23" s="120"/>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t="s">
        <v>205</v>
      </c>
      <c r="GK23" s="120"/>
      <c r="GL23" s="120"/>
    </row>
    <row r="24" spans="1:194" ht="50.1" customHeight="1" x14ac:dyDescent="0.3">
      <c r="A24" s="119" t="s">
        <v>1013</v>
      </c>
      <c r="B24" s="120">
        <v>777</v>
      </c>
      <c r="C24" s="120" t="s">
        <v>202</v>
      </c>
      <c r="D24" s="120"/>
      <c r="E24" s="120" t="s">
        <v>207</v>
      </c>
      <c r="F24" s="120" t="s">
        <v>3</v>
      </c>
      <c r="G24" s="120" t="s">
        <v>1014</v>
      </c>
      <c r="H24" s="120" t="s">
        <v>1015</v>
      </c>
      <c r="I24" s="120" t="s">
        <v>213</v>
      </c>
      <c r="J24" s="120"/>
      <c r="K24" s="120" t="s">
        <v>214</v>
      </c>
      <c r="L24" s="120"/>
      <c r="M24" s="120"/>
      <c r="N24" s="120"/>
      <c r="O24" s="120"/>
      <c r="P24" s="120"/>
      <c r="Q24" s="120"/>
      <c r="R24" s="120"/>
      <c r="S24" s="120"/>
      <c r="T24" s="120"/>
      <c r="U24" s="120"/>
      <c r="V24" s="120"/>
      <c r="W24" s="120" t="s">
        <v>1016</v>
      </c>
      <c r="X24" s="120" t="s">
        <v>1017</v>
      </c>
      <c r="Y24" s="120"/>
      <c r="Z24" s="120"/>
      <c r="AA24" s="120" t="s">
        <v>1018</v>
      </c>
      <c r="AB24" s="120" t="s">
        <v>1019</v>
      </c>
      <c r="AC24" s="120"/>
      <c r="AD24" s="120"/>
      <c r="AE24" s="120"/>
      <c r="AF24" s="120"/>
      <c r="AG24" s="120"/>
      <c r="AH24" s="120"/>
      <c r="AI24" s="120" t="s">
        <v>1020</v>
      </c>
      <c r="AJ24" s="120" t="s">
        <v>1021</v>
      </c>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t="s">
        <v>1022</v>
      </c>
      <c r="CH24" s="120" t="s">
        <v>1023</v>
      </c>
      <c r="CI24" s="120"/>
      <c r="CJ24" s="120"/>
      <c r="CK24" s="120"/>
      <c r="CL24" s="120"/>
      <c r="CM24" s="120"/>
      <c r="CN24" s="120"/>
      <c r="CO24" s="120"/>
      <c r="CP24" s="120"/>
      <c r="CQ24" s="120"/>
      <c r="CR24" s="120"/>
      <c r="CS24" s="120"/>
      <c r="CT24" s="120"/>
      <c r="CU24" s="120"/>
      <c r="CV24" s="120"/>
      <c r="CW24" s="120"/>
      <c r="CX24" s="120"/>
      <c r="CY24" s="120" t="s">
        <v>1024</v>
      </c>
      <c r="CZ24" s="120" t="s">
        <v>1025</v>
      </c>
      <c r="DA24" s="120" t="s">
        <v>1026</v>
      </c>
      <c r="DB24" s="120" t="s">
        <v>1027</v>
      </c>
      <c r="DC24" s="120"/>
      <c r="DD24" s="120"/>
      <c r="DE24" s="120"/>
      <c r="DF24" s="120"/>
      <c r="DG24" s="120"/>
      <c r="DH24" s="120"/>
      <c r="DI24" s="120"/>
      <c r="DJ24" s="120"/>
      <c r="DK24" s="120" t="s">
        <v>1028</v>
      </c>
      <c r="DL24" s="120" t="s">
        <v>1029</v>
      </c>
      <c r="DM24" s="120"/>
      <c r="DN24" s="120"/>
      <c r="DO24" s="120"/>
      <c r="DP24" s="120"/>
      <c r="DQ24" s="120"/>
      <c r="DR24" s="120"/>
      <c r="DS24" s="120"/>
      <c r="DT24" s="120"/>
      <c r="DU24" s="120" t="s">
        <v>1030</v>
      </c>
      <c r="DV24" s="120" t="s">
        <v>1031</v>
      </c>
      <c r="DW24" s="120" t="s">
        <v>1032</v>
      </c>
      <c r="DX24" s="120" t="s">
        <v>1033</v>
      </c>
      <c r="DY24" s="120" t="s">
        <v>1034</v>
      </c>
      <c r="DZ24" s="120" t="s">
        <v>1035</v>
      </c>
      <c r="EA24" s="120" t="s">
        <v>1036</v>
      </c>
      <c r="EB24" s="120" t="s">
        <v>1037</v>
      </c>
      <c r="EC24" s="120"/>
      <c r="ED24" s="120"/>
      <c r="EE24" s="120"/>
      <c r="EF24" s="120"/>
      <c r="EG24" s="120"/>
      <c r="EH24" s="120"/>
      <c r="EI24" s="120"/>
      <c r="EJ24" s="120"/>
      <c r="EK24" s="120" t="s">
        <v>1038</v>
      </c>
      <c r="EL24" s="120" t="s">
        <v>1039</v>
      </c>
      <c r="EM24" s="120"/>
      <c r="EN24" s="120"/>
      <c r="EO24" s="120"/>
      <c r="EP24" s="120"/>
      <c r="EQ24" s="120"/>
      <c r="ER24" s="120"/>
      <c r="ES24" s="120"/>
      <c r="ET24" s="120"/>
      <c r="EU24" s="120"/>
      <c r="EV24" s="120"/>
      <c r="EW24" s="120"/>
      <c r="EX24" s="120"/>
      <c r="EY24" s="120"/>
      <c r="EZ24" s="120"/>
      <c r="FA24" s="120"/>
      <c r="FB24" s="120"/>
      <c r="FC24" s="120"/>
      <c r="FD24" s="120"/>
      <c r="FE24" s="120" t="s">
        <v>1040</v>
      </c>
      <c r="FF24" s="120" t="s">
        <v>1041</v>
      </c>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t="s">
        <v>236</v>
      </c>
      <c r="GK24" s="120"/>
      <c r="GL24" s="120" t="s">
        <v>1042</v>
      </c>
    </row>
    <row r="25" spans="1:194" ht="50.1" customHeight="1" x14ac:dyDescent="0.3">
      <c r="A25" s="119" t="s">
        <v>1043</v>
      </c>
      <c r="B25" s="120">
        <v>788</v>
      </c>
      <c r="C25" s="120" t="s">
        <v>202</v>
      </c>
      <c r="D25" s="120"/>
      <c r="E25" s="120" t="s">
        <v>454</v>
      </c>
      <c r="F25" s="120" t="s">
        <v>3</v>
      </c>
      <c r="G25" s="120" t="s">
        <v>1044</v>
      </c>
      <c r="H25" s="120" t="s">
        <v>1045</v>
      </c>
      <c r="I25" s="120" t="s">
        <v>1046</v>
      </c>
      <c r="J25" s="120" t="s">
        <v>1047</v>
      </c>
      <c r="K25" s="120"/>
      <c r="L25" s="120"/>
      <c r="M25" s="120"/>
      <c r="N25" s="120" t="s">
        <v>1048</v>
      </c>
      <c r="O25" s="120" t="s">
        <v>215</v>
      </c>
      <c r="P25" s="120" t="s">
        <v>1049</v>
      </c>
      <c r="Q25" s="120"/>
      <c r="R25" s="120"/>
      <c r="S25" s="120" t="s">
        <v>1050</v>
      </c>
      <c r="T25" s="120" t="s">
        <v>1051</v>
      </c>
      <c r="U25" s="120"/>
      <c r="V25" s="120"/>
      <c r="W25" s="120"/>
      <c r="X25" s="120"/>
      <c r="Y25" s="120" t="s">
        <v>1052</v>
      </c>
      <c r="Z25" s="120" t="s">
        <v>1053</v>
      </c>
      <c r="AA25" s="120"/>
      <c r="AB25" s="120"/>
      <c r="AC25" s="120"/>
      <c r="AD25" s="120"/>
      <c r="AE25" s="120"/>
      <c r="AF25" s="120"/>
      <c r="AG25" s="120"/>
      <c r="AH25" s="120"/>
      <c r="AI25" s="120"/>
      <c r="AJ25" s="120"/>
      <c r="AK25" s="120"/>
      <c r="AL25" s="120"/>
      <c r="AM25" s="120" t="s">
        <v>1052</v>
      </c>
      <c r="AN25" s="120" t="s">
        <v>1054</v>
      </c>
      <c r="AO25" s="120" t="s">
        <v>1052</v>
      </c>
      <c r="AP25" s="120" t="s">
        <v>1055</v>
      </c>
      <c r="AQ25" s="120"/>
      <c r="AR25" s="120"/>
      <c r="AS25" s="120"/>
      <c r="AT25" s="120"/>
      <c r="AU25" s="120"/>
      <c r="AV25" s="120"/>
      <c r="AW25" s="120"/>
      <c r="AX25" s="120"/>
      <c r="AY25" s="120"/>
      <c r="AZ25" s="120"/>
      <c r="BA25" s="120"/>
      <c r="BB25" s="120"/>
      <c r="BC25" s="120"/>
      <c r="BD25" s="120"/>
      <c r="BE25" s="120" t="s">
        <v>1056</v>
      </c>
      <c r="BF25" s="120" t="s">
        <v>1057</v>
      </c>
      <c r="BG25" s="120" t="s">
        <v>1052</v>
      </c>
      <c r="BH25" s="120" t="s">
        <v>1058</v>
      </c>
      <c r="BI25" s="120"/>
      <c r="BJ25" s="120"/>
      <c r="BK25" s="120" t="s">
        <v>1052</v>
      </c>
      <c r="BL25" s="120" t="s">
        <v>1058</v>
      </c>
      <c r="BM25" s="120"/>
      <c r="BN25" s="120"/>
      <c r="BO25" s="120"/>
      <c r="BP25" s="120"/>
      <c r="BQ25" s="120"/>
      <c r="BR25" s="120"/>
      <c r="BS25" s="120"/>
      <c r="BT25" s="120"/>
      <c r="BU25" s="120"/>
      <c r="BV25" s="120"/>
      <c r="BW25" s="120" t="s">
        <v>1052</v>
      </c>
      <c r="BX25" s="120" t="s">
        <v>1058</v>
      </c>
      <c r="BY25" s="120"/>
      <c r="BZ25" s="120"/>
      <c r="CA25" s="120"/>
      <c r="CB25" s="120"/>
      <c r="CC25" s="120"/>
      <c r="CD25" s="120"/>
      <c r="CE25" s="120"/>
      <c r="CF25" s="120"/>
      <c r="CG25" s="120" t="s">
        <v>1059</v>
      </c>
      <c r="CH25" s="120" t="s">
        <v>1060</v>
      </c>
      <c r="CI25" s="120" t="s">
        <v>1061</v>
      </c>
      <c r="CJ25" s="120" t="s">
        <v>1062</v>
      </c>
      <c r="CK25" s="120" t="s">
        <v>1063</v>
      </c>
      <c r="CL25" s="120" t="s">
        <v>1062</v>
      </c>
      <c r="CM25" s="120" t="s">
        <v>1052</v>
      </c>
      <c r="CN25" s="120" t="s">
        <v>1064</v>
      </c>
      <c r="CO25" s="120"/>
      <c r="CP25" s="120"/>
      <c r="CQ25" s="120"/>
      <c r="CR25" s="120"/>
      <c r="CS25" s="120"/>
      <c r="CT25" s="120"/>
      <c r="CU25" s="120" t="s">
        <v>1065</v>
      </c>
      <c r="CV25" s="120" t="s">
        <v>1062</v>
      </c>
      <c r="CW25" s="120" t="s">
        <v>1066</v>
      </c>
      <c r="CX25" s="120"/>
      <c r="CY25" s="120"/>
      <c r="CZ25" s="120"/>
      <c r="DA25" s="120" t="s">
        <v>1067</v>
      </c>
      <c r="DB25" s="120" t="s">
        <v>1068</v>
      </c>
      <c r="DC25" s="120"/>
      <c r="DD25" s="120"/>
      <c r="DE25" s="120"/>
      <c r="DF25" s="120"/>
      <c r="DG25" s="120"/>
      <c r="DH25" s="120"/>
      <c r="DI25" s="120"/>
      <c r="DJ25" s="120"/>
      <c r="DK25" s="120" t="s">
        <v>1069</v>
      </c>
      <c r="DL25" s="120" t="s">
        <v>1070</v>
      </c>
      <c r="DM25" s="120"/>
      <c r="DN25" s="120"/>
      <c r="DO25" s="120"/>
      <c r="DP25" s="120"/>
      <c r="DQ25" s="120"/>
      <c r="DR25" s="120"/>
      <c r="DS25" s="120"/>
      <c r="DT25" s="120"/>
      <c r="DU25" s="120" t="s">
        <v>1071</v>
      </c>
      <c r="DV25" s="120" t="s">
        <v>1072</v>
      </c>
      <c r="DW25" s="120"/>
      <c r="DX25" s="120"/>
      <c r="DY25" s="120" t="s">
        <v>1073</v>
      </c>
      <c r="DZ25" s="120" t="s">
        <v>1074</v>
      </c>
      <c r="EA25" s="120"/>
      <c r="EB25" s="120"/>
      <c r="EC25" s="120"/>
      <c r="ED25" s="120"/>
      <c r="EE25" s="120"/>
      <c r="EF25" s="120"/>
      <c r="EG25" s="120"/>
      <c r="EH25" s="120"/>
      <c r="EI25" s="120" t="s">
        <v>1075</v>
      </c>
      <c r="EJ25" s="120" t="s">
        <v>1076</v>
      </c>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t="s">
        <v>1077</v>
      </c>
      <c r="GJ25" s="120" t="s">
        <v>220</v>
      </c>
      <c r="GK25" s="120" t="s">
        <v>1078</v>
      </c>
      <c r="GL25" s="120" t="s">
        <v>1079</v>
      </c>
    </row>
    <row r="26" spans="1:194" ht="50.1" customHeight="1" x14ac:dyDescent="0.3">
      <c r="A26" s="119" t="s">
        <v>1080</v>
      </c>
      <c r="B26" s="120">
        <v>789</v>
      </c>
      <c r="C26" s="120" t="s">
        <v>202</v>
      </c>
      <c r="D26" s="120"/>
      <c r="E26" s="120" t="s">
        <v>207</v>
      </c>
      <c r="F26" s="120" t="s">
        <v>3</v>
      </c>
      <c r="G26" s="120" t="s">
        <v>1081</v>
      </c>
      <c r="H26" s="120" t="s">
        <v>1082</v>
      </c>
      <c r="I26" s="120" t="s">
        <v>213</v>
      </c>
      <c r="J26" s="120"/>
      <c r="K26" s="120" t="s">
        <v>214</v>
      </c>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0"/>
      <c r="DV26" s="120"/>
      <c r="DW26" s="120"/>
      <c r="DX26" s="120"/>
      <c r="DY26" s="120" t="s">
        <v>1083</v>
      </c>
      <c r="DZ26" s="120" t="s">
        <v>1084</v>
      </c>
      <c r="EA26" s="120" t="s">
        <v>1085</v>
      </c>
      <c r="EB26" s="120" t="s">
        <v>1086</v>
      </c>
      <c r="EC26" s="120"/>
      <c r="ED26" s="120"/>
      <c r="EE26" s="120"/>
      <c r="EF26" s="120"/>
      <c r="EG26" s="120"/>
      <c r="EH26" s="120"/>
      <c r="EI26" s="120"/>
      <c r="EJ26" s="120"/>
      <c r="EK26" s="120" t="s">
        <v>1087</v>
      </c>
      <c r="EL26" s="120" t="s">
        <v>1088</v>
      </c>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t="s">
        <v>205</v>
      </c>
      <c r="GK26" s="120" t="s">
        <v>1089</v>
      </c>
      <c r="GL26" s="120"/>
    </row>
    <row r="27" spans="1:194" ht="50.1" customHeight="1" x14ac:dyDescent="0.3">
      <c r="A27" s="119" t="s">
        <v>1090</v>
      </c>
      <c r="B27" s="120">
        <v>793</v>
      </c>
      <c r="C27" s="120" t="s">
        <v>202</v>
      </c>
      <c r="D27" s="120"/>
      <c r="E27" s="120" t="s">
        <v>207</v>
      </c>
      <c r="F27" s="120" t="s">
        <v>3</v>
      </c>
      <c r="G27" s="120" t="s">
        <v>1091</v>
      </c>
      <c r="H27" s="120" t="s">
        <v>1092</v>
      </c>
      <c r="I27" s="120" t="s">
        <v>213</v>
      </c>
      <c r="J27" s="120"/>
      <c r="K27" s="120" t="s">
        <v>214</v>
      </c>
      <c r="L27" s="120"/>
      <c r="M27" s="120"/>
      <c r="N27" s="120"/>
      <c r="O27" s="120"/>
      <c r="P27" s="120"/>
      <c r="Q27" s="120"/>
      <c r="R27" s="120"/>
      <c r="S27" s="120"/>
      <c r="T27" s="120"/>
      <c r="U27" s="120" t="s">
        <v>1093</v>
      </c>
      <c r="V27" s="120" t="s">
        <v>1094</v>
      </c>
      <c r="W27" s="120" t="s">
        <v>1095</v>
      </c>
      <c r="X27" s="120" t="s">
        <v>1096</v>
      </c>
      <c r="Y27" s="120"/>
      <c r="Z27" s="120"/>
      <c r="AA27" s="120" t="s">
        <v>1097</v>
      </c>
      <c r="AB27" s="120" t="s">
        <v>1098</v>
      </c>
      <c r="AC27" s="120"/>
      <c r="AD27" s="120"/>
      <c r="AE27" s="120"/>
      <c r="AF27" s="120"/>
      <c r="AG27" s="120"/>
      <c r="AH27" s="120"/>
      <c r="AI27" s="120" t="s">
        <v>1099</v>
      </c>
      <c r="AJ27" s="120" t="s">
        <v>1100</v>
      </c>
      <c r="AK27" s="120" t="s">
        <v>1101</v>
      </c>
      <c r="AL27" s="120" t="s">
        <v>1102</v>
      </c>
      <c r="AM27" s="120" t="s">
        <v>1103</v>
      </c>
      <c r="AN27" s="120"/>
      <c r="AO27" s="120" t="s">
        <v>1104</v>
      </c>
      <c r="AP27" s="120" t="s">
        <v>1105</v>
      </c>
      <c r="AQ27" s="120"/>
      <c r="AR27" s="120"/>
      <c r="AS27" s="120" t="s">
        <v>663</v>
      </c>
      <c r="AT27" s="120" t="s">
        <v>1106</v>
      </c>
      <c r="AU27" s="120" t="s">
        <v>1107</v>
      </c>
      <c r="AV27" s="120" t="s">
        <v>1108</v>
      </c>
      <c r="AW27" s="120"/>
      <c r="AX27" s="120"/>
      <c r="AY27" s="120"/>
      <c r="AZ27" s="120"/>
      <c r="BA27" s="120" t="s">
        <v>1109</v>
      </c>
      <c r="BB27" s="120" t="s">
        <v>1110</v>
      </c>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t="s">
        <v>663</v>
      </c>
      <c r="BZ27" s="120" t="s">
        <v>1111</v>
      </c>
      <c r="CA27" s="120" t="s">
        <v>779</v>
      </c>
      <c r="CB27" s="120" t="s">
        <v>1112</v>
      </c>
      <c r="CC27" s="120" t="s">
        <v>1113</v>
      </c>
      <c r="CD27" s="120" t="s">
        <v>1114</v>
      </c>
      <c r="CE27" s="120"/>
      <c r="CF27" s="120"/>
      <c r="CG27" s="120" t="s">
        <v>1115</v>
      </c>
      <c r="CH27" s="120" t="s">
        <v>1116</v>
      </c>
      <c r="CI27" s="120" t="s">
        <v>1117</v>
      </c>
      <c r="CJ27" s="120" t="s">
        <v>1118</v>
      </c>
      <c r="CK27" s="120"/>
      <c r="CL27" s="120"/>
      <c r="CM27" s="120" t="s">
        <v>691</v>
      </c>
      <c r="CN27" s="120" t="s">
        <v>1119</v>
      </c>
      <c r="CO27" s="120"/>
      <c r="CP27" s="120"/>
      <c r="CQ27" s="120"/>
      <c r="CR27" s="120"/>
      <c r="CS27" s="120"/>
      <c r="CT27" s="120"/>
      <c r="CU27" s="120" t="s">
        <v>1120</v>
      </c>
      <c r="CV27" s="120" t="s">
        <v>1121</v>
      </c>
      <c r="CW27" s="120"/>
      <c r="CX27" s="120"/>
      <c r="CY27" s="120" t="s">
        <v>1122</v>
      </c>
      <c r="CZ27" s="120" t="s">
        <v>1123</v>
      </c>
      <c r="DA27" s="120" t="s">
        <v>1124</v>
      </c>
      <c r="DB27" s="120" t="s">
        <v>1125</v>
      </c>
      <c r="DC27" s="120" t="s">
        <v>1126</v>
      </c>
      <c r="DD27" s="120" t="s">
        <v>1127</v>
      </c>
      <c r="DE27" s="120"/>
      <c r="DF27" s="120"/>
      <c r="DG27" s="120"/>
      <c r="DH27" s="120"/>
      <c r="DI27" s="120" t="s">
        <v>1128</v>
      </c>
      <c r="DJ27" s="120" t="s">
        <v>1129</v>
      </c>
      <c r="DK27" s="120" t="s">
        <v>1130</v>
      </c>
      <c r="DL27" s="120" t="s">
        <v>1131</v>
      </c>
      <c r="DM27" s="120" t="s">
        <v>1132</v>
      </c>
      <c r="DN27" s="120" t="s">
        <v>1133</v>
      </c>
      <c r="DO27" s="120" t="s">
        <v>1134</v>
      </c>
      <c r="DP27" s="120" t="s">
        <v>1135</v>
      </c>
      <c r="DQ27" s="120" t="s">
        <v>1136</v>
      </c>
      <c r="DR27" s="120" t="s">
        <v>1137</v>
      </c>
      <c r="DS27" s="120" t="s">
        <v>1138</v>
      </c>
      <c r="DT27" s="120" t="s">
        <v>1139</v>
      </c>
      <c r="DU27" s="120" t="s">
        <v>1140</v>
      </c>
      <c r="DV27" s="120" t="s">
        <v>1141</v>
      </c>
      <c r="DW27" s="120" t="s">
        <v>1142</v>
      </c>
      <c r="DX27" s="120" t="s">
        <v>1143</v>
      </c>
      <c r="DY27" s="120" t="s">
        <v>1144</v>
      </c>
      <c r="DZ27" s="120" t="s">
        <v>1145</v>
      </c>
      <c r="EA27" s="120" t="s">
        <v>1146</v>
      </c>
      <c r="EB27" s="120" t="s">
        <v>1147</v>
      </c>
      <c r="EC27" s="120" t="s">
        <v>1148</v>
      </c>
      <c r="ED27" s="120" t="s">
        <v>1149</v>
      </c>
      <c r="EE27" s="120" t="s">
        <v>1150</v>
      </c>
      <c r="EF27" s="120" t="s">
        <v>1151</v>
      </c>
      <c r="EG27" s="120" t="s">
        <v>1152</v>
      </c>
      <c r="EH27" s="120" t="s">
        <v>1153</v>
      </c>
      <c r="EI27" s="120" t="s">
        <v>1154</v>
      </c>
      <c r="EJ27" s="120" t="s">
        <v>1155</v>
      </c>
      <c r="EK27" s="120"/>
      <c r="EL27" s="120"/>
      <c r="EM27" s="120" t="s">
        <v>1156</v>
      </c>
      <c r="EN27" s="120" t="s">
        <v>1157</v>
      </c>
      <c r="EO27" s="120" t="s">
        <v>1158</v>
      </c>
      <c r="EP27" s="120" t="s">
        <v>1159</v>
      </c>
      <c r="EQ27" s="120"/>
      <c r="ER27" s="120"/>
      <c r="ES27" s="120" t="s">
        <v>1160</v>
      </c>
      <c r="ET27" s="120" t="s">
        <v>1161</v>
      </c>
      <c r="EU27" s="120"/>
      <c r="EV27" s="120"/>
      <c r="EW27" s="120" t="s">
        <v>1162</v>
      </c>
      <c r="EX27" s="120" t="s">
        <v>1163</v>
      </c>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t="s">
        <v>220</v>
      </c>
      <c r="GK27" s="120"/>
      <c r="GL27" s="120"/>
    </row>
    <row r="28" spans="1:194" ht="50.1" customHeight="1" x14ac:dyDescent="0.3">
      <c r="A28" s="119" t="s">
        <v>1164</v>
      </c>
      <c r="B28" s="120">
        <v>796</v>
      </c>
      <c r="C28" s="120" t="s">
        <v>202</v>
      </c>
      <c r="D28" s="120"/>
      <c r="E28" s="120" t="s">
        <v>454</v>
      </c>
      <c r="F28" s="120" t="s">
        <v>3</v>
      </c>
      <c r="G28" s="120" t="s">
        <v>1165</v>
      </c>
      <c r="H28" s="120" t="s">
        <v>1166</v>
      </c>
      <c r="I28" s="120" t="s">
        <v>1167</v>
      </c>
      <c r="J28" s="120"/>
      <c r="K28" s="120"/>
      <c r="L28" s="120"/>
      <c r="M28" s="120"/>
      <c r="N28" s="120"/>
      <c r="O28" s="120" t="s">
        <v>215</v>
      </c>
      <c r="P28" s="120" t="s">
        <v>1168</v>
      </c>
      <c r="Q28" s="120"/>
      <c r="R28" s="120"/>
      <c r="S28" s="120"/>
      <c r="T28" s="120"/>
      <c r="U28" s="120"/>
      <c r="V28" s="120"/>
      <c r="W28" s="120"/>
      <c r="X28" s="120"/>
      <c r="Y28" s="120" t="s">
        <v>1169</v>
      </c>
      <c r="Z28" s="120" t="s">
        <v>1170</v>
      </c>
      <c r="AA28" s="120"/>
      <c r="AB28" s="120"/>
      <c r="AC28" s="120"/>
      <c r="AD28" s="120"/>
      <c r="AE28" s="120"/>
      <c r="AF28" s="120"/>
      <c r="AG28" s="120"/>
      <c r="AH28" s="120"/>
      <c r="AI28" s="120"/>
      <c r="AJ28" s="120"/>
      <c r="AK28" s="120"/>
      <c r="AL28" s="120"/>
      <c r="AM28" s="120" t="s">
        <v>1169</v>
      </c>
      <c r="AN28" s="120" t="s">
        <v>1171</v>
      </c>
      <c r="AO28" s="120" t="s">
        <v>1169</v>
      </c>
      <c r="AP28" s="120" t="s">
        <v>1172</v>
      </c>
      <c r="AQ28" s="120"/>
      <c r="AR28" s="120"/>
      <c r="AS28" s="120"/>
      <c r="AT28" s="120"/>
      <c r="AU28" s="120"/>
      <c r="AV28" s="120"/>
      <c r="AW28" s="120"/>
      <c r="AX28" s="120"/>
      <c r="AY28" s="120"/>
      <c r="AZ28" s="120"/>
      <c r="BA28" s="120"/>
      <c r="BB28" s="120"/>
      <c r="BC28" s="120"/>
      <c r="BD28" s="120"/>
      <c r="BE28" s="120" t="s">
        <v>1173</v>
      </c>
      <c r="BF28" s="120" t="s">
        <v>1174</v>
      </c>
      <c r="BG28" s="120" t="s">
        <v>294</v>
      </c>
      <c r="BH28" s="120" t="s">
        <v>1175</v>
      </c>
      <c r="BI28" s="120"/>
      <c r="BJ28" s="120"/>
      <c r="BK28" s="120" t="s">
        <v>294</v>
      </c>
      <c r="BL28" s="120" t="s">
        <v>1176</v>
      </c>
      <c r="BM28" s="120"/>
      <c r="BN28" s="120"/>
      <c r="BO28" s="120"/>
      <c r="BP28" s="120"/>
      <c r="BQ28" s="120"/>
      <c r="BR28" s="120"/>
      <c r="BS28" s="120"/>
      <c r="BT28" s="120"/>
      <c r="BU28" s="120"/>
      <c r="BV28" s="120"/>
      <c r="BW28" s="120" t="s">
        <v>1177</v>
      </c>
      <c r="BX28" s="120" t="s">
        <v>1178</v>
      </c>
      <c r="BY28" s="120"/>
      <c r="BZ28" s="120"/>
      <c r="CA28" s="120"/>
      <c r="CB28" s="120"/>
      <c r="CC28" s="120"/>
      <c r="CD28" s="120"/>
      <c r="CE28" s="120"/>
      <c r="CF28" s="120"/>
      <c r="CG28" s="120" t="s">
        <v>1179</v>
      </c>
      <c r="CH28" s="120" t="s">
        <v>1180</v>
      </c>
      <c r="CI28" s="120" t="s">
        <v>1181</v>
      </c>
      <c r="CJ28" s="120" t="s">
        <v>1182</v>
      </c>
      <c r="CK28" s="120" t="s">
        <v>1063</v>
      </c>
      <c r="CL28" s="120"/>
      <c r="CM28" s="120" t="s">
        <v>294</v>
      </c>
      <c r="CN28" s="120"/>
      <c r="CO28" s="120"/>
      <c r="CP28" s="120"/>
      <c r="CQ28" s="120"/>
      <c r="CR28" s="120"/>
      <c r="CS28" s="120"/>
      <c r="CT28" s="120"/>
      <c r="CU28" s="120" t="s">
        <v>1183</v>
      </c>
      <c r="CV28" s="120" t="s">
        <v>1184</v>
      </c>
      <c r="CW28" s="120" t="s">
        <v>1066</v>
      </c>
      <c r="CX28" s="120"/>
      <c r="CY28" s="120"/>
      <c r="CZ28" s="120"/>
      <c r="DA28" s="120" t="s">
        <v>1185</v>
      </c>
      <c r="DB28" s="120" t="s">
        <v>1186</v>
      </c>
      <c r="DC28" s="120"/>
      <c r="DD28" s="120"/>
      <c r="DE28" s="120"/>
      <c r="DF28" s="120"/>
      <c r="DG28" s="120"/>
      <c r="DH28" s="120"/>
      <c r="DI28" s="120"/>
      <c r="DJ28" s="120"/>
      <c r="DK28" s="120" t="s">
        <v>1069</v>
      </c>
      <c r="DL28" s="120" t="s">
        <v>1187</v>
      </c>
      <c r="DM28" s="120"/>
      <c r="DN28" s="120"/>
      <c r="DO28" s="120"/>
      <c r="DP28" s="120"/>
      <c r="DQ28" s="120"/>
      <c r="DR28" s="120"/>
      <c r="DS28" s="120" t="s">
        <v>1188</v>
      </c>
      <c r="DT28" s="120" t="s">
        <v>1189</v>
      </c>
      <c r="DU28" s="120" t="s">
        <v>1190</v>
      </c>
      <c r="DV28" s="120" t="s">
        <v>1191</v>
      </c>
      <c r="DW28" s="120"/>
      <c r="DX28" s="120"/>
      <c r="DY28" s="120" t="s">
        <v>1192</v>
      </c>
      <c r="DZ28" s="120" t="s">
        <v>1193</v>
      </c>
      <c r="EA28" s="120" t="s">
        <v>1194</v>
      </c>
      <c r="EB28" s="120" t="s">
        <v>1195</v>
      </c>
      <c r="EC28" s="120" t="s">
        <v>1196</v>
      </c>
      <c r="ED28" s="120" t="s">
        <v>1197</v>
      </c>
      <c r="EE28" s="120"/>
      <c r="EF28" s="120"/>
      <c r="EG28" s="120"/>
      <c r="EH28" s="120"/>
      <c r="EI28" s="120" t="s">
        <v>1075</v>
      </c>
      <c r="EJ28" s="120" t="s">
        <v>1198</v>
      </c>
      <c r="EK28" s="120" t="s">
        <v>1199</v>
      </c>
      <c r="EL28" s="120" t="s">
        <v>1200</v>
      </c>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t="s">
        <v>1201</v>
      </c>
      <c r="GJ28" s="120" t="s">
        <v>220</v>
      </c>
      <c r="GK28" s="120" t="s">
        <v>1202</v>
      </c>
      <c r="GL28" s="120" t="s">
        <v>1203</v>
      </c>
    </row>
    <row r="29" spans="1:194" ht="50.1" customHeight="1" x14ac:dyDescent="0.3">
      <c r="A29" s="119" t="s">
        <v>1204</v>
      </c>
      <c r="B29" s="120">
        <v>797</v>
      </c>
      <c r="C29" s="120" t="s">
        <v>202</v>
      </c>
      <c r="D29" s="120"/>
      <c r="E29" s="120" t="s">
        <v>454</v>
      </c>
      <c r="F29" s="120" t="s">
        <v>3</v>
      </c>
      <c r="G29" s="120" t="s">
        <v>1205</v>
      </c>
      <c r="H29" s="120" t="s">
        <v>1206</v>
      </c>
      <c r="I29" s="120" t="s">
        <v>213</v>
      </c>
      <c r="J29" s="120"/>
      <c r="K29" s="120" t="s">
        <v>289</v>
      </c>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c r="BK29" s="120" t="s">
        <v>1207</v>
      </c>
      <c r="BL29" s="120" t="s">
        <v>1208</v>
      </c>
      <c r="BM29" s="120"/>
      <c r="BN29" s="120"/>
      <c r="BO29" s="120"/>
      <c r="BP29" s="120"/>
      <c r="BQ29" s="120"/>
      <c r="BR29" s="120"/>
      <c r="BS29" s="120"/>
      <c r="BT29" s="120"/>
      <c r="BU29" s="120"/>
      <c r="BV29" s="120"/>
      <c r="BW29" s="120"/>
      <c r="BX29" s="120"/>
      <c r="BY29" s="120"/>
      <c r="BZ29" s="120"/>
      <c r="CA29" s="120"/>
      <c r="CB29" s="120"/>
      <c r="CC29" s="120"/>
      <c r="CD29" s="120"/>
      <c r="CE29" s="120"/>
      <c r="CF29" s="120"/>
      <c r="CG29" s="120"/>
      <c r="CH29" s="120"/>
      <c r="CI29" s="120" t="s">
        <v>1209</v>
      </c>
      <c r="CJ29" s="120" t="s">
        <v>1210</v>
      </c>
      <c r="CK29" s="120"/>
      <c r="CL29" s="120"/>
      <c r="CM29" s="120"/>
      <c r="CN29" s="120"/>
      <c r="CO29" s="120"/>
      <c r="CP29" s="120"/>
      <c r="CQ29" s="120"/>
      <c r="CR29" s="120"/>
      <c r="CS29" s="120"/>
      <c r="CT29" s="120"/>
      <c r="CU29" s="120"/>
      <c r="CV29" s="120"/>
      <c r="CW29" s="120"/>
      <c r="CX29" s="120"/>
      <c r="CY29" s="120"/>
      <c r="CZ29" s="120"/>
      <c r="DA29" s="120"/>
      <c r="DB29" s="120"/>
      <c r="DC29" s="120"/>
      <c r="DD29" s="120"/>
      <c r="DE29" s="120"/>
      <c r="DF29" s="120"/>
      <c r="DG29" s="120"/>
      <c r="DH29" s="120"/>
      <c r="DI29" s="120"/>
      <c r="DJ29" s="120"/>
      <c r="DK29" s="120"/>
      <c r="DL29" s="120"/>
      <c r="DM29" s="120"/>
      <c r="DN29" s="120"/>
      <c r="DO29" s="120"/>
      <c r="DP29" s="120"/>
      <c r="DQ29" s="120"/>
      <c r="DR29" s="120"/>
      <c r="DS29" s="120"/>
      <c r="DT29" s="120"/>
      <c r="DU29" s="120"/>
      <c r="DV29" s="120"/>
      <c r="DW29" s="120"/>
      <c r="DX29" s="120"/>
      <c r="DY29" s="120"/>
      <c r="DZ29" s="120"/>
      <c r="EA29" s="120"/>
      <c r="EB29" s="120"/>
      <c r="EC29" s="120"/>
      <c r="ED29" s="120"/>
      <c r="EE29" s="120"/>
      <c r="EF29" s="120"/>
      <c r="EG29" s="120"/>
      <c r="EH29" s="120"/>
      <c r="EI29" s="120"/>
      <c r="EJ29" s="120"/>
      <c r="EK29" s="120"/>
      <c r="EL29" s="120"/>
      <c r="EM29" s="120"/>
      <c r="EN29" s="120"/>
      <c r="EO29" s="120"/>
      <c r="EP29" s="120"/>
      <c r="EQ29" s="120"/>
      <c r="ER29" s="120"/>
      <c r="ES29" s="120"/>
      <c r="ET29" s="120"/>
      <c r="EU29" s="120"/>
      <c r="EV29" s="120"/>
      <c r="EW29" s="120"/>
      <c r="EX29" s="120"/>
      <c r="EY29" s="120"/>
      <c r="EZ29" s="120"/>
      <c r="FA29" s="120"/>
      <c r="FB29" s="120"/>
      <c r="FC29" s="120"/>
      <c r="FD29" s="120"/>
      <c r="FE29" s="120"/>
      <c r="FF29" s="120"/>
      <c r="FG29" s="120"/>
      <c r="FH29" s="120"/>
      <c r="FI29" s="120"/>
      <c r="FJ29" s="120"/>
      <c r="FK29" s="120"/>
      <c r="FL29" s="120"/>
      <c r="FM29" s="120"/>
      <c r="FN29" s="120"/>
      <c r="FO29" s="120"/>
      <c r="FP29" s="120"/>
      <c r="FQ29" s="120"/>
      <c r="FR29" s="120"/>
      <c r="FS29" s="120"/>
      <c r="FT29" s="120"/>
      <c r="FU29" s="120"/>
      <c r="FV29" s="120"/>
      <c r="FW29" s="120"/>
      <c r="FX29" s="120"/>
      <c r="FY29" s="120"/>
      <c r="FZ29" s="120"/>
      <c r="GA29" s="120"/>
      <c r="GB29" s="120"/>
      <c r="GC29" s="120"/>
      <c r="GD29" s="120"/>
      <c r="GE29" s="120"/>
      <c r="GF29" s="120"/>
      <c r="GG29" s="120"/>
      <c r="GH29" s="120"/>
      <c r="GI29" s="120"/>
      <c r="GJ29" s="120" t="s">
        <v>220</v>
      </c>
      <c r="GK29" s="120" t="s">
        <v>1211</v>
      </c>
      <c r="GL29" s="120" t="s">
        <v>1212</v>
      </c>
    </row>
    <row r="30" spans="1:194" ht="50.1" customHeight="1" x14ac:dyDescent="0.3">
      <c r="A30" s="119" t="s">
        <v>1213</v>
      </c>
      <c r="B30" s="120">
        <v>799</v>
      </c>
      <c r="C30" s="120" t="s">
        <v>202</v>
      </c>
      <c r="D30" s="120"/>
      <c r="E30" s="120" t="s">
        <v>207</v>
      </c>
      <c r="F30" s="120" t="s">
        <v>3</v>
      </c>
      <c r="G30" s="120" t="s">
        <v>1214</v>
      </c>
      <c r="H30" s="120" t="s">
        <v>1215</v>
      </c>
      <c r="I30" s="120" t="s">
        <v>213</v>
      </c>
      <c r="J30" s="120"/>
      <c r="K30" s="120" t="s">
        <v>214</v>
      </c>
      <c r="L30" s="120"/>
      <c r="M30" s="120"/>
      <c r="N30" s="120"/>
      <c r="O30" s="120" t="s">
        <v>215</v>
      </c>
      <c r="P30" s="120" t="s">
        <v>1216</v>
      </c>
      <c r="Q30" s="120"/>
      <c r="R30" s="120"/>
      <c r="S30" s="120"/>
      <c r="T30" s="120"/>
      <c r="U30" s="120" t="s">
        <v>1217</v>
      </c>
      <c r="V30" s="120" t="s">
        <v>1218</v>
      </c>
      <c r="W30" s="120" t="s">
        <v>1219</v>
      </c>
      <c r="X30" s="120" t="s">
        <v>1220</v>
      </c>
      <c r="Y30" s="120"/>
      <c r="Z30" s="120"/>
      <c r="AA30" s="120"/>
      <c r="AB30" s="120"/>
      <c r="AC30" s="120"/>
      <c r="AD30" s="120"/>
      <c r="AE30" s="120"/>
      <c r="AF30" s="120"/>
      <c r="AG30" s="120"/>
      <c r="AH30" s="120"/>
      <c r="AI30" s="120" t="s">
        <v>1221</v>
      </c>
      <c r="AJ30" s="120" t="s">
        <v>1222</v>
      </c>
      <c r="AK30" s="120"/>
      <c r="AL30" s="120"/>
      <c r="AM30" s="120" t="s">
        <v>1223</v>
      </c>
      <c r="AN30" s="120" t="s">
        <v>1224</v>
      </c>
      <c r="AO30" s="120"/>
      <c r="AP30" s="120"/>
      <c r="AQ30" s="120"/>
      <c r="AR30" s="120"/>
      <c r="AS30" s="120"/>
      <c r="AT30" s="120"/>
      <c r="AU30" s="120"/>
      <c r="AV30" s="120"/>
      <c r="AW30" s="120" t="s">
        <v>1225</v>
      </c>
      <c r="AX30" s="120" t="s">
        <v>1226</v>
      </c>
      <c r="AY30" s="120" t="s">
        <v>1227</v>
      </c>
      <c r="AZ30" s="120" t="s">
        <v>1228</v>
      </c>
      <c r="BA30" s="120" t="s">
        <v>1229</v>
      </c>
      <c r="BB30" s="120" t="s">
        <v>1230</v>
      </c>
      <c r="BC30" s="120"/>
      <c r="BD30" s="120"/>
      <c r="BE30" s="120" t="s">
        <v>1231</v>
      </c>
      <c r="BF30" s="120" t="s">
        <v>314</v>
      </c>
      <c r="BG30" s="120"/>
      <c r="BH30" s="120"/>
      <c r="BI30" s="120"/>
      <c r="BJ30" s="120"/>
      <c r="BK30" s="120"/>
      <c r="BL30" s="120"/>
      <c r="BM30" s="120"/>
      <c r="BN30" s="120"/>
      <c r="BO30" s="120"/>
      <c r="BP30" s="120"/>
      <c r="BQ30" s="120"/>
      <c r="BR30" s="120"/>
      <c r="BS30" s="120"/>
      <c r="BT30" s="120"/>
      <c r="BU30" s="120"/>
      <c r="BV30" s="120"/>
      <c r="BW30" s="120"/>
      <c r="BX30" s="120"/>
      <c r="BY30" s="120"/>
      <c r="BZ30" s="120"/>
      <c r="CA30" s="120"/>
      <c r="CB30" s="120"/>
      <c r="CC30" s="120"/>
      <c r="CD30" s="120"/>
      <c r="CE30" s="120" t="s">
        <v>1232</v>
      </c>
      <c r="CF30" s="120" t="s">
        <v>314</v>
      </c>
      <c r="CG30" s="120" t="s">
        <v>1233</v>
      </c>
      <c r="CH30" s="120" t="s">
        <v>1234</v>
      </c>
      <c r="CI30" s="120"/>
      <c r="CJ30" s="120"/>
      <c r="CK30" s="120"/>
      <c r="CL30" s="120"/>
      <c r="CM30" s="120" t="s">
        <v>266</v>
      </c>
      <c r="CN30" s="120"/>
      <c r="CO30" s="120"/>
      <c r="CP30" s="120"/>
      <c r="CQ30" s="120" t="s">
        <v>266</v>
      </c>
      <c r="CR30" s="120" t="s">
        <v>1235</v>
      </c>
      <c r="CS30" s="120"/>
      <c r="CT30" s="120"/>
      <c r="CU30" s="120" t="s">
        <v>1236</v>
      </c>
      <c r="CV30" s="120" t="s">
        <v>1237</v>
      </c>
      <c r="CW30" s="120" t="s">
        <v>1238</v>
      </c>
      <c r="CX30" s="120" t="s">
        <v>1239</v>
      </c>
      <c r="CY30" s="120" t="s">
        <v>1240</v>
      </c>
      <c r="CZ30" s="120" t="s">
        <v>1241</v>
      </c>
      <c r="DA30" s="120" t="s">
        <v>1242</v>
      </c>
      <c r="DB30" s="120" t="s">
        <v>1243</v>
      </c>
      <c r="DC30" s="120"/>
      <c r="DD30" s="120"/>
      <c r="DE30" s="120"/>
      <c r="DF30" s="120"/>
      <c r="DG30" s="120" t="s">
        <v>1244</v>
      </c>
      <c r="DH30" s="120" t="s">
        <v>1245</v>
      </c>
      <c r="DI30" s="120" t="s">
        <v>1246</v>
      </c>
      <c r="DJ30" s="120" t="s">
        <v>1247</v>
      </c>
      <c r="DK30" s="120" t="s">
        <v>1248</v>
      </c>
      <c r="DL30" s="120" t="s">
        <v>1249</v>
      </c>
      <c r="DM30" s="120"/>
      <c r="DN30" s="120"/>
      <c r="DO30" s="120" t="s">
        <v>1250</v>
      </c>
      <c r="DP30" s="120" t="s">
        <v>1251</v>
      </c>
      <c r="DQ30" s="120" t="s">
        <v>1252</v>
      </c>
      <c r="DR30" s="120" t="s">
        <v>1253</v>
      </c>
      <c r="DS30" s="120" t="s">
        <v>1254</v>
      </c>
      <c r="DT30" s="120" t="s">
        <v>1255</v>
      </c>
      <c r="DU30" s="120" t="s">
        <v>1256</v>
      </c>
      <c r="DV30" s="120" t="s">
        <v>1257</v>
      </c>
      <c r="DW30" s="120" t="s">
        <v>1258</v>
      </c>
      <c r="DX30" s="120" t="s">
        <v>1259</v>
      </c>
      <c r="DY30" s="120" t="s">
        <v>1260</v>
      </c>
      <c r="DZ30" s="120" t="s">
        <v>1261</v>
      </c>
      <c r="EA30" s="120" t="s">
        <v>1262</v>
      </c>
      <c r="EB30" s="120" t="s">
        <v>1263</v>
      </c>
      <c r="EC30" s="120" t="s">
        <v>1264</v>
      </c>
      <c r="ED30" s="120" t="s">
        <v>1265</v>
      </c>
      <c r="EE30" s="120" t="s">
        <v>1266</v>
      </c>
      <c r="EF30" s="120" t="s">
        <v>1267</v>
      </c>
      <c r="EG30" s="120" t="s">
        <v>1268</v>
      </c>
      <c r="EH30" s="120" t="s">
        <v>1269</v>
      </c>
      <c r="EI30" s="120"/>
      <c r="EJ30" s="120"/>
      <c r="EK30" s="120" t="s">
        <v>1270</v>
      </c>
      <c r="EL30" s="120" t="s">
        <v>1271</v>
      </c>
      <c r="EM30" s="120"/>
      <c r="EN30" s="120"/>
      <c r="EO30" s="120" t="s">
        <v>1272</v>
      </c>
      <c r="EP30" s="120" t="s">
        <v>1273</v>
      </c>
      <c r="EQ30" s="120" t="s">
        <v>1274</v>
      </c>
      <c r="ER30" s="120" t="s">
        <v>1275</v>
      </c>
      <c r="ES30" s="120" t="s">
        <v>1276</v>
      </c>
      <c r="ET30" s="120" t="s">
        <v>1277</v>
      </c>
      <c r="EU30" s="120" t="s">
        <v>1278</v>
      </c>
      <c r="EV30" s="120" t="s">
        <v>1279</v>
      </c>
      <c r="EW30" s="120" t="s">
        <v>1280</v>
      </c>
      <c r="EX30" s="120" t="s">
        <v>1281</v>
      </c>
      <c r="EY30" s="120" t="s">
        <v>1282</v>
      </c>
      <c r="EZ30" s="120" t="s">
        <v>1283</v>
      </c>
      <c r="FA30" s="120"/>
      <c r="FB30" s="120"/>
      <c r="FC30" s="120" t="s">
        <v>1284</v>
      </c>
      <c r="FD30" s="120" t="s">
        <v>1285</v>
      </c>
      <c r="FE30" s="120"/>
      <c r="FF30" s="120"/>
      <c r="FG30" s="120" t="s">
        <v>1286</v>
      </c>
      <c r="FH30" s="120" t="s">
        <v>1287</v>
      </c>
      <c r="FI30" s="120" t="s">
        <v>1288</v>
      </c>
      <c r="FJ30" s="120" t="s">
        <v>1289</v>
      </c>
      <c r="FK30" s="120" t="s">
        <v>1290</v>
      </c>
      <c r="FL30" s="120" t="s">
        <v>1291</v>
      </c>
      <c r="FM30" s="120" t="s">
        <v>1292</v>
      </c>
      <c r="FN30" s="120" t="s">
        <v>1293</v>
      </c>
      <c r="FO30" s="120"/>
      <c r="FP30" s="120"/>
      <c r="FQ30" s="120"/>
      <c r="FR30" s="120"/>
      <c r="FS30" s="120" t="s">
        <v>1294</v>
      </c>
      <c r="FT30" s="120" t="s">
        <v>1295</v>
      </c>
      <c r="FU30" s="120"/>
      <c r="FV30" s="120"/>
      <c r="FW30" s="120"/>
      <c r="FX30" s="120"/>
      <c r="FY30" s="120"/>
      <c r="FZ30" s="120"/>
      <c r="GA30" s="120"/>
      <c r="GB30" s="120"/>
      <c r="GC30" s="120"/>
      <c r="GD30" s="120"/>
      <c r="GE30" s="120"/>
      <c r="GF30" s="120"/>
      <c r="GG30" s="120"/>
      <c r="GH30" s="120"/>
      <c r="GI30" s="120"/>
      <c r="GJ30" s="120" t="s">
        <v>220</v>
      </c>
      <c r="GK30" s="120" t="s">
        <v>1296</v>
      </c>
      <c r="GL30" s="120" t="s">
        <v>1297</v>
      </c>
    </row>
    <row r="31" spans="1:194" ht="50.1" customHeight="1" x14ac:dyDescent="0.3">
      <c r="A31" s="119" t="s">
        <v>1298</v>
      </c>
      <c r="B31" s="120">
        <v>807</v>
      </c>
      <c r="C31" s="120" t="s">
        <v>202</v>
      </c>
      <c r="D31" s="120"/>
      <c r="E31" s="120" t="s">
        <v>207</v>
      </c>
      <c r="F31" s="120" t="s">
        <v>3</v>
      </c>
      <c r="G31" s="120" t="s">
        <v>1299</v>
      </c>
      <c r="H31" s="120" t="s">
        <v>1300</v>
      </c>
      <c r="I31" s="120" t="s">
        <v>213</v>
      </c>
      <c r="J31" s="120"/>
      <c r="K31" s="120" t="s">
        <v>214</v>
      </c>
      <c r="L31" s="120"/>
      <c r="M31" s="120"/>
      <c r="N31" s="120"/>
      <c r="O31" s="120"/>
      <c r="P31" s="120"/>
      <c r="Q31" s="120" t="s">
        <v>1301</v>
      </c>
      <c r="R31" s="120" t="s">
        <v>1302</v>
      </c>
      <c r="S31" s="120"/>
      <c r="T31" s="120"/>
      <c r="U31" s="120" t="s">
        <v>294</v>
      </c>
      <c r="V31" s="120" t="s">
        <v>1303</v>
      </c>
      <c r="W31" s="120" t="s">
        <v>1304</v>
      </c>
      <c r="X31" s="120" t="s">
        <v>1305</v>
      </c>
      <c r="Y31" s="120" t="s">
        <v>1306</v>
      </c>
      <c r="Z31" s="120" t="s">
        <v>1307</v>
      </c>
      <c r="AA31" s="120" t="s">
        <v>1308</v>
      </c>
      <c r="AB31" s="120" t="s">
        <v>1309</v>
      </c>
      <c r="AC31" s="120"/>
      <c r="AD31" s="120"/>
      <c r="AE31" s="120"/>
      <c r="AF31" s="120"/>
      <c r="AG31" s="120"/>
      <c r="AH31" s="120"/>
      <c r="AI31" s="120" t="s">
        <v>1310</v>
      </c>
      <c r="AJ31" s="120" t="s">
        <v>1311</v>
      </c>
      <c r="AK31" s="120" t="s">
        <v>1312</v>
      </c>
      <c r="AL31" s="120" t="s">
        <v>1313</v>
      </c>
      <c r="AM31" s="120"/>
      <c r="AN31" s="120"/>
      <c r="AO31" s="120" t="s">
        <v>1314</v>
      </c>
      <c r="AP31" s="120" t="s">
        <v>1315</v>
      </c>
      <c r="AQ31" s="120"/>
      <c r="AR31" s="120"/>
      <c r="AS31" s="120" t="s">
        <v>294</v>
      </c>
      <c r="AT31" s="120" t="s">
        <v>1316</v>
      </c>
      <c r="AU31" s="120"/>
      <c r="AV31" s="120"/>
      <c r="AW31" s="120"/>
      <c r="AX31" s="120"/>
      <c r="AY31" s="120"/>
      <c r="AZ31" s="120"/>
      <c r="BA31" s="120" t="s">
        <v>678</v>
      </c>
      <c r="BB31" s="120" t="s">
        <v>1317</v>
      </c>
      <c r="BC31" s="120" t="s">
        <v>1318</v>
      </c>
      <c r="BD31" s="120" t="s">
        <v>1319</v>
      </c>
      <c r="BE31" s="120"/>
      <c r="BF31" s="120"/>
      <c r="BG31" s="120"/>
      <c r="BH31" s="120"/>
      <c r="BI31" s="120"/>
      <c r="BJ31" s="120"/>
      <c r="BK31" s="120" t="s">
        <v>1320</v>
      </c>
      <c r="BL31" s="120" t="s">
        <v>1321</v>
      </c>
      <c r="BM31" s="120"/>
      <c r="BN31" s="120"/>
      <c r="BO31" s="120"/>
      <c r="BP31" s="120"/>
      <c r="BQ31" s="120" t="s">
        <v>680</v>
      </c>
      <c r="BR31" s="120" t="s">
        <v>1322</v>
      </c>
      <c r="BS31" s="120" t="s">
        <v>682</v>
      </c>
      <c r="BT31" s="120" t="s">
        <v>1323</v>
      </c>
      <c r="BU31" s="120" t="s">
        <v>1324</v>
      </c>
      <c r="BV31" s="120" t="s">
        <v>1325</v>
      </c>
      <c r="BW31" s="120" t="s">
        <v>1326</v>
      </c>
      <c r="BX31" s="120" t="s">
        <v>1327</v>
      </c>
      <c r="BY31" s="120"/>
      <c r="BZ31" s="120"/>
      <c r="CA31" s="120"/>
      <c r="CB31" s="120"/>
      <c r="CC31" s="120"/>
      <c r="CD31" s="120"/>
      <c r="CE31" s="120"/>
      <c r="CF31" s="120"/>
      <c r="CG31" s="120" t="s">
        <v>1328</v>
      </c>
      <c r="CH31" s="120" t="s">
        <v>1329</v>
      </c>
      <c r="CI31" s="120" t="s">
        <v>1330</v>
      </c>
      <c r="CJ31" s="120" t="s">
        <v>1331</v>
      </c>
      <c r="CK31" s="120"/>
      <c r="CL31" s="120"/>
      <c r="CM31" s="120" t="s">
        <v>1332</v>
      </c>
      <c r="CN31" s="120" t="s">
        <v>1333</v>
      </c>
      <c r="CO31" s="120" t="s">
        <v>693</v>
      </c>
      <c r="CP31" s="120" t="s">
        <v>1334</v>
      </c>
      <c r="CQ31" s="120"/>
      <c r="CR31" s="120"/>
      <c r="CS31" s="120"/>
      <c r="CT31" s="120"/>
      <c r="CU31" s="120" t="s">
        <v>1335</v>
      </c>
      <c r="CV31" s="120" t="s">
        <v>1336</v>
      </c>
      <c r="CW31" s="120"/>
      <c r="CX31" s="120"/>
      <c r="CY31" s="120" t="s">
        <v>697</v>
      </c>
      <c r="CZ31" s="120" t="s">
        <v>1337</v>
      </c>
      <c r="DA31" s="120" t="s">
        <v>1338</v>
      </c>
      <c r="DB31" s="120" t="s">
        <v>1339</v>
      </c>
      <c r="DC31" s="120" t="s">
        <v>701</v>
      </c>
      <c r="DD31" s="120" t="s">
        <v>1340</v>
      </c>
      <c r="DE31" s="120"/>
      <c r="DF31" s="120"/>
      <c r="DG31" s="120" t="s">
        <v>703</v>
      </c>
      <c r="DH31" s="120" t="s">
        <v>704</v>
      </c>
      <c r="DI31" s="120" t="s">
        <v>1341</v>
      </c>
      <c r="DJ31" s="120" t="s">
        <v>1342</v>
      </c>
      <c r="DK31" s="120" t="s">
        <v>1343</v>
      </c>
      <c r="DL31" s="120" t="s">
        <v>1344</v>
      </c>
      <c r="DM31" s="120"/>
      <c r="DN31" s="120"/>
      <c r="DO31" s="120" t="s">
        <v>1345</v>
      </c>
      <c r="DP31" s="120" t="s">
        <v>1346</v>
      </c>
      <c r="DQ31" s="120" t="s">
        <v>663</v>
      </c>
      <c r="DR31" s="120" t="s">
        <v>1347</v>
      </c>
      <c r="DS31" s="120" t="s">
        <v>1348</v>
      </c>
      <c r="DT31" s="120" t="s">
        <v>1349</v>
      </c>
      <c r="DU31" s="120" t="s">
        <v>1350</v>
      </c>
      <c r="DV31" s="120" t="s">
        <v>1351</v>
      </c>
      <c r="DW31" s="120" t="s">
        <v>1352</v>
      </c>
      <c r="DX31" s="120" t="s">
        <v>1353</v>
      </c>
      <c r="DY31" s="120" t="s">
        <v>1354</v>
      </c>
      <c r="DZ31" s="120" t="s">
        <v>1355</v>
      </c>
      <c r="EA31" s="120" t="s">
        <v>1356</v>
      </c>
      <c r="EB31" s="120" t="s">
        <v>1357</v>
      </c>
      <c r="EC31" s="120" t="s">
        <v>1358</v>
      </c>
      <c r="ED31" s="120" t="s">
        <v>1359</v>
      </c>
      <c r="EE31" s="120" t="s">
        <v>1360</v>
      </c>
      <c r="EF31" s="120" t="s">
        <v>1361</v>
      </c>
      <c r="EG31" s="120" t="s">
        <v>1362</v>
      </c>
      <c r="EH31" s="120" t="s">
        <v>1363</v>
      </c>
      <c r="EI31" s="120" t="s">
        <v>1364</v>
      </c>
      <c r="EJ31" s="120" t="s">
        <v>1365</v>
      </c>
      <c r="EK31" s="120" t="s">
        <v>1366</v>
      </c>
      <c r="EL31" s="120" t="s">
        <v>1367</v>
      </c>
      <c r="EM31" s="120" t="s">
        <v>1368</v>
      </c>
      <c r="EN31" s="120" t="s">
        <v>1369</v>
      </c>
      <c r="EO31" s="120" t="s">
        <v>1370</v>
      </c>
      <c r="EP31" s="120" t="s">
        <v>1371</v>
      </c>
      <c r="EQ31" s="120"/>
      <c r="ER31" s="120"/>
      <c r="ES31" s="120" t="s">
        <v>1372</v>
      </c>
      <c r="ET31" s="120" t="s">
        <v>1373</v>
      </c>
      <c r="EU31" s="120"/>
      <c r="EV31" s="120"/>
      <c r="EW31" s="120" t="s">
        <v>1374</v>
      </c>
      <c r="EX31" s="120" t="s">
        <v>1375</v>
      </c>
      <c r="EY31" s="120" t="s">
        <v>1376</v>
      </c>
      <c r="EZ31" s="120" t="s">
        <v>1377</v>
      </c>
      <c r="FA31" s="120"/>
      <c r="FB31" s="120"/>
      <c r="FC31" s="120"/>
      <c r="FD31" s="120"/>
      <c r="FE31" s="120" t="s">
        <v>1378</v>
      </c>
      <c r="FF31" s="120" t="s">
        <v>1379</v>
      </c>
      <c r="FG31" s="120" t="s">
        <v>1380</v>
      </c>
      <c r="FH31" s="120" t="s">
        <v>1381</v>
      </c>
      <c r="FI31" s="120"/>
      <c r="FJ31" s="120"/>
      <c r="FK31" s="120"/>
      <c r="FL31" s="120"/>
      <c r="FM31" s="120"/>
      <c r="FN31" s="120"/>
      <c r="FO31" s="120"/>
      <c r="FP31" s="120"/>
      <c r="FQ31" s="120"/>
      <c r="FR31" s="120"/>
      <c r="FS31" s="120" t="s">
        <v>1382</v>
      </c>
      <c r="FT31" s="120" t="s">
        <v>1383</v>
      </c>
      <c r="FU31" s="120"/>
      <c r="FV31" s="120"/>
      <c r="FW31" s="120"/>
      <c r="FX31" s="120"/>
      <c r="FY31" s="120" t="s">
        <v>1384</v>
      </c>
      <c r="FZ31" s="120" t="s">
        <v>1385</v>
      </c>
      <c r="GA31" s="120" t="s">
        <v>1386</v>
      </c>
      <c r="GB31" s="120" t="s">
        <v>1387</v>
      </c>
      <c r="GC31" s="120"/>
      <c r="GD31" s="120"/>
      <c r="GE31" s="120"/>
      <c r="GF31" s="120"/>
      <c r="GG31" s="120"/>
      <c r="GH31" s="120"/>
      <c r="GI31" s="120"/>
      <c r="GJ31" s="120" t="s">
        <v>220</v>
      </c>
      <c r="GK31" s="120" t="s">
        <v>1388</v>
      </c>
      <c r="GL31" s="120" t="s">
        <v>1389</v>
      </c>
    </row>
    <row r="32" spans="1:194" ht="50.1" customHeight="1" x14ac:dyDescent="0.3">
      <c r="A32" s="119" t="s">
        <v>1390</v>
      </c>
      <c r="B32" s="120">
        <v>810</v>
      </c>
      <c r="C32" s="120" t="s">
        <v>202</v>
      </c>
      <c r="D32" s="120"/>
      <c r="E32" s="120" t="s">
        <v>207</v>
      </c>
      <c r="F32" s="120" t="s">
        <v>3</v>
      </c>
      <c r="G32" s="120" t="s">
        <v>1391</v>
      </c>
      <c r="H32" s="120" t="s">
        <v>1392</v>
      </c>
      <c r="I32" s="120" t="s">
        <v>213</v>
      </c>
      <c r="J32" s="120"/>
      <c r="K32" s="120" t="s">
        <v>214</v>
      </c>
      <c r="L32" s="120"/>
      <c r="M32" s="120"/>
      <c r="N32" s="120"/>
      <c r="O32" s="120" t="s">
        <v>215</v>
      </c>
      <c r="P32" s="128" t="s">
        <v>1393</v>
      </c>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120"/>
      <c r="BF32" s="120"/>
      <c r="BG32" s="120"/>
      <c r="BH32" s="120"/>
      <c r="BI32" s="120"/>
      <c r="BJ32" s="120"/>
      <c r="BK32" s="120"/>
      <c r="BL32" s="120"/>
      <c r="BM32" s="120"/>
      <c r="BN32" s="120"/>
      <c r="BO32" s="120"/>
      <c r="BP32" s="120"/>
      <c r="BQ32" s="120"/>
      <c r="BR32" s="120"/>
      <c r="BS32" s="120"/>
      <c r="BT32" s="120"/>
      <c r="BU32" s="120"/>
      <c r="BV32" s="120"/>
      <c r="BW32" s="120"/>
      <c r="BX32" s="120"/>
      <c r="BY32" s="120" t="s">
        <v>1394</v>
      </c>
      <c r="BZ32" s="120" t="s">
        <v>1395</v>
      </c>
      <c r="CA32" s="120"/>
      <c r="CB32" s="120"/>
      <c r="CC32" s="120"/>
      <c r="CD32" s="120"/>
      <c r="CE32" s="120"/>
      <c r="CF32" s="120"/>
      <c r="CG32" s="120"/>
      <c r="CH32" s="120"/>
      <c r="CI32" s="120"/>
      <c r="CJ32" s="120"/>
      <c r="CK32" s="120"/>
      <c r="CL32" s="120"/>
      <c r="CM32" s="120"/>
      <c r="CN32" s="120"/>
      <c r="CO32" s="120"/>
      <c r="CP32" s="120"/>
      <c r="CQ32" s="120"/>
      <c r="CR32" s="120"/>
      <c r="CS32" s="120"/>
      <c r="CT32" s="120"/>
      <c r="CU32" s="120"/>
      <c r="CV32" s="120"/>
      <c r="CW32" s="120"/>
      <c r="CX32" s="120"/>
      <c r="CY32" s="120"/>
      <c r="CZ32" s="120"/>
      <c r="DA32" s="120"/>
      <c r="DB32" s="120"/>
      <c r="DC32" s="120"/>
      <c r="DD32" s="120"/>
      <c r="DE32" s="120"/>
      <c r="DF32" s="120"/>
      <c r="DG32" s="120"/>
      <c r="DH32" s="120"/>
      <c r="DI32" s="120"/>
      <c r="DJ32" s="120"/>
      <c r="DK32" s="120" t="s">
        <v>1396</v>
      </c>
      <c r="DL32" s="120" t="s">
        <v>1397</v>
      </c>
      <c r="DM32" s="120"/>
      <c r="DN32" s="120"/>
      <c r="DO32" s="120"/>
      <c r="DP32" s="120"/>
      <c r="DQ32" s="120"/>
      <c r="DR32" s="120"/>
      <c r="DS32" s="120"/>
      <c r="DT32" s="120"/>
      <c r="DU32" s="120"/>
      <c r="DV32" s="120"/>
      <c r="DW32" s="120" t="s">
        <v>1398</v>
      </c>
      <c r="DX32" s="120" t="s">
        <v>1399</v>
      </c>
      <c r="DY32" s="120"/>
      <c r="DZ32" s="120"/>
      <c r="EA32" s="120"/>
      <c r="EB32" s="120"/>
      <c r="EC32" s="120"/>
      <c r="ED32" s="120"/>
      <c r="EE32" s="120"/>
      <c r="EF32" s="120"/>
      <c r="EG32" s="120"/>
      <c r="EH32" s="120"/>
      <c r="EI32" s="120"/>
      <c r="EJ32" s="120"/>
      <c r="EK32" s="120"/>
      <c r="EL32" s="120"/>
      <c r="EM32" s="120"/>
      <c r="EN32" s="120"/>
      <c r="EO32" s="120"/>
      <c r="EP32" s="120"/>
      <c r="EQ32" s="120"/>
      <c r="ER32" s="120"/>
      <c r="ES32" s="120"/>
      <c r="ET32" s="120"/>
      <c r="EU32" s="120"/>
      <c r="EV32" s="120"/>
      <c r="EW32" s="120"/>
      <c r="EX32" s="120"/>
      <c r="EY32" s="120"/>
      <c r="EZ32" s="120"/>
      <c r="FA32" s="120"/>
      <c r="FB32" s="120"/>
      <c r="FC32" s="120"/>
      <c r="FD32" s="120"/>
      <c r="FE32" s="120"/>
      <c r="FF32" s="120"/>
      <c r="FG32" s="120"/>
      <c r="FH32" s="120"/>
      <c r="FI32" s="120"/>
      <c r="FJ32" s="120"/>
      <c r="FK32" s="120"/>
      <c r="FL32" s="120"/>
      <c r="FM32" s="120"/>
      <c r="FN32" s="120"/>
      <c r="FO32" s="120"/>
      <c r="FP32" s="120"/>
      <c r="FQ32" s="120"/>
      <c r="FR32" s="120"/>
      <c r="FS32" s="120"/>
      <c r="FT32" s="120"/>
      <c r="FU32" s="120"/>
      <c r="FV32" s="120"/>
      <c r="FW32" s="120"/>
      <c r="FX32" s="120"/>
      <c r="FY32" s="120"/>
      <c r="FZ32" s="120"/>
      <c r="GA32" s="120"/>
      <c r="GB32" s="120"/>
      <c r="GC32" s="120"/>
      <c r="GD32" s="120"/>
      <c r="GE32" s="120"/>
      <c r="GF32" s="120"/>
      <c r="GG32" s="120"/>
      <c r="GH32" s="120"/>
      <c r="GI32" s="120"/>
      <c r="GJ32" s="120" t="s">
        <v>220</v>
      </c>
      <c r="GK32" s="120" t="s">
        <v>1400</v>
      </c>
      <c r="GL32" s="120" t="s">
        <v>1401</v>
      </c>
    </row>
    <row r="33" spans="1:194" ht="50.1" customHeight="1" x14ac:dyDescent="0.3">
      <c r="A33" s="119" t="s">
        <v>1402</v>
      </c>
      <c r="B33" s="120">
        <v>816</v>
      </c>
      <c r="C33" s="120" t="s">
        <v>202</v>
      </c>
      <c r="D33" s="120"/>
      <c r="E33" s="120" t="s">
        <v>207</v>
      </c>
      <c r="F33" s="120" t="s">
        <v>3</v>
      </c>
      <c r="G33" s="120" t="s">
        <v>1403</v>
      </c>
      <c r="H33" s="120" t="s">
        <v>1404</v>
      </c>
      <c r="I33" s="120" t="s">
        <v>213</v>
      </c>
      <c r="J33" s="120"/>
      <c r="K33" s="120" t="s">
        <v>214</v>
      </c>
      <c r="L33" s="120"/>
      <c r="M33" s="120"/>
      <c r="N33" s="120"/>
      <c r="O33" s="120"/>
      <c r="P33" s="120"/>
      <c r="Q33" s="120" t="s">
        <v>1301</v>
      </c>
      <c r="R33" s="120" t="s">
        <v>1405</v>
      </c>
      <c r="S33" s="120"/>
      <c r="T33" s="120"/>
      <c r="U33" s="120" t="s">
        <v>294</v>
      </c>
      <c r="V33" s="120" t="s">
        <v>1303</v>
      </c>
      <c r="W33" s="120" t="s">
        <v>1406</v>
      </c>
      <c r="X33" s="120" t="s">
        <v>1407</v>
      </c>
      <c r="Y33" s="120" t="s">
        <v>1306</v>
      </c>
      <c r="Z33" s="120" t="s">
        <v>1307</v>
      </c>
      <c r="AA33" s="120" t="s">
        <v>1408</v>
      </c>
      <c r="AB33" s="120" t="s">
        <v>1409</v>
      </c>
      <c r="AC33" s="120"/>
      <c r="AD33" s="120"/>
      <c r="AE33" s="120"/>
      <c r="AF33" s="120"/>
      <c r="AG33" s="120"/>
      <c r="AH33" s="120"/>
      <c r="AI33" s="120" t="s">
        <v>1410</v>
      </c>
      <c r="AJ33" s="120" t="s">
        <v>1411</v>
      </c>
      <c r="AK33" s="120" t="s">
        <v>1312</v>
      </c>
      <c r="AL33" s="120" t="s">
        <v>1412</v>
      </c>
      <c r="AM33" s="120"/>
      <c r="AN33" s="120"/>
      <c r="AO33" s="120" t="s">
        <v>1413</v>
      </c>
      <c r="AP33" s="120" t="s">
        <v>1414</v>
      </c>
      <c r="AQ33" s="120"/>
      <c r="AR33" s="120"/>
      <c r="AS33" s="120" t="s">
        <v>294</v>
      </c>
      <c r="AT33" s="120" t="s">
        <v>1415</v>
      </c>
      <c r="AU33" s="120"/>
      <c r="AV33" s="120"/>
      <c r="AW33" s="120"/>
      <c r="AX33" s="120"/>
      <c r="AY33" s="120"/>
      <c r="AZ33" s="120"/>
      <c r="BA33" s="120" t="s">
        <v>678</v>
      </c>
      <c r="BB33" s="120" t="s">
        <v>1416</v>
      </c>
      <c r="BC33" s="120" t="s">
        <v>1318</v>
      </c>
      <c r="BD33" s="120" t="s">
        <v>1319</v>
      </c>
      <c r="BE33" s="120"/>
      <c r="BF33" s="120"/>
      <c r="BG33" s="120"/>
      <c r="BH33" s="120"/>
      <c r="BI33" s="120"/>
      <c r="BJ33" s="120"/>
      <c r="BK33" s="120" t="s">
        <v>1320</v>
      </c>
      <c r="BL33" s="120" t="s">
        <v>1321</v>
      </c>
      <c r="BM33" s="120"/>
      <c r="BN33" s="120"/>
      <c r="BO33" s="120"/>
      <c r="BP33" s="120"/>
      <c r="BQ33" s="120" t="s">
        <v>680</v>
      </c>
      <c r="BR33" s="120" t="s">
        <v>1417</v>
      </c>
      <c r="BS33" s="120" t="s">
        <v>1418</v>
      </c>
      <c r="BT33" s="120" t="s">
        <v>1417</v>
      </c>
      <c r="BU33" s="120" t="s">
        <v>1419</v>
      </c>
      <c r="BV33" s="120" t="s">
        <v>1417</v>
      </c>
      <c r="BW33" s="120"/>
      <c r="BX33" s="120"/>
      <c r="BY33" s="120" t="s">
        <v>1326</v>
      </c>
      <c r="BZ33" s="120" t="s">
        <v>1420</v>
      </c>
      <c r="CA33" s="120"/>
      <c r="CB33" s="120"/>
      <c r="CC33" s="120"/>
      <c r="CD33" s="120"/>
      <c r="CE33" s="120"/>
      <c r="CF33" s="120"/>
      <c r="CG33" s="120" t="s">
        <v>1421</v>
      </c>
      <c r="CH33" s="120" t="s">
        <v>1422</v>
      </c>
      <c r="CI33" s="120" t="s">
        <v>1423</v>
      </c>
      <c r="CJ33" s="120" t="s">
        <v>1424</v>
      </c>
      <c r="CK33" s="120"/>
      <c r="CL33" s="120"/>
      <c r="CM33" s="120" t="s">
        <v>1332</v>
      </c>
      <c r="CN33" s="120" t="s">
        <v>1425</v>
      </c>
      <c r="CO33" s="120" t="s">
        <v>693</v>
      </c>
      <c r="CP33" s="120" t="s">
        <v>1426</v>
      </c>
      <c r="CQ33" s="120"/>
      <c r="CR33" s="120"/>
      <c r="CS33" s="120"/>
      <c r="CT33" s="120"/>
      <c r="CU33" s="120" t="s">
        <v>1427</v>
      </c>
      <c r="CV33" s="120" t="s">
        <v>1428</v>
      </c>
      <c r="CW33" s="120"/>
      <c r="CX33" s="120"/>
      <c r="CY33" s="120" t="s">
        <v>1429</v>
      </c>
      <c r="CZ33" s="120" t="s">
        <v>1430</v>
      </c>
      <c r="DA33" s="120" t="s">
        <v>1431</v>
      </c>
      <c r="DB33" s="120" t="s">
        <v>1432</v>
      </c>
      <c r="DC33" s="120" t="s">
        <v>1433</v>
      </c>
      <c r="DD33" s="120" t="s">
        <v>1434</v>
      </c>
      <c r="DE33" s="120" t="s">
        <v>703</v>
      </c>
      <c r="DF33" s="120" t="s">
        <v>704</v>
      </c>
      <c r="DG33" s="120"/>
      <c r="DH33" s="120"/>
      <c r="DI33" s="120" t="s">
        <v>1435</v>
      </c>
      <c r="DJ33" s="120" t="s">
        <v>1436</v>
      </c>
      <c r="DK33" s="120" t="s">
        <v>1343</v>
      </c>
      <c r="DL33" s="120" t="s">
        <v>1344</v>
      </c>
      <c r="DM33" s="120" t="s">
        <v>1345</v>
      </c>
      <c r="DN33" s="120" t="s">
        <v>1346</v>
      </c>
      <c r="DO33" s="120" t="s">
        <v>1345</v>
      </c>
      <c r="DP33" s="120" t="s">
        <v>1346</v>
      </c>
      <c r="DQ33" s="120" t="s">
        <v>663</v>
      </c>
      <c r="DR33" s="120" t="s">
        <v>1347</v>
      </c>
      <c r="DS33" s="120" t="s">
        <v>1348</v>
      </c>
      <c r="DT33" s="120" t="s">
        <v>1349</v>
      </c>
      <c r="DU33" s="120" t="s">
        <v>1350</v>
      </c>
      <c r="DV33" s="120" t="s">
        <v>1351</v>
      </c>
      <c r="DW33" s="120" t="s">
        <v>1352</v>
      </c>
      <c r="DX33" s="120" t="s">
        <v>1353</v>
      </c>
      <c r="DY33" s="120" t="s">
        <v>1354</v>
      </c>
      <c r="DZ33" s="120" t="s">
        <v>1355</v>
      </c>
      <c r="EA33" s="120" t="s">
        <v>1356</v>
      </c>
      <c r="EB33" s="120" t="s">
        <v>1357</v>
      </c>
      <c r="EC33" s="120" t="s">
        <v>1358</v>
      </c>
      <c r="ED33" s="120" t="s">
        <v>1359</v>
      </c>
      <c r="EE33" s="120" t="s">
        <v>1360</v>
      </c>
      <c r="EF33" s="120" t="s">
        <v>1361</v>
      </c>
      <c r="EG33" s="120" t="s">
        <v>1362</v>
      </c>
      <c r="EH33" s="120" t="s">
        <v>1363</v>
      </c>
      <c r="EI33" s="120" t="s">
        <v>1364</v>
      </c>
      <c r="EJ33" s="120" t="s">
        <v>1365</v>
      </c>
      <c r="EK33" s="120" t="s">
        <v>1366</v>
      </c>
      <c r="EL33" s="120" t="s">
        <v>1367</v>
      </c>
      <c r="EM33" s="120" t="s">
        <v>1368</v>
      </c>
      <c r="EN33" s="120" t="s">
        <v>1369</v>
      </c>
      <c r="EO33" s="120" t="s">
        <v>1370</v>
      </c>
      <c r="EP33" s="120" t="s">
        <v>1371</v>
      </c>
      <c r="EQ33" s="120"/>
      <c r="ER33" s="120"/>
      <c r="ES33" s="120" t="s">
        <v>1372</v>
      </c>
      <c r="ET33" s="120" t="s">
        <v>1373</v>
      </c>
      <c r="EU33" s="120"/>
      <c r="EV33" s="120"/>
      <c r="EW33" s="120" t="s">
        <v>1374</v>
      </c>
      <c r="EX33" s="120" t="s">
        <v>1375</v>
      </c>
      <c r="EY33" s="120" t="s">
        <v>1376</v>
      </c>
      <c r="EZ33" s="120" t="s">
        <v>1377</v>
      </c>
      <c r="FA33" s="120"/>
      <c r="FB33" s="120"/>
      <c r="FC33" s="120"/>
      <c r="FD33" s="120"/>
      <c r="FE33" s="120" t="s">
        <v>1378</v>
      </c>
      <c r="FF33" s="120" t="s">
        <v>1379</v>
      </c>
      <c r="FG33" s="120" t="s">
        <v>1437</v>
      </c>
      <c r="FH33" s="120" t="s">
        <v>1381</v>
      </c>
      <c r="FI33" s="120"/>
      <c r="FJ33" s="120"/>
      <c r="FK33" s="120"/>
      <c r="FL33" s="120"/>
      <c r="FM33" s="120"/>
      <c r="FN33" s="120"/>
      <c r="FO33" s="120"/>
      <c r="FP33" s="120"/>
      <c r="FQ33" s="120"/>
      <c r="FR33" s="120"/>
      <c r="FS33" s="120" t="s">
        <v>1438</v>
      </c>
      <c r="FT33" s="120" t="s">
        <v>1383</v>
      </c>
      <c r="FU33" s="120"/>
      <c r="FV33" s="120"/>
      <c r="FW33" s="120"/>
      <c r="FX33" s="120"/>
      <c r="FY33" s="120" t="s">
        <v>1384</v>
      </c>
      <c r="FZ33" s="120" t="s">
        <v>1385</v>
      </c>
      <c r="GA33" s="120" t="s">
        <v>1386</v>
      </c>
      <c r="GB33" s="120" t="s">
        <v>1387</v>
      </c>
      <c r="GC33" s="120"/>
      <c r="GD33" s="120"/>
      <c r="GE33" s="120"/>
      <c r="GF33" s="120"/>
      <c r="GG33" s="120"/>
      <c r="GH33" s="120"/>
      <c r="GI33" s="120"/>
      <c r="GJ33" s="120" t="s">
        <v>220</v>
      </c>
      <c r="GK33" s="120" t="s">
        <v>1439</v>
      </c>
      <c r="GL33" s="120" t="s">
        <v>1440</v>
      </c>
    </row>
    <row r="34" spans="1:194" ht="50.1" customHeight="1" x14ac:dyDescent="0.3">
      <c r="A34" s="119" t="s">
        <v>1441</v>
      </c>
      <c r="B34" s="120">
        <v>817</v>
      </c>
      <c r="C34" s="120" t="s">
        <v>202</v>
      </c>
      <c r="D34" s="120"/>
      <c r="E34" s="120" t="s">
        <v>207</v>
      </c>
      <c r="F34" s="120" t="s">
        <v>3</v>
      </c>
      <c r="G34" s="120" t="s">
        <v>1442</v>
      </c>
      <c r="H34" s="120" t="s">
        <v>1443</v>
      </c>
      <c r="I34" s="120" t="s">
        <v>213</v>
      </c>
      <c r="J34" s="120"/>
      <c r="K34" s="120" t="s">
        <v>214</v>
      </c>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t="s">
        <v>1444</v>
      </c>
      <c r="AL34" s="120" t="s">
        <v>1445</v>
      </c>
      <c r="AM34" s="120"/>
      <c r="AN34" s="120"/>
      <c r="AO34" s="120" t="s">
        <v>1446</v>
      </c>
      <c r="AP34" s="120" t="s">
        <v>1447</v>
      </c>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c r="BM34" s="120"/>
      <c r="BN34" s="120"/>
      <c r="BO34" s="120"/>
      <c r="BP34" s="120"/>
      <c r="BQ34" s="120"/>
      <c r="BR34" s="120"/>
      <c r="BS34" s="120"/>
      <c r="BT34" s="120"/>
      <c r="BU34" s="120"/>
      <c r="BV34" s="120"/>
      <c r="BW34" s="120"/>
      <c r="BX34" s="120"/>
      <c r="BY34" s="120"/>
      <c r="BZ34" s="120"/>
      <c r="CA34" s="120" t="s">
        <v>1448</v>
      </c>
      <c r="CB34" s="120" t="s">
        <v>1449</v>
      </c>
      <c r="CC34" s="120"/>
      <c r="CD34" s="120"/>
      <c r="CE34" s="120"/>
      <c r="CF34" s="120"/>
      <c r="CG34" s="120" t="s">
        <v>1450</v>
      </c>
      <c r="CH34" s="120" t="s">
        <v>1451</v>
      </c>
      <c r="CI34" s="120"/>
      <c r="CJ34" s="120"/>
      <c r="CK34" s="120"/>
      <c r="CL34" s="120"/>
      <c r="CM34" s="120"/>
      <c r="CN34" s="120"/>
      <c r="CO34" s="120"/>
      <c r="CP34" s="120"/>
      <c r="CQ34" s="120"/>
      <c r="CR34" s="120"/>
      <c r="CS34" s="120"/>
      <c r="CT34" s="120"/>
      <c r="CU34" s="120" t="s">
        <v>1452</v>
      </c>
      <c r="CV34" s="120" t="s">
        <v>1453</v>
      </c>
      <c r="CW34" s="120"/>
      <c r="CX34" s="120"/>
      <c r="CY34" s="120" t="s">
        <v>1454</v>
      </c>
      <c r="CZ34" s="120" t="s">
        <v>1455</v>
      </c>
      <c r="DA34" s="120"/>
      <c r="DB34" s="120"/>
      <c r="DC34" s="120" t="s">
        <v>1456</v>
      </c>
      <c r="DD34" s="120" t="s">
        <v>1457</v>
      </c>
      <c r="DE34" s="120"/>
      <c r="DF34" s="120"/>
      <c r="DG34" s="120"/>
      <c r="DH34" s="120"/>
      <c r="DI34" s="120" t="s">
        <v>1458</v>
      </c>
      <c r="DJ34" s="120" t="s">
        <v>1455</v>
      </c>
      <c r="DK34" s="120" t="s">
        <v>1459</v>
      </c>
      <c r="DL34" s="120" t="s">
        <v>1460</v>
      </c>
      <c r="DM34" s="120"/>
      <c r="DN34" s="120"/>
      <c r="DO34" s="120"/>
      <c r="DP34" s="120"/>
      <c r="DQ34" s="120"/>
      <c r="DR34" s="120"/>
      <c r="DS34" s="120"/>
      <c r="DT34" s="120"/>
      <c r="DU34" s="120" t="s">
        <v>1461</v>
      </c>
      <c r="DV34" s="120" t="s">
        <v>1462</v>
      </c>
      <c r="DW34" s="120" t="s">
        <v>1463</v>
      </c>
      <c r="DX34" s="120" t="s">
        <v>1464</v>
      </c>
      <c r="DY34" s="120" t="s">
        <v>1465</v>
      </c>
      <c r="DZ34" s="120" t="s">
        <v>1466</v>
      </c>
      <c r="EA34" s="120" t="s">
        <v>1467</v>
      </c>
      <c r="EB34" s="120" t="s">
        <v>1468</v>
      </c>
      <c r="EC34" s="120"/>
      <c r="ED34" s="120"/>
      <c r="EE34" s="120"/>
      <c r="EF34" s="120"/>
      <c r="EG34" s="120"/>
      <c r="EH34" s="120"/>
      <c r="EI34" s="120"/>
      <c r="EJ34" s="120"/>
      <c r="EK34" s="120"/>
      <c r="EL34" s="120"/>
      <c r="EM34" s="120"/>
      <c r="EN34" s="120"/>
      <c r="EO34" s="120"/>
      <c r="EP34" s="120"/>
      <c r="EQ34" s="120"/>
      <c r="ER34" s="120"/>
      <c r="ES34" s="120"/>
      <c r="ET34" s="120"/>
      <c r="EU34" s="120"/>
      <c r="EV34" s="120"/>
      <c r="EW34" s="120"/>
      <c r="EX34" s="120"/>
      <c r="EY34" s="120"/>
      <c r="EZ34" s="120"/>
      <c r="FA34" s="120"/>
      <c r="FB34" s="120"/>
      <c r="FC34" s="120"/>
      <c r="FD34" s="120"/>
      <c r="FE34" s="120"/>
      <c r="FF34" s="120"/>
      <c r="FG34" s="120"/>
      <c r="FH34" s="120"/>
      <c r="FI34" s="120"/>
      <c r="FJ34" s="120"/>
      <c r="FK34" s="120"/>
      <c r="FL34" s="120"/>
      <c r="FM34" s="120"/>
      <c r="FN34" s="120"/>
      <c r="FO34" s="120"/>
      <c r="FP34" s="120"/>
      <c r="FQ34" s="120"/>
      <c r="FR34" s="120"/>
      <c r="FS34" s="120"/>
      <c r="FT34" s="120"/>
      <c r="FU34" s="120"/>
      <c r="FV34" s="120"/>
      <c r="FW34" s="120"/>
      <c r="FX34" s="120"/>
      <c r="FY34" s="120"/>
      <c r="FZ34" s="120"/>
      <c r="GA34" s="120"/>
      <c r="GB34" s="120"/>
      <c r="GC34" s="120"/>
      <c r="GD34" s="120"/>
      <c r="GE34" s="120"/>
      <c r="GF34" s="120"/>
      <c r="GG34" s="120"/>
      <c r="GH34" s="120"/>
      <c r="GI34" s="120"/>
      <c r="GJ34" s="120" t="s">
        <v>220</v>
      </c>
      <c r="GK34" s="120" t="s">
        <v>1469</v>
      </c>
      <c r="GL34" s="120" t="s">
        <v>1470</v>
      </c>
    </row>
    <row r="35" spans="1:194" ht="50.1" customHeight="1" x14ac:dyDescent="0.3">
      <c r="A35" s="119" t="s">
        <v>1471</v>
      </c>
      <c r="B35" s="120">
        <v>819</v>
      </c>
      <c r="C35" s="120" t="s">
        <v>202</v>
      </c>
      <c r="D35" s="120"/>
      <c r="E35" s="120" t="s">
        <v>207</v>
      </c>
      <c r="F35" s="120" t="s">
        <v>3</v>
      </c>
      <c r="G35" s="120" t="s">
        <v>1472</v>
      </c>
      <c r="H35" s="120" t="s">
        <v>1473</v>
      </c>
      <c r="I35" s="120" t="s">
        <v>213</v>
      </c>
      <c r="J35" s="120"/>
      <c r="K35" s="120" t="s">
        <v>289</v>
      </c>
      <c r="L35" s="120"/>
      <c r="M35" s="120"/>
      <c r="N35" s="120"/>
      <c r="O35" s="120" t="s">
        <v>247</v>
      </c>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C35" s="120"/>
      <c r="BD35" s="120"/>
      <c r="BE35" s="120"/>
      <c r="BF35" s="120"/>
      <c r="BG35" s="120"/>
      <c r="BH35" s="120"/>
      <c r="BI35" s="120"/>
      <c r="BJ35" s="120"/>
      <c r="BK35" s="120"/>
      <c r="BL35" s="120"/>
      <c r="BM35" s="120"/>
      <c r="BN35" s="120"/>
      <c r="BO35" s="120"/>
      <c r="BP35" s="120"/>
      <c r="BQ35" s="120"/>
      <c r="BR35" s="120"/>
      <c r="BS35" s="120"/>
      <c r="BT35" s="120"/>
      <c r="BU35" s="120"/>
      <c r="BV35" s="120"/>
      <c r="BW35" s="120"/>
      <c r="BX35" s="120"/>
      <c r="BY35" s="120"/>
      <c r="BZ35" s="120"/>
      <c r="CA35" s="120"/>
      <c r="CB35" s="120"/>
      <c r="CC35" s="120"/>
      <c r="CD35" s="120"/>
      <c r="CE35" s="120"/>
      <c r="CF35" s="120"/>
      <c r="CG35" s="120"/>
      <c r="CH35" s="120"/>
      <c r="CI35" s="120"/>
      <c r="CJ35" s="120"/>
      <c r="CK35" s="120"/>
      <c r="CL35" s="120"/>
      <c r="CM35" s="120"/>
      <c r="CN35" s="120"/>
      <c r="CO35" s="120"/>
      <c r="CP35" s="120"/>
      <c r="CQ35" s="120"/>
      <c r="CR35" s="120"/>
      <c r="CS35" s="120"/>
      <c r="CT35" s="120"/>
      <c r="CU35" s="120"/>
      <c r="CV35" s="120"/>
      <c r="CW35" s="120"/>
      <c r="CX35" s="120"/>
      <c r="CY35" s="120"/>
      <c r="CZ35" s="120"/>
      <c r="DA35" s="120"/>
      <c r="DB35" s="120"/>
      <c r="DC35" s="120"/>
      <c r="DD35" s="120"/>
      <c r="DE35" s="120"/>
      <c r="DF35" s="120"/>
      <c r="DG35" s="120"/>
      <c r="DH35" s="120"/>
      <c r="DI35" s="120"/>
      <c r="DJ35" s="120"/>
      <c r="DK35" s="120"/>
      <c r="DL35" s="120"/>
      <c r="DM35" s="120"/>
      <c r="DN35" s="120"/>
      <c r="DO35" s="120"/>
      <c r="DP35" s="120"/>
      <c r="DQ35" s="120"/>
      <c r="DR35" s="120"/>
      <c r="DS35" s="120"/>
      <c r="DT35" s="120"/>
      <c r="DU35" s="120"/>
      <c r="DV35" s="120"/>
      <c r="DW35" s="120"/>
      <c r="DX35" s="120"/>
      <c r="DY35" s="120"/>
      <c r="DZ35" s="120"/>
      <c r="EA35" s="120"/>
      <c r="EB35" s="120"/>
      <c r="EC35" s="120"/>
      <c r="ED35" s="120"/>
      <c r="EE35" s="120"/>
      <c r="EF35" s="120"/>
      <c r="EG35" s="120"/>
      <c r="EH35" s="120"/>
      <c r="EI35" s="120"/>
      <c r="EJ35" s="120"/>
      <c r="EK35" s="120"/>
      <c r="EL35" s="120"/>
      <c r="EM35" s="120"/>
      <c r="EN35" s="120"/>
      <c r="EO35" s="120"/>
      <c r="EP35" s="120"/>
      <c r="EQ35" s="120"/>
      <c r="ER35" s="120"/>
      <c r="ES35" s="120"/>
      <c r="ET35" s="120"/>
      <c r="EU35" s="120"/>
      <c r="EV35" s="120"/>
      <c r="EW35" s="120"/>
      <c r="EX35" s="120"/>
      <c r="EY35" s="120"/>
      <c r="EZ35" s="120"/>
      <c r="FA35" s="120"/>
      <c r="FB35" s="120"/>
      <c r="FC35" s="120"/>
      <c r="FD35" s="120"/>
      <c r="FE35" s="120"/>
      <c r="FF35" s="120"/>
      <c r="FG35" s="120"/>
      <c r="FH35" s="120"/>
      <c r="FI35" s="120"/>
      <c r="FJ35" s="120"/>
      <c r="FK35" s="120"/>
      <c r="FL35" s="120"/>
      <c r="FM35" s="120"/>
      <c r="FN35" s="120"/>
      <c r="FO35" s="120"/>
      <c r="FP35" s="120"/>
      <c r="FQ35" s="120"/>
      <c r="FR35" s="120"/>
      <c r="FS35" s="120"/>
      <c r="FT35" s="120"/>
      <c r="FU35" s="120"/>
      <c r="FV35" s="120"/>
      <c r="FW35" s="120"/>
      <c r="FX35" s="120"/>
      <c r="FY35" s="120"/>
      <c r="FZ35" s="120"/>
      <c r="GA35" s="120"/>
      <c r="GB35" s="120"/>
      <c r="GC35" s="120"/>
      <c r="GD35" s="120"/>
      <c r="GE35" s="120"/>
      <c r="GF35" s="120"/>
      <c r="GG35" s="120"/>
      <c r="GH35" s="120"/>
      <c r="GI35" s="120"/>
      <c r="GJ35" s="120" t="s">
        <v>220</v>
      </c>
      <c r="GK35" s="120" t="s">
        <v>1474</v>
      </c>
      <c r="GL35" s="120" t="s">
        <v>1475</v>
      </c>
    </row>
    <row r="36" spans="1:194" ht="50.1" customHeight="1" x14ac:dyDescent="0.3">
      <c r="A36" s="119" t="s">
        <v>1476</v>
      </c>
      <c r="B36" s="120">
        <v>834</v>
      </c>
      <c r="C36" s="120" t="s">
        <v>202</v>
      </c>
      <c r="D36" s="120"/>
      <c r="E36" s="120" t="s">
        <v>207</v>
      </c>
      <c r="F36" s="120" t="s">
        <v>3</v>
      </c>
      <c r="G36" s="120" t="s">
        <v>1477</v>
      </c>
      <c r="H36" s="120" t="s">
        <v>1478</v>
      </c>
      <c r="I36" s="120" t="s">
        <v>1046</v>
      </c>
      <c r="J36" s="120" t="s">
        <v>1477</v>
      </c>
      <c r="K36" s="120"/>
      <c r="L36" s="120"/>
      <c r="M36" s="120"/>
      <c r="N36" s="120" t="s">
        <v>1479</v>
      </c>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0"/>
      <c r="BM36" s="120"/>
      <c r="BN36" s="120"/>
      <c r="BO36" s="120"/>
      <c r="BP36" s="120"/>
      <c r="BQ36" s="120"/>
      <c r="BR36" s="120"/>
      <c r="BS36" s="120"/>
      <c r="BT36" s="120"/>
      <c r="BU36" s="120"/>
      <c r="BV36" s="120"/>
      <c r="BW36" s="120"/>
      <c r="BX36" s="120"/>
      <c r="BY36" s="120"/>
      <c r="BZ36" s="120"/>
      <c r="CA36" s="120"/>
      <c r="CB36" s="120"/>
      <c r="CC36" s="120"/>
      <c r="CD36" s="120"/>
      <c r="CE36" s="120"/>
      <c r="CF36" s="120"/>
      <c r="CG36" s="120" t="s">
        <v>1480</v>
      </c>
      <c r="CH36" s="120"/>
      <c r="CI36" s="120"/>
      <c r="CJ36" s="120"/>
      <c r="CK36" s="120"/>
      <c r="CL36" s="120"/>
      <c r="CM36" s="120"/>
      <c r="CN36" s="120"/>
      <c r="CO36" s="120"/>
      <c r="CP36" s="120"/>
      <c r="CQ36" s="120"/>
      <c r="CR36" s="120"/>
      <c r="CS36" s="120"/>
      <c r="CT36" s="120"/>
      <c r="CU36" s="120" t="s">
        <v>1481</v>
      </c>
      <c r="CV36" s="120"/>
      <c r="CW36" s="120"/>
      <c r="CX36" s="120"/>
      <c r="CY36" s="120"/>
      <c r="CZ36" s="120"/>
      <c r="DA36" s="120"/>
      <c r="DB36" s="120"/>
      <c r="DC36" s="120"/>
      <c r="DD36" s="120"/>
      <c r="DE36" s="120"/>
      <c r="DF36" s="120"/>
      <c r="DG36" s="120"/>
      <c r="DH36" s="120"/>
      <c r="DI36" s="120"/>
      <c r="DJ36" s="120"/>
      <c r="DK36" s="120"/>
      <c r="DL36" s="120"/>
      <c r="DM36" s="120"/>
      <c r="DN36" s="120"/>
      <c r="DO36" s="120"/>
      <c r="DP36" s="120"/>
      <c r="DQ36" s="120"/>
      <c r="DR36" s="120"/>
      <c r="DS36" s="120"/>
      <c r="DT36" s="120"/>
      <c r="DU36" s="120"/>
      <c r="DV36" s="120"/>
      <c r="DW36" s="120" t="s">
        <v>1480</v>
      </c>
      <c r="DX36" s="120"/>
      <c r="DY36" s="120"/>
      <c r="DZ36" s="120"/>
      <c r="EA36" s="120"/>
      <c r="EB36" s="120"/>
      <c r="EC36" s="120"/>
      <c r="ED36" s="120"/>
      <c r="EE36" s="120"/>
      <c r="EF36" s="120"/>
      <c r="EG36" s="120"/>
      <c r="EH36" s="120"/>
      <c r="EI36" s="120"/>
      <c r="EJ36" s="120"/>
      <c r="EK36" s="120"/>
      <c r="EL36" s="120"/>
      <c r="EM36" s="120"/>
      <c r="EN36" s="120"/>
      <c r="EO36" s="120"/>
      <c r="EP36" s="120"/>
      <c r="EQ36" s="120"/>
      <c r="ER36" s="120"/>
      <c r="ES36" s="120"/>
      <c r="ET36" s="120"/>
      <c r="EU36" s="120"/>
      <c r="EV36" s="120"/>
      <c r="EW36" s="120"/>
      <c r="EX36" s="120"/>
      <c r="EY36" s="120"/>
      <c r="EZ36" s="120"/>
      <c r="FA36" s="120"/>
      <c r="FB36" s="120"/>
      <c r="FC36" s="120"/>
      <c r="FD36" s="120"/>
      <c r="FE36" s="120"/>
      <c r="FF36" s="120"/>
      <c r="FG36" s="120"/>
      <c r="FH36" s="120"/>
      <c r="FI36" s="120"/>
      <c r="FJ36" s="120"/>
      <c r="FK36" s="120"/>
      <c r="FL36" s="120"/>
      <c r="FM36" s="120"/>
      <c r="FN36" s="120"/>
      <c r="FO36" s="120"/>
      <c r="FP36" s="120"/>
      <c r="FQ36" s="120"/>
      <c r="FR36" s="120"/>
      <c r="FS36" s="120"/>
      <c r="FT36" s="120"/>
      <c r="FU36" s="120"/>
      <c r="FV36" s="120"/>
      <c r="FW36" s="120"/>
      <c r="FX36" s="120"/>
      <c r="FY36" s="120"/>
      <c r="FZ36" s="120"/>
      <c r="GA36" s="120"/>
      <c r="GB36" s="120"/>
      <c r="GC36" s="120"/>
      <c r="GD36" s="120"/>
      <c r="GE36" s="120"/>
      <c r="GF36" s="120"/>
      <c r="GG36" s="120"/>
      <c r="GH36" s="120"/>
      <c r="GI36" s="120"/>
      <c r="GJ36" s="120" t="s">
        <v>220</v>
      </c>
      <c r="GK36" s="120" t="s">
        <v>1482</v>
      </c>
      <c r="GL36" s="120" t="s">
        <v>1482</v>
      </c>
    </row>
    <row r="37" spans="1:194" ht="50.1" customHeight="1" x14ac:dyDescent="0.3">
      <c r="A37" s="119" t="s">
        <v>1483</v>
      </c>
      <c r="B37" s="120">
        <v>837</v>
      </c>
      <c r="C37" s="120" t="s">
        <v>202</v>
      </c>
      <c r="D37" s="120"/>
      <c r="E37" s="120" t="s">
        <v>207</v>
      </c>
      <c r="F37" s="120" t="s">
        <v>3</v>
      </c>
      <c r="G37" s="120" t="s">
        <v>1484</v>
      </c>
      <c r="H37" s="120" t="s">
        <v>1485</v>
      </c>
      <c r="I37" s="120" t="s">
        <v>213</v>
      </c>
      <c r="J37" s="120"/>
      <c r="K37" s="120" t="s">
        <v>289</v>
      </c>
      <c r="L37" s="120"/>
      <c r="M37" s="120"/>
      <c r="N37" s="120"/>
      <c r="O37" s="120" t="s">
        <v>247</v>
      </c>
      <c r="P37" s="120" t="s">
        <v>1486</v>
      </c>
      <c r="Q37" s="120" t="s">
        <v>1487</v>
      </c>
      <c r="R37" s="120" t="s">
        <v>1488</v>
      </c>
      <c r="S37" s="120" t="s">
        <v>1487</v>
      </c>
      <c r="T37" s="120" t="s">
        <v>1488</v>
      </c>
      <c r="U37" s="120" t="s">
        <v>1487</v>
      </c>
      <c r="V37" s="120" t="s">
        <v>1488</v>
      </c>
      <c r="W37" s="120" t="s">
        <v>1489</v>
      </c>
      <c r="X37" s="120" t="s">
        <v>1490</v>
      </c>
      <c r="Y37" s="120" t="s">
        <v>1491</v>
      </c>
      <c r="Z37" s="120" t="s">
        <v>1488</v>
      </c>
      <c r="AA37" s="120" t="s">
        <v>1487</v>
      </c>
      <c r="AB37" s="120" t="s">
        <v>1488</v>
      </c>
      <c r="AC37" s="120" t="s">
        <v>1487</v>
      </c>
      <c r="AD37" s="120" t="s">
        <v>1488</v>
      </c>
      <c r="AE37" s="120" t="s">
        <v>1487</v>
      </c>
      <c r="AF37" s="120" t="s">
        <v>1488</v>
      </c>
      <c r="AG37" s="120" t="s">
        <v>1487</v>
      </c>
      <c r="AH37" s="120" t="s">
        <v>1488</v>
      </c>
      <c r="AI37" s="120" t="s">
        <v>1489</v>
      </c>
      <c r="AJ37" s="120" t="s">
        <v>1490</v>
      </c>
      <c r="AK37" s="120" t="s">
        <v>1487</v>
      </c>
      <c r="AL37" s="120" t="s">
        <v>1488</v>
      </c>
      <c r="AM37" s="120" t="s">
        <v>1487</v>
      </c>
      <c r="AN37" s="120" t="s">
        <v>1488</v>
      </c>
      <c r="AO37" s="120" t="s">
        <v>1487</v>
      </c>
      <c r="AP37" s="120" t="s">
        <v>1488</v>
      </c>
      <c r="AQ37" s="120" t="s">
        <v>1487</v>
      </c>
      <c r="AR37" s="120" t="s">
        <v>1488</v>
      </c>
      <c r="AS37" s="120" t="s">
        <v>1489</v>
      </c>
      <c r="AT37" s="120" t="s">
        <v>1492</v>
      </c>
      <c r="AU37" s="120" t="s">
        <v>1487</v>
      </c>
      <c r="AV37" s="120" t="s">
        <v>1488</v>
      </c>
      <c r="AW37" s="120" t="s">
        <v>1487</v>
      </c>
      <c r="AX37" s="120" t="s">
        <v>1488</v>
      </c>
      <c r="AY37" s="120" t="s">
        <v>1487</v>
      </c>
      <c r="AZ37" s="120" t="s">
        <v>1488</v>
      </c>
      <c r="BA37" s="120" t="s">
        <v>1487</v>
      </c>
      <c r="BB37" s="120" t="s">
        <v>1488</v>
      </c>
      <c r="BC37" s="120" t="s">
        <v>1487</v>
      </c>
      <c r="BD37" s="120" t="s">
        <v>1488</v>
      </c>
      <c r="BE37" s="120" t="s">
        <v>1487</v>
      </c>
      <c r="BF37" s="120" t="s">
        <v>1488</v>
      </c>
      <c r="BG37" s="120" t="s">
        <v>1487</v>
      </c>
      <c r="BH37" s="120" t="s">
        <v>1488</v>
      </c>
      <c r="BI37" s="120" t="s">
        <v>1487</v>
      </c>
      <c r="BJ37" s="120" t="s">
        <v>1488</v>
      </c>
      <c r="BK37" s="120" t="s">
        <v>1487</v>
      </c>
      <c r="BL37" s="120" t="s">
        <v>1488</v>
      </c>
      <c r="BM37" s="120" t="s">
        <v>1487</v>
      </c>
      <c r="BN37" s="120" t="s">
        <v>1488</v>
      </c>
      <c r="BO37" s="120" t="s">
        <v>1487</v>
      </c>
      <c r="BP37" s="120" t="s">
        <v>1488</v>
      </c>
      <c r="BQ37" s="120" t="s">
        <v>1487</v>
      </c>
      <c r="BR37" s="120" t="s">
        <v>1488</v>
      </c>
      <c r="BS37" s="120" t="s">
        <v>1487</v>
      </c>
      <c r="BT37" s="120" t="s">
        <v>1488</v>
      </c>
      <c r="BU37" s="120" t="s">
        <v>1487</v>
      </c>
      <c r="BV37" s="120" t="s">
        <v>1488</v>
      </c>
      <c r="BW37" s="120" t="s">
        <v>1487</v>
      </c>
      <c r="BX37" s="120" t="s">
        <v>1488</v>
      </c>
      <c r="BY37" s="120" t="s">
        <v>1487</v>
      </c>
      <c r="BZ37" s="120" t="s">
        <v>1488</v>
      </c>
      <c r="CA37" s="120" t="s">
        <v>1487</v>
      </c>
      <c r="CB37" s="120" t="s">
        <v>1488</v>
      </c>
      <c r="CC37" s="120" t="s">
        <v>1487</v>
      </c>
      <c r="CD37" s="120" t="s">
        <v>1488</v>
      </c>
      <c r="CE37" s="120" t="s">
        <v>1487</v>
      </c>
      <c r="CF37" s="120" t="s">
        <v>1488</v>
      </c>
      <c r="CG37" s="120" t="s">
        <v>1487</v>
      </c>
      <c r="CH37" s="120" t="s">
        <v>1488</v>
      </c>
      <c r="CI37" s="120" t="s">
        <v>1487</v>
      </c>
      <c r="CJ37" s="120" t="s">
        <v>1488</v>
      </c>
      <c r="CK37" s="120" t="s">
        <v>1487</v>
      </c>
      <c r="CL37" s="120" t="s">
        <v>1488</v>
      </c>
      <c r="CM37" s="120" t="s">
        <v>1487</v>
      </c>
      <c r="CN37" s="120" t="s">
        <v>1488</v>
      </c>
      <c r="CO37" s="120" t="s">
        <v>1487</v>
      </c>
      <c r="CP37" s="120" t="s">
        <v>1488</v>
      </c>
      <c r="CQ37" s="120" t="s">
        <v>1489</v>
      </c>
      <c r="CR37" s="120" t="s">
        <v>1493</v>
      </c>
      <c r="CS37" s="120" t="s">
        <v>1491</v>
      </c>
      <c r="CT37" s="120" t="s">
        <v>1488</v>
      </c>
      <c r="CU37" s="120" t="s">
        <v>1491</v>
      </c>
      <c r="CV37" s="120" t="s">
        <v>1488</v>
      </c>
      <c r="CW37" s="120" t="s">
        <v>1487</v>
      </c>
      <c r="CX37" s="120" t="s">
        <v>1494</v>
      </c>
      <c r="CY37" s="120" t="s">
        <v>1487</v>
      </c>
      <c r="CZ37" s="120" t="s">
        <v>1488</v>
      </c>
      <c r="DA37" s="120" t="s">
        <v>1495</v>
      </c>
      <c r="DB37" s="120" t="s">
        <v>1496</v>
      </c>
      <c r="DC37" s="120" t="s">
        <v>1487</v>
      </c>
      <c r="DD37" s="120" t="s">
        <v>1488</v>
      </c>
      <c r="DE37" s="120" t="s">
        <v>1489</v>
      </c>
      <c r="DF37" s="120" t="s">
        <v>1497</v>
      </c>
      <c r="DG37" s="120" t="s">
        <v>1487</v>
      </c>
      <c r="DH37" s="120" t="s">
        <v>1498</v>
      </c>
      <c r="DI37" s="120" t="s">
        <v>1487</v>
      </c>
      <c r="DJ37" s="120" t="s">
        <v>1499</v>
      </c>
      <c r="DK37" s="120" t="s">
        <v>1487</v>
      </c>
      <c r="DL37" s="120" t="s">
        <v>1500</v>
      </c>
      <c r="DM37" s="120" t="s">
        <v>1491</v>
      </c>
      <c r="DN37" s="120" t="s">
        <v>1501</v>
      </c>
      <c r="DO37" s="120" t="s">
        <v>1489</v>
      </c>
      <c r="DP37" s="120" t="s">
        <v>1502</v>
      </c>
      <c r="DQ37" s="120" t="s">
        <v>1487</v>
      </c>
      <c r="DR37" s="120" t="s">
        <v>1501</v>
      </c>
      <c r="DS37" s="120" t="s">
        <v>1487</v>
      </c>
      <c r="DT37" s="120" t="s">
        <v>1501</v>
      </c>
      <c r="DU37" s="120" t="s">
        <v>1487</v>
      </c>
      <c r="DV37" s="120" t="s">
        <v>1503</v>
      </c>
      <c r="DW37" s="120" t="s">
        <v>1487</v>
      </c>
      <c r="DX37" s="120" t="s">
        <v>1503</v>
      </c>
      <c r="DY37" s="120" t="s">
        <v>1487</v>
      </c>
      <c r="DZ37" s="120" t="s">
        <v>1503</v>
      </c>
      <c r="EA37" s="120" t="s">
        <v>1487</v>
      </c>
      <c r="EB37" s="120" t="s">
        <v>1503</v>
      </c>
      <c r="EC37" s="120" t="s">
        <v>1487</v>
      </c>
      <c r="ED37" s="120" t="s">
        <v>1503</v>
      </c>
      <c r="EE37" s="120" t="s">
        <v>1487</v>
      </c>
      <c r="EF37" s="120" t="s">
        <v>1503</v>
      </c>
      <c r="EG37" s="120" t="s">
        <v>1487</v>
      </c>
      <c r="EH37" s="120" t="s">
        <v>1503</v>
      </c>
      <c r="EI37" s="120" t="s">
        <v>1487</v>
      </c>
      <c r="EJ37" s="120" t="s">
        <v>1503</v>
      </c>
      <c r="EK37" s="120" t="s">
        <v>1489</v>
      </c>
      <c r="EL37" s="120" t="s">
        <v>1502</v>
      </c>
      <c r="EM37" s="120" t="s">
        <v>1487</v>
      </c>
      <c r="EN37" s="120" t="s">
        <v>1504</v>
      </c>
      <c r="EO37" s="120"/>
      <c r="EP37" s="120"/>
      <c r="EQ37" s="120"/>
      <c r="ER37" s="120"/>
      <c r="ES37" s="120"/>
      <c r="ET37" s="120"/>
      <c r="EU37" s="120"/>
      <c r="EV37" s="120"/>
      <c r="EW37" s="120"/>
      <c r="EX37" s="120"/>
      <c r="EY37" s="120"/>
      <c r="EZ37" s="120"/>
      <c r="FA37" s="120"/>
      <c r="FB37" s="120"/>
      <c r="FC37" s="120"/>
      <c r="FD37" s="120"/>
      <c r="FE37" s="120"/>
      <c r="FF37" s="120"/>
      <c r="FG37" s="120"/>
      <c r="FH37" s="120"/>
      <c r="FI37" s="120"/>
      <c r="FJ37" s="120"/>
      <c r="FK37" s="120"/>
      <c r="FL37" s="120"/>
      <c r="FM37" s="120"/>
      <c r="FN37" s="120"/>
      <c r="FO37" s="120" t="s">
        <v>1491</v>
      </c>
      <c r="FP37" s="120" t="s">
        <v>1504</v>
      </c>
      <c r="FQ37" s="120" t="s">
        <v>1491</v>
      </c>
      <c r="FR37" s="120" t="s">
        <v>1504</v>
      </c>
      <c r="FS37" s="120" t="s">
        <v>1491</v>
      </c>
      <c r="FT37" s="120" t="s">
        <v>1504</v>
      </c>
      <c r="FU37" s="120" t="s">
        <v>1491</v>
      </c>
      <c r="FV37" s="120" t="s">
        <v>1504</v>
      </c>
      <c r="FW37" s="120" t="s">
        <v>1491</v>
      </c>
      <c r="FX37" s="120" t="s">
        <v>1504</v>
      </c>
      <c r="FY37" s="120" t="s">
        <v>1491</v>
      </c>
      <c r="FZ37" s="120" t="s">
        <v>1504</v>
      </c>
      <c r="GA37" s="120" t="s">
        <v>1491</v>
      </c>
      <c r="GB37" s="120" t="s">
        <v>1504</v>
      </c>
      <c r="GC37" s="120" t="s">
        <v>1491</v>
      </c>
      <c r="GD37" s="120" t="s">
        <v>1504</v>
      </c>
      <c r="GE37" s="120" t="s">
        <v>1491</v>
      </c>
      <c r="GF37" s="120" t="s">
        <v>1505</v>
      </c>
      <c r="GG37" s="120" t="s">
        <v>1487</v>
      </c>
      <c r="GH37" s="120" t="s">
        <v>1504</v>
      </c>
      <c r="GI37" s="120"/>
      <c r="GJ37" s="120" t="s">
        <v>205</v>
      </c>
      <c r="GK37" s="120" t="s">
        <v>1506</v>
      </c>
      <c r="GL37" s="120"/>
    </row>
    <row r="38" spans="1:194" ht="50.1" customHeight="1" x14ac:dyDescent="0.3">
      <c r="A38" s="119" t="s">
        <v>1507</v>
      </c>
      <c r="B38" s="120">
        <v>838</v>
      </c>
      <c r="C38" s="120" t="s">
        <v>202</v>
      </c>
      <c r="D38" s="120"/>
      <c r="E38" s="120" t="s">
        <v>207</v>
      </c>
      <c r="F38" s="120" t="s">
        <v>3</v>
      </c>
      <c r="G38" s="120" t="s">
        <v>1508</v>
      </c>
      <c r="H38" s="120" t="s">
        <v>1509</v>
      </c>
      <c r="I38" s="120" t="s">
        <v>213</v>
      </c>
      <c r="J38" s="120"/>
      <c r="K38" s="120" t="s">
        <v>214</v>
      </c>
      <c r="L38" s="120"/>
      <c r="M38" s="120"/>
      <c r="N38" s="120"/>
      <c r="O38" s="120"/>
      <c r="P38" s="120"/>
      <c r="Q38" s="120"/>
      <c r="R38" s="120"/>
      <c r="S38" s="120"/>
      <c r="T38" s="120"/>
      <c r="U38" s="120"/>
      <c r="V38" s="120"/>
      <c r="W38" s="120" t="s">
        <v>1510</v>
      </c>
      <c r="X38" s="120" t="s">
        <v>1511</v>
      </c>
      <c r="Y38" s="120" t="s">
        <v>294</v>
      </c>
      <c r="Z38" s="120" t="s">
        <v>1512</v>
      </c>
      <c r="AA38" s="120"/>
      <c r="AB38" s="120"/>
      <c r="AC38" s="120"/>
      <c r="AD38" s="120"/>
      <c r="AE38" s="120"/>
      <c r="AF38" s="120"/>
      <c r="AG38" s="120"/>
      <c r="AH38" s="120"/>
      <c r="AI38" s="120" t="s">
        <v>1513</v>
      </c>
      <c r="AJ38" s="120" t="s">
        <v>1514</v>
      </c>
      <c r="AK38" s="120"/>
      <c r="AL38" s="120"/>
      <c r="AM38" s="120" t="s">
        <v>1515</v>
      </c>
      <c r="AN38" s="120" t="s">
        <v>1516</v>
      </c>
      <c r="AO38" s="120"/>
      <c r="AP38" s="120"/>
      <c r="AQ38" s="120" t="s">
        <v>1517</v>
      </c>
      <c r="AR38" s="120" t="s">
        <v>1518</v>
      </c>
      <c r="AS38" s="120" t="s">
        <v>1519</v>
      </c>
      <c r="AT38" s="120" t="s">
        <v>1520</v>
      </c>
      <c r="AU38" s="120"/>
      <c r="AV38" s="120"/>
      <c r="AW38" s="120"/>
      <c r="AX38" s="120"/>
      <c r="AY38" s="120"/>
      <c r="AZ38" s="120"/>
      <c r="BA38" s="120" t="s">
        <v>1521</v>
      </c>
      <c r="BB38" s="120" t="s">
        <v>1522</v>
      </c>
      <c r="BC38" s="120"/>
      <c r="BD38" s="120"/>
      <c r="BE38" s="120"/>
      <c r="BF38" s="120"/>
      <c r="BG38" s="120"/>
      <c r="BH38" s="120"/>
      <c r="BI38" s="120"/>
      <c r="BJ38" s="120"/>
      <c r="BK38" s="120"/>
      <c r="BL38" s="120"/>
      <c r="BM38" s="120"/>
      <c r="BN38" s="120"/>
      <c r="BO38" s="120"/>
      <c r="BP38" s="120"/>
      <c r="BQ38" s="120"/>
      <c r="BR38" s="120"/>
      <c r="BS38" s="120"/>
      <c r="BT38" s="120"/>
      <c r="BU38" s="120"/>
      <c r="BV38" s="120"/>
      <c r="BW38" s="120"/>
      <c r="BX38" s="120"/>
      <c r="BY38" s="120"/>
      <c r="BZ38" s="120"/>
      <c r="CA38" s="120" t="s">
        <v>1523</v>
      </c>
      <c r="CB38" s="120" t="s">
        <v>1524</v>
      </c>
      <c r="CC38" s="120" t="s">
        <v>1525</v>
      </c>
      <c r="CD38" s="120" t="s">
        <v>1524</v>
      </c>
      <c r="CE38" s="120" t="s">
        <v>1526</v>
      </c>
      <c r="CF38" s="120" t="s">
        <v>1527</v>
      </c>
      <c r="CG38" s="120" t="s">
        <v>1528</v>
      </c>
      <c r="CH38" s="120" t="s">
        <v>1529</v>
      </c>
      <c r="CI38" s="120"/>
      <c r="CJ38" s="120"/>
      <c r="CK38" s="120"/>
      <c r="CL38" s="120"/>
      <c r="CM38" s="120"/>
      <c r="CN38" s="120"/>
      <c r="CO38" s="120"/>
      <c r="CP38" s="120"/>
      <c r="CQ38" s="120" t="s">
        <v>1530</v>
      </c>
      <c r="CR38" s="120" t="s">
        <v>1531</v>
      </c>
      <c r="CS38" s="120"/>
      <c r="CT38" s="120"/>
      <c r="CU38" s="120"/>
      <c r="CV38" s="120"/>
      <c r="CW38" s="120"/>
      <c r="CX38" s="120"/>
      <c r="CY38" s="120" t="s">
        <v>294</v>
      </c>
      <c r="CZ38" s="120" t="s">
        <v>1532</v>
      </c>
      <c r="DA38" s="120" t="s">
        <v>1533</v>
      </c>
      <c r="DB38" s="120" t="s">
        <v>1534</v>
      </c>
      <c r="DC38" s="120"/>
      <c r="DD38" s="120"/>
      <c r="DE38" s="120"/>
      <c r="DF38" s="120"/>
      <c r="DG38" s="120" t="s">
        <v>1535</v>
      </c>
      <c r="DH38" s="120" t="s">
        <v>1536</v>
      </c>
      <c r="DI38" s="120" t="s">
        <v>294</v>
      </c>
      <c r="DJ38" s="120" t="s">
        <v>1532</v>
      </c>
      <c r="DK38" s="120" t="s">
        <v>1537</v>
      </c>
      <c r="DL38" s="120" t="s">
        <v>1538</v>
      </c>
      <c r="DM38" s="120"/>
      <c r="DN38" s="120"/>
      <c r="DO38" s="120" t="s">
        <v>1539</v>
      </c>
      <c r="DP38" s="120" t="s">
        <v>1540</v>
      </c>
      <c r="DQ38" s="120" t="s">
        <v>294</v>
      </c>
      <c r="DR38" s="120" t="s">
        <v>1541</v>
      </c>
      <c r="DS38" s="120"/>
      <c r="DT38" s="120"/>
      <c r="DU38" s="120" t="s">
        <v>1542</v>
      </c>
      <c r="DV38" s="120" t="s">
        <v>1543</v>
      </c>
      <c r="DW38" s="120" t="s">
        <v>1544</v>
      </c>
      <c r="DX38" s="120" t="s">
        <v>1543</v>
      </c>
      <c r="DY38" s="120" t="s">
        <v>1545</v>
      </c>
      <c r="DZ38" s="120" t="s">
        <v>1546</v>
      </c>
      <c r="EA38" s="120" t="s">
        <v>1547</v>
      </c>
      <c r="EB38" s="120" t="s">
        <v>1548</v>
      </c>
      <c r="EC38" s="120"/>
      <c r="ED38" s="120"/>
      <c r="EE38" s="120" t="s">
        <v>1549</v>
      </c>
      <c r="EF38" s="120" t="s">
        <v>1550</v>
      </c>
      <c r="EG38" s="120"/>
      <c r="EH38" s="120"/>
      <c r="EI38" s="120"/>
      <c r="EJ38" s="120"/>
      <c r="EK38" s="120" t="s">
        <v>1551</v>
      </c>
      <c r="EL38" s="120" t="s">
        <v>1552</v>
      </c>
      <c r="EM38" s="120"/>
      <c r="EN38" s="120"/>
      <c r="EO38" s="120"/>
      <c r="EP38" s="120"/>
      <c r="EQ38" s="120"/>
      <c r="ER38" s="120"/>
      <c r="ES38" s="120" t="s">
        <v>1553</v>
      </c>
      <c r="ET38" s="120" t="s">
        <v>1554</v>
      </c>
      <c r="EU38" s="120"/>
      <c r="EV38" s="120"/>
      <c r="EW38" s="120" t="s">
        <v>1555</v>
      </c>
      <c r="EX38" s="120" t="s">
        <v>1556</v>
      </c>
      <c r="EY38" s="120" t="s">
        <v>1557</v>
      </c>
      <c r="EZ38" s="120" t="s">
        <v>1558</v>
      </c>
      <c r="FA38" s="120" t="s">
        <v>1559</v>
      </c>
      <c r="FB38" s="120" t="s">
        <v>1560</v>
      </c>
      <c r="FC38" s="120"/>
      <c r="FD38" s="120"/>
      <c r="FE38" s="120"/>
      <c r="FF38" s="120"/>
      <c r="FG38" s="120"/>
      <c r="FH38" s="120"/>
      <c r="FI38" s="120"/>
      <c r="FJ38" s="120"/>
      <c r="FK38" s="120" t="s">
        <v>1561</v>
      </c>
      <c r="FL38" s="120" t="s">
        <v>1562</v>
      </c>
      <c r="FM38" s="120"/>
      <c r="FN38" s="120"/>
      <c r="FO38" s="120"/>
      <c r="FP38" s="120"/>
      <c r="FQ38" s="120"/>
      <c r="FR38" s="120"/>
      <c r="FS38" s="120"/>
      <c r="FT38" s="120"/>
      <c r="FU38" s="120"/>
      <c r="FV38" s="120"/>
      <c r="FW38" s="120"/>
      <c r="FX38" s="120"/>
      <c r="FY38" s="120"/>
      <c r="FZ38" s="120"/>
      <c r="GA38" s="120"/>
      <c r="GB38" s="120"/>
      <c r="GC38" s="120"/>
      <c r="GD38" s="120"/>
      <c r="GE38" s="120"/>
      <c r="GF38" s="120"/>
      <c r="GG38" s="120"/>
      <c r="GH38" s="120"/>
      <c r="GI38" s="120"/>
      <c r="GJ38" s="120" t="s">
        <v>220</v>
      </c>
      <c r="GK38" s="120" t="s">
        <v>1563</v>
      </c>
      <c r="GL38" s="120" t="s">
        <v>1564</v>
      </c>
    </row>
    <row r="39" spans="1:194" ht="50.1" customHeight="1" x14ac:dyDescent="0.3">
      <c r="A39" s="119" t="s">
        <v>1565</v>
      </c>
      <c r="B39" s="120">
        <v>843</v>
      </c>
      <c r="C39" s="120" t="s">
        <v>202</v>
      </c>
      <c r="D39" s="120"/>
      <c r="E39" s="120" t="s">
        <v>207</v>
      </c>
      <c r="F39" s="120" t="s">
        <v>3</v>
      </c>
      <c r="G39" s="120" t="s">
        <v>1566</v>
      </c>
      <c r="H39" s="120" t="s">
        <v>1473</v>
      </c>
      <c r="I39" s="120" t="s">
        <v>213</v>
      </c>
      <c r="J39" s="120"/>
      <c r="K39" s="120" t="s">
        <v>289</v>
      </c>
      <c r="L39" s="120"/>
      <c r="M39" s="120"/>
      <c r="N39" s="120"/>
      <c r="O39" s="120"/>
      <c r="P39" s="120"/>
      <c r="Q39" s="120" t="s">
        <v>1567</v>
      </c>
      <c r="R39" s="120"/>
      <c r="S39" s="120" t="s">
        <v>1568</v>
      </c>
      <c r="T39" s="120"/>
      <c r="U39" s="120"/>
      <c r="V39" s="120"/>
      <c r="W39" s="120"/>
      <c r="X39" s="120"/>
      <c r="Y39" s="120"/>
      <c r="Z39" s="120"/>
      <c r="AA39" s="120"/>
      <c r="AB39" s="120"/>
      <c r="AC39" s="120"/>
      <c r="AD39" s="120"/>
      <c r="AE39" s="120"/>
      <c r="AF39" s="120"/>
      <c r="AG39" s="120"/>
      <c r="AH39" s="120"/>
      <c r="AI39" s="120"/>
      <c r="AJ39" s="120"/>
      <c r="AK39" s="120"/>
      <c r="AL39" s="120" t="s">
        <v>404</v>
      </c>
      <c r="AM39" s="120"/>
      <c r="AN39" s="120"/>
      <c r="AO39" s="120"/>
      <c r="AP39" s="120" t="s">
        <v>405</v>
      </c>
      <c r="AQ39" s="120"/>
      <c r="AR39" s="120"/>
      <c r="AS39" s="120"/>
      <c r="AT39" s="120"/>
      <c r="AU39" s="120"/>
      <c r="AV39" s="120"/>
      <c r="AW39" s="120"/>
      <c r="AX39" s="120"/>
      <c r="AY39" s="120"/>
      <c r="AZ39" s="120"/>
      <c r="BA39" s="120"/>
      <c r="BB39" s="120"/>
      <c r="BC39" s="120"/>
      <c r="BD39" s="120"/>
      <c r="BE39" s="120"/>
      <c r="BF39" s="120"/>
      <c r="BG39" s="120"/>
      <c r="BH39" s="120"/>
      <c r="BI39" s="120"/>
      <c r="BJ39" s="120"/>
      <c r="BK39" s="120" t="s">
        <v>1569</v>
      </c>
      <c r="BL39" s="120" t="s">
        <v>1570</v>
      </c>
      <c r="BM39" s="120"/>
      <c r="BN39" s="120"/>
      <c r="BO39" s="120"/>
      <c r="BP39" s="120"/>
      <c r="BQ39" s="120"/>
      <c r="BR39" s="120"/>
      <c r="BS39" s="120"/>
      <c r="BT39" s="120"/>
      <c r="BU39" s="120"/>
      <c r="BV39" s="120"/>
      <c r="BW39" s="120"/>
      <c r="BX39" s="120"/>
      <c r="BY39" s="120"/>
      <c r="BZ39" s="120"/>
      <c r="CA39" s="120"/>
      <c r="CB39" s="120"/>
      <c r="CC39" s="120"/>
      <c r="CD39" s="120"/>
      <c r="CE39" s="120"/>
      <c r="CF39" s="120" t="s">
        <v>1571</v>
      </c>
      <c r="CG39" s="120"/>
      <c r="CH39" s="120" t="s">
        <v>410</v>
      </c>
      <c r="CI39" s="120"/>
      <c r="CJ39" s="120" t="s">
        <v>1572</v>
      </c>
      <c r="CK39" s="120"/>
      <c r="CL39" s="120"/>
      <c r="CM39" s="120"/>
      <c r="CN39" s="120" t="s">
        <v>411</v>
      </c>
      <c r="CO39" s="120"/>
      <c r="CP39" s="120"/>
      <c r="CQ39" s="120"/>
      <c r="CR39" s="120"/>
      <c r="CS39" s="120"/>
      <c r="CT39" s="120"/>
      <c r="CU39" s="120"/>
      <c r="CV39" s="120"/>
      <c r="CW39" s="120"/>
      <c r="CX39" s="120"/>
      <c r="CY39" s="120" t="s">
        <v>1573</v>
      </c>
      <c r="CZ39" s="120" t="s">
        <v>413</v>
      </c>
      <c r="DA39" s="120" t="s">
        <v>1574</v>
      </c>
      <c r="DB39" s="120"/>
      <c r="DC39" s="120"/>
      <c r="DD39" s="120"/>
      <c r="DE39" s="120"/>
      <c r="DF39" s="120"/>
      <c r="DG39" s="120"/>
      <c r="DH39" s="120"/>
      <c r="DI39" s="120" t="s">
        <v>1575</v>
      </c>
      <c r="DJ39" s="120" t="s">
        <v>1576</v>
      </c>
      <c r="DK39" s="120" t="s">
        <v>1577</v>
      </c>
      <c r="DL39" s="120" t="s">
        <v>415</v>
      </c>
      <c r="DM39" s="120"/>
      <c r="DN39" s="120"/>
      <c r="DO39" s="120"/>
      <c r="DP39" s="120"/>
      <c r="DQ39" s="120"/>
      <c r="DR39" s="120"/>
      <c r="DS39" s="120"/>
      <c r="DT39" s="120"/>
      <c r="DU39" s="120" t="s">
        <v>1578</v>
      </c>
      <c r="DV39" s="120"/>
      <c r="DW39" s="120"/>
      <c r="DX39" s="120"/>
      <c r="DY39" s="120"/>
      <c r="DZ39" s="120"/>
      <c r="EA39" s="120" t="s">
        <v>1579</v>
      </c>
      <c r="EB39" s="120" t="s">
        <v>1580</v>
      </c>
      <c r="EC39" s="120"/>
      <c r="ED39" s="120"/>
      <c r="EE39" s="120" t="s">
        <v>1581</v>
      </c>
      <c r="EF39" s="120" t="s">
        <v>1582</v>
      </c>
      <c r="EG39" s="120" t="s">
        <v>1583</v>
      </c>
      <c r="EH39" s="120" t="s">
        <v>1584</v>
      </c>
      <c r="EI39" s="120" t="s">
        <v>1585</v>
      </c>
      <c r="EJ39" s="120" t="s">
        <v>423</v>
      </c>
      <c r="EK39" s="120" t="s">
        <v>1586</v>
      </c>
      <c r="EL39" s="120" t="s">
        <v>1587</v>
      </c>
      <c r="EM39" s="120"/>
      <c r="EN39" s="120"/>
      <c r="EO39" s="120"/>
      <c r="EP39" s="120"/>
      <c r="EQ39" s="120" t="s">
        <v>1588</v>
      </c>
      <c r="ER39" s="120"/>
      <c r="ES39" s="120" t="s">
        <v>1589</v>
      </c>
      <c r="ET39" s="120"/>
      <c r="EU39" s="120"/>
      <c r="EV39" s="120"/>
      <c r="EW39" s="120" t="s">
        <v>1590</v>
      </c>
      <c r="EX39" s="120" t="s">
        <v>1591</v>
      </c>
      <c r="EY39" s="120"/>
      <c r="EZ39" s="120"/>
      <c r="FA39" s="120"/>
      <c r="FB39" s="120"/>
      <c r="FC39" s="120"/>
      <c r="FD39" s="120"/>
      <c r="FE39" s="120"/>
      <c r="FF39" s="120"/>
      <c r="FG39" s="120"/>
      <c r="FH39" s="120"/>
      <c r="FI39" s="120"/>
      <c r="FJ39" s="120"/>
      <c r="FK39" s="120"/>
      <c r="FL39" s="120"/>
      <c r="FM39" s="120"/>
      <c r="FN39" s="120"/>
      <c r="FO39" s="120"/>
      <c r="FP39" s="120"/>
      <c r="FQ39" s="120" t="s">
        <v>1592</v>
      </c>
      <c r="FR39" s="120" t="s">
        <v>1593</v>
      </c>
      <c r="FS39" s="120" t="s">
        <v>1594</v>
      </c>
      <c r="FT39" s="120"/>
      <c r="FU39" s="120" t="s">
        <v>1595</v>
      </c>
      <c r="FV39" s="120"/>
      <c r="FW39" s="120" t="s">
        <v>1596</v>
      </c>
      <c r="FX39" s="120"/>
      <c r="FY39" s="120" t="s">
        <v>1597</v>
      </c>
      <c r="FZ39" s="120"/>
      <c r="GA39" s="120" t="s">
        <v>1598</v>
      </c>
      <c r="GB39" s="120"/>
      <c r="GC39" s="120" t="s">
        <v>1599</v>
      </c>
      <c r="GD39" s="120"/>
      <c r="GE39" s="120" t="s">
        <v>1600</v>
      </c>
      <c r="GF39" s="120"/>
      <c r="GG39" s="120" t="s">
        <v>1601</v>
      </c>
      <c r="GH39" s="120" t="s">
        <v>1602</v>
      </c>
      <c r="GI39" s="120"/>
      <c r="GJ39" s="120" t="s">
        <v>220</v>
      </c>
      <c r="GK39" s="120" t="s">
        <v>1603</v>
      </c>
      <c r="GL39" s="120" t="s">
        <v>1475</v>
      </c>
    </row>
    <row r="40" spans="1:194" ht="50.1" customHeight="1" x14ac:dyDescent="0.3">
      <c r="A40" s="119" t="s">
        <v>1604</v>
      </c>
      <c r="B40" s="120">
        <v>845</v>
      </c>
      <c r="C40" s="120" t="s">
        <v>202</v>
      </c>
      <c r="D40" s="120"/>
      <c r="E40" s="120" t="s">
        <v>207</v>
      </c>
      <c r="F40" s="120" t="s">
        <v>3</v>
      </c>
      <c r="G40" s="120" t="s">
        <v>1605</v>
      </c>
      <c r="H40" s="120" t="s">
        <v>1606</v>
      </c>
      <c r="I40" s="120" t="s">
        <v>213</v>
      </c>
      <c r="J40" s="120"/>
      <c r="K40" s="120" t="s">
        <v>214</v>
      </c>
      <c r="L40" s="120"/>
      <c r="M40" s="120"/>
      <c r="N40" s="120"/>
      <c r="O40" s="120"/>
      <c r="P40" s="120"/>
      <c r="Q40" s="120" t="s">
        <v>1301</v>
      </c>
      <c r="R40" s="120" t="s">
        <v>1302</v>
      </c>
      <c r="S40" s="120"/>
      <c r="T40" s="120"/>
      <c r="U40" s="120" t="s">
        <v>294</v>
      </c>
      <c r="V40" s="120" t="s">
        <v>1303</v>
      </c>
      <c r="W40" s="120" t="s">
        <v>1607</v>
      </c>
      <c r="X40" s="120" t="s">
        <v>1305</v>
      </c>
      <c r="Y40" s="120" t="s">
        <v>1306</v>
      </c>
      <c r="Z40" s="120" t="s">
        <v>1307</v>
      </c>
      <c r="AA40" s="120" t="s">
        <v>1308</v>
      </c>
      <c r="AB40" s="120" t="s">
        <v>1309</v>
      </c>
      <c r="AC40" s="120"/>
      <c r="AD40" s="120"/>
      <c r="AE40" s="120"/>
      <c r="AF40" s="120"/>
      <c r="AG40" s="120"/>
      <c r="AH40" s="120"/>
      <c r="AI40" s="120" t="s">
        <v>1310</v>
      </c>
      <c r="AJ40" s="120" t="s">
        <v>1311</v>
      </c>
      <c r="AK40" s="120" t="s">
        <v>1312</v>
      </c>
      <c r="AL40" s="120" t="s">
        <v>1313</v>
      </c>
      <c r="AM40" s="120"/>
      <c r="AN40" s="120"/>
      <c r="AO40" s="120" t="s">
        <v>1314</v>
      </c>
      <c r="AP40" s="120" t="s">
        <v>1315</v>
      </c>
      <c r="AQ40" s="120"/>
      <c r="AR40" s="120"/>
      <c r="AS40" s="120" t="s">
        <v>294</v>
      </c>
      <c r="AT40" s="120" t="s">
        <v>1316</v>
      </c>
      <c r="AU40" s="120"/>
      <c r="AV40" s="120"/>
      <c r="AW40" s="120"/>
      <c r="AX40" s="120"/>
      <c r="AY40" s="120"/>
      <c r="AZ40" s="120"/>
      <c r="BA40" s="120" t="s">
        <v>678</v>
      </c>
      <c r="BB40" s="120" t="s">
        <v>1317</v>
      </c>
      <c r="BC40" s="120" t="s">
        <v>1318</v>
      </c>
      <c r="BD40" s="120" t="s">
        <v>1319</v>
      </c>
      <c r="BE40" s="120"/>
      <c r="BF40" s="120"/>
      <c r="BG40" s="120"/>
      <c r="BH40" s="120"/>
      <c r="BI40" s="120"/>
      <c r="BJ40" s="120"/>
      <c r="BK40" s="120" t="s">
        <v>1320</v>
      </c>
      <c r="BL40" s="120" t="s">
        <v>1321</v>
      </c>
      <c r="BM40" s="120"/>
      <c r="BN40" s="120"/>
      <c r="BO40" s="120"/>
      <c r="BP40" s="120"/>
      <c r="BQ40" s="120" t="s">
        <v>680</v>
      </c>
      <c r="BR40" s="120" t="s">
        <v>1608</v>
      </c>
      <c r="BS40" s="120" t="s">
        <v>682</v>
      </c>
      <c r="BT40" s="120" t="s">
        <v>1608</v>
      </c>
      <c r="BU40" s="120" t="s">
        <v>1609</v>
      </c>
      <c r="BV40" s="120" t="s">
        <v>1610</v>
      </c>
      <c r="BW40" s="120" t="s">
        <v>1326</v>
      </c>
      <c r="BX40" s="120" t="s">
        <v>1327</v>
      </c>
      <c r="BY40" s="120"/>
      <c r="BZ40" s="120"/>
      <c r="CA40" s="120"/>
      <c r="CB40" s="120"/>
      <c r="CC40" s="120"/>
      <c r="CD40" s="120"/>
      <c r="CE40" s="120"/>
      <c r="CF40" s="120"/>
      <c r="CG40" s="120" t="s">
        <v>1328</v>
      </c>
      <c r="CH40" s="120" t="s">
        <v>1329</v>
      </c>
      <c r="CI40" s="120" t="s">
        <v>1330</v>
      </c>
      <c r="CJ40" s="120" t="s">
        <v>1331</v>
      </c>
      <c r="CK40" s="120"/>
      <c r="CL40" s="120"/>
      <c r="CM40" s="120" t="s">
        <v>1332</v>
      </c>
      <c r="CN40" s="120" t="s">
        <v>1611</v>
      </c>
      <c r="CO40" s="120" t="s">
        <v>693</v>
      </c>
      <c r="CP40" s="120" t="s">
        <v>1334</v>
      </c>
      <c r="CQ40" s="120"/>
      <c r="CR40" s="120"/>
      <c r="CS40" s="120"/>
      <c r="CT40" s="120"/>
      <c r="CU40" s="120" t="s">
        <v>1335</v>
      </c>
      <c r="CV40" s="120" t="s">
        <v>1336</v>
      </c>
      <c r="CW40" s="120"/>
      <c r="CX40" s="120"/>
      <c r="CY40" s="120" t="s">
        <v>697</v>
      </c>
      <c r="CZ40" s="120" t="s">
        <v>1337</v>
      </c>
      <c r="DA40" s="120" t="s">
        <v>1338</v>
      </c>
      <c r="DB40" s="120" t="s">
        <v>1339</v>
      </c>
      <c r="DC40" s="120" t="s">
        <v>701</v>
      </c>
      <c r="DD40" s="120" t="s">
        <v>1340</v>
      </c>
      <c r="DE40" s="120"/>
      <c r="DF40" s="120"/>
      <c r="DG40" s="120" t="s">
        <v>703</v>
      </c>
      <c r="DH40" s="120" t="s">
        <v>704</v>
      </c>
      <c r="DI40" s="120" t="s">
        <v>1341</v>
      </c>
      <c r="DJ40" s="120" t="s">
        <v>1342</v>
      </c>
      <c r="DK40" s="120" t="s">
        <v>1612</v>
      </c>
      <c r="DL40" s="120" t="s">
        <v>1613</v>
      </c>
      <c r="DM40" s="120"/>
      <c r="DN40" s="120"/>
      <c r="DO40" s="120" t="s">
        <v>1614</v>
      </c>
      <c r="DP40" s="120" t="s">
        <v>1615</v>
      </c>
      <c r="DQ40" s="120" t="s">
        <v>663</v>
      </c>
      <c r="DR40" s="120" t="s">
        <v>1616</v>
      </c>
      <c r="DS40" s="120" t="s">
        <v>1617</v>
      </c>
      <c r="DT40" s="120" t="s">
        <v>1618</v>
      </c>
      <c r="DU40" s="120" t="s">
        <v>1619</v>
      </c>
      <c r="DV40" s="120" t="s">
        <v>1620</v>
      </c>
      <c r="DW40" s="120" t="s">
        <v>1621</v>
      </c>
      <c r="DX40" s="120" t="s">
        <v>1622</v>
      </c>
      <c r="DY40" s="120" t="s">
        <v>1623</v>
      </c>
      <c r="DZ40" s="120" t="s">
        <v>1355</v>
      </c>
      <c r="EA40" s="120" t="s">
        <v>1624</v>
      </c>
      <c r="EB40" s="120" t="s">
        <v>1625</v>
      </c>
      <c r="EC40" s="120" t="s">
        <v>1358</v>
      </c>
      <c r="ED40" s="120" t="s">
        <v>1626</v>
      </c>
      <c r="EE40" s="120" t="s">
        <v>1627</v>
      </c>
      <c r="EF40" s="120" t="s">
        <v>1628</v>
      </c>
      <c r="EG40" s="120" t="s">
        <v>1629</v>
      </c>
      <c r="EH40" s="120" t="s">
        <v>1630</v>
      </c>
      <c r="EI40" s="120" t="s">
        <v>1631</v>
      </c>
      <c r="EJ40" s="120" t="s">
        <v>1632</v>
      </c>
      <c r="EK40" s="120" t="s">
        <v>731</v>
      </c>
      <c r="EL40" s="120" t="s">
        <v>1633</v>
      </c>
      <c r="EM40" s="120" t="s">
        <v>733</v>
      </c>
      <c r="EN40" s="120" t="s">
        <v>1369</v>
      </c>
      <c r="EO40" s="120" t="s">
        <v>1634</v>
      </c>
      <c r="EP40" s="120" t="s">
        <v>1635</v>
      </c>
      <c r="EQ40" s="120"/>
      <c r="ER40" s="120"/>
      <c r="ES40" s="120" t="s">
        <v>1636</v>
      </c>
      <c r="ET40" s="120" t="s">
        <v>1637</v>
      </c>
      <c r="EU40" s="120"/>
      <c r="EV40" s="120"/>
      <c r="EW40" s="120" t="s">
        <v>1374</v>
      </c>
      <c r="EX40" s="120" t="s">
        <v>1375</v>
      </c>
      <c r="EY40" s="120" t="s">
        <v>1638</v>
      </c>
      <c r="EZ40" s="120" t="s">
        <v>1639</v>
      </c>
      <c r="FA40" s="120"/>
      <c r="FB40" s="120"/>
      <c r="FC40" s="120"/>
      <c r="FD40" s="120"/>
      <c r="FE40" s="120" t="s">
        <v>1378</v>
      </c>
      <c r="FF40" s="120" t="s">
        <v>1379</v>
      </c>
      <c r="FG40" s="120" t="s">
        <v>1640</v>
      </c>
      <c r="FH40" s="120" t="s">
        <v>1641</v>
      </c>
      <c r="FI40" s="120"/>
      <c r="FJ40" s="120"/>
      <c r="FK40" s="120"/>
      <c r="FL40" s="120"/>
      <c r="FM40" s="120"/>
      <c r="FN40" s="120"/>
      <c r="FO40" s="120"/>
      <c r="FP40" s="120"/>
      <c r="FQ40" s="120"/>
      <c r="FR40" s="120"/>
      <c r="FS40" s="120" t="s">
        <v>1642</v>
      </c>
      <c r="FT40" s="120" t="s">
        <v>1383</v>
      </c>
      <c r="FU40" s="120"/>
      <c r="FV40" s="120"/>
      <c r="FW40" s="120"/>
      <c r="FX40" s="120"/>
      <c r="FY40" s="120" t="s">
        <v>1643</v>
      </c>
      <c r="FZ40" s="120" t="s">
        <v>1644</v>
      </c>
      <c r="GA40" s="120" t="s">
        <v>747</v>
      </c>
      <c r="GB40" s="120" t="s">
        <v>1645</v>
      </c>
      <c r="GC40" s="120"/>
      <c r="GD40" s="120"/>
      <c r="GE40" s="120"/>
      <c r="GF40" s="120"/>
      <c r="GG40" s="120"/>
      <c r="GH40" s="120"/>
      <c r="GI40" s="120"/>
      <c r="GJ40" s="120" t="s">
        <v>220</v>
      </c>
      <c r="GK40" s="120" t="s">
        <v>1439</v>
      </c>
      <c r="GL40" s="128" t="s">
        <v>1646</v>
      </c>
    </row>
    <row r="41" spans="1:194" ht="50.1" customHeight="1" x14ac:dyDescent="0.3">
      <c r="A41" s="119" t="s">
        <v>1647</v>
      </c>
      <c r="B41" s="120">
        <v>846</v>
      </c>
      <c r="C41" s="120" t="s">
        <v>202</v>
      </c>
      <c r="D41" s="120"/>
      <c r="E41" s="120" t="s">
        <v>1648</v>
      </c>
      <c r="F41" s="120" t="s">
        <v>3</v>
      </c>
      <c r="G41" s="120" t="s">
        <v>1649</v>
      </c>
      <c r="H41" s="120" t="s">
        <v>1650</v>
      </c>
      <c r="I41" s="120" t="s">
        <v>1046</v>
      </c>
      <c r="J41" s="120" t="s">
        <v>1651</v>
      </c>
      <c r="K41" s="120"/>
      <c r="L41" s="120"/>
      <c r="M41" s="120"/>
      <c r="N41" s="120" t="s">
        <v>1652</v>
      </c>
      <c r="O41" s="120" t="s">
        <v>247</v>
      </c>
      <c r="P41" s="120"/>
      <c r="Q41" s="120"/>
      <c r="R41" s="120" t="s">
        <v>1653</v>
      </c>
      <c r="S41" s="120"/>
      <c r="T41" s="120"/>
      <c r="U41" s="120"/>
      <c r="V41" s="120"/>
      <c r="W41" s="120"/>
      <c r="X41" s="120"/>
      <c r="Y41" s="120"/>
      <c r="Z41" s="120"/>
      <c r="AA41" s="120" t="s">
        <v>1654</v>
      </c>
      <c r="AB41" s="120"/>
      <c r="AC41" s="120"/>
      <c r="AD41" s="120"/>
      <c r="AE41" s="120"/>
      <c r="AF41" s="120"/>
      <c r="AG41" s="120"/>
      <c r="AH41" s="120"/>
      <c r="AI41" s="120" t="s">
        <v>1655</v>
      </c>
      <c r="AJ41" s="120" t="s">
        <v>1656</v>
      </c>
      <c r="AK41" s="120"/>
      <c r="AL41" s="120"/>
      <c r="AM41" s="120"/>
      <c r="AN41" s="120"/>
      <c r="AO41" s="120" t="s">
        <v>1657</v>
      </c>
      <c r="AP41" s="120"/>
      <c r="AQ41" s="120"/>
      <c r="AR41" s="120"/>
      <c r="AS41" s="120" t="s">
        <v>1658</v>
      </c>
      <c r="AT41" s="120" t="s">
        <v>1659</v>
      </c>
      <c r="AU41" s="120"/>
      <c r="AV41" s="120"/>
      <c r="AW41" s="120"/>
      <c r="AX41" s="120"/>
      <c r="AY41" s="120"/>
      <c r="AZ41" s="120"/>
      <c r="BA41" s="120"/>
      <c r="BB41" s="120"/>
      <c r="BC41" s="120"/>
      <c r="BD41" s="120"/>
      <c r="BE41" s="120"/>
      <c r="BF41" s="120" t="s">
        <v>1653</v>
      </c>
      <c r="BG41" s="120"/>
      <c r="BH41" s="120"/>
      <c r="BI41" s="120"/>
      <c r="BJ41" s="120"/>
      <c r="BK41" s="120" t="s">
        <v>1660</v>
      </c>
      <c r="BL41" s="120" t="s">
        <v>1661</v>
      </c>
      <c r="BM41" s="120"/>
      <c r="BN41" s="120"/>
      <c r="BO41" s="120"/>
      <c r="BP41" s="120"/>
      <c r="BQ41" s="120" t="s">
        <v>1662</v>
      </c>
      <c r="BR41" s="120" t="s">
        <v>1663</v>
      </c>
      <c r="BS41" s="120"/>
      <c r="BT41" s="120"/>
      <c r="BU41" s="120"/>
      <c r="BV41" s="120"/>
      <c r="BW41" s="120"/>
      <c r="BX41" s="120"/>
      <c r="BY41" s="120"/>
      <c r="BZ41" s="120"/>
      <c r="CA41" s="120"/>
      <c r="CB41" s="120"/>
      <c r="CC41" s="120"/>
      <c r="CD41" s="120"/>
      <c r="CE41" s="120"/>
      <c r="CF41" s="120" t="s">
        <v>1664</v>
      </c>
      <c r="CG41" s="120"/>
      <c r="CH41" s="120"/>
      <c r="CI41" s="120" t="s">
        <v>1665</v>
      </c>
      <c r="CJ41" s="120" t="s">
        <v>1666</v>
      </c>
      <c r="CK41" s="120"/>
      <c r="CL41" s="120"/>
      <c r="CM41" s="120"/>
      <c r="CN41" s="120"/>
      <c r="CO41" s="120"/>
      <c r="CP41" s="120"/>
      <c r="CQ41" s="120"/>
      <c r="CR41" s="120"/>
      <c r="CS41" s="120"/>
      <c r="CT41" s="120"/>
      <c r="CU41" s="120"/>
      <c r="CV41" s="120"/>
      <c r="CW41" s="120"/>
      <c r="CX41" s="120"/>
      <c r="CY41" s="120"/>
      <c r="CZ41" s="120"/>
      <c r="DA41" s="120"/>
      <c r="DB41" s="120"/>
      <c r="DC41" s="120" t="s">
        <v>1667</v>
      </c>
      <c r="DD41" s="120" t="s">
        <v>1668</v>
      </c>
      <c r="DE41" s="120"/>
      <c r="DF41" s="120"/>
      <c r="DG41" s="120"/>
      <c r="DH41" s="120"/>
      <c r="DI41" s="120"/>
      <c r="DJ41" s="120"/>
      <c r="DK41" s="120"/>
      <c r="DL41" s="120"/>
      <c r="DM41" s="120"/>
      <c r="DN41" s="120"/>
      <c r="DO41" s="120"/>
      <c r="DP41" s="120"/>
      <c r="DQ41" s="120"/>
      <c r="DR41" s="120"/>
      <c r="DS41" s="120"/>
      <c r="DT41" s="120"/>
      <c r="DU41" s="120"/>
      <c r="DV41" s="120"/>
      <c r="DW41" s="120"/>
      <c r="DX41" s="120"/>
      <c r="DY41" s="120"/>
      <c r="DZ41" s="120"/>
      <c r="EA41" s="120"/>
      <c r="EB41" s="120"/>
      <c r="EC41" s="120"/>
      <c r="ED41" s="120"/>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t="s">
        <v>205</v>
      </c>
      <c r="GK41" s="120"/>
      <c r="GL41" s="120"/>
    </row>
    <row r="42" spans="1:194" ht="50.1" customHeight="1" x14ac:dyDescent="0.3">
      <c r="A42" s="119" t="s">
        <v>1669</v>
      </c>
      <c r="B42" s="120">
        <v>849</v>
      </c>
      <c r="C42" s="120" t="s">
        <v>202</v>
      </c>
      <c r="D42" s="120"/>
      <c r="E42" s="120" t="s">
        <v>207</v>
      </c>
      <c r="F42" s="120" t="s">
        <v>3</v>
      </c>
      <c r="G42" s="120" t="s">
        <v>1670</v>
      </c>
      <c r="H42" s="120" t="s">
        <v>1671</v>
      </c>
      <c r="I42" s="120" t="s">
        <v>213</v>
      </c>
      <c r="J42" s="120"/>
      <c r="K42" s="120" t="s">
        <v>214</v>
      </c>
      <c r="L42" s="120"/>
      <c r="M42" s="120"/>
      <c r="N42" s="120"/>
      <c r="O42" s="120"/>
      <c r="P42" s="120"/>
      <c r="Q42" s="120"/>
      <c r="R42" s="120"/>
      <c r="S42" s="120"/>
      <c r="T42" s="120"/>
      <c r="U42" s="120" t="s">
        <v>1672</v>
      </c>
      <c r="V42" s="120" t="s">
        <v>1673</v>
      </c>
      <c r="W42" s="120" t="s">
        <v>1674</v>
      </c>
      <c r="X42" s="120" t="s">
        <v>1675</v>
      </c>
      <c r="Y42" s="120" t="s">
        <v>1676</v>
      </c>
      <c r="Z42" s="120" t="s">
        <v>1677</v>
      </c>
      <c r="AA42" s="120" t="s">
        <v>1678</v>
      </c>
      <c r="AB42" s="120" t="s">
        <v>1679</v>
      </c>
      <c r="AC42" s="120" t="s">
        <v>1680</v>
      </c>
      <c r="AD42" s="120" t="s">
        <v>1681</v>
      </c>
      <c r="AE42" s="120" t="s">
        <v>1682</v>
      </c>
      <c r="AF42" s="120" t="s">
        <v>1683</v>
      </c>
      <c r="AG42" s="120" t="s">
        <v>1684</v>
      </c>
      <c r="AH42" s="120" t="s">
        <v>1685</v>
      </c>
      <c r="AI42" s="120" t="s">
        <v>1686</v>
      </c>
      <c r="AJ42" s="120" t="s">
        <v>1687</v>
      </c>
      <c r="AK42" s="120" t="s">
        <v>1688</v>
      </c>
      <c r="AL42" s="120" t="s">
        <v>1689</v>
      </c>
      <c r="AM42" s="120" t="s">
        <v>1672</v>
      </c>
      <c r="AN42" s="120" t="s">
        <v>1690</v>
      </c>
      <c r="AO42" s="120" t="s">
        <v>1691</v>
      </c>
      <c r="AP42" s="120" t="s">
        <v>1692</v>
      </c>
      <c r="AQ42" s="120"/>
      <c r="AR42" s="120"/>
      <c r="AS42" s="120" t="s">
        <v>1169</v>
      </c>
      <c r="AT42" s="120" t="s">
        <v>1693</v>
      </c>
      <c r="AU42" s="120"/>
      <c r="AV42" s="120"/>
      <c r="AW42" s="120"/>
      <c r="AX42" s="120"/>
      <c r="AY42" s="120"/>
      <c r="AZ42" s="120"/>
      <c r="BA42" s="120"/>
      <c r="BB42" s="120"/>
      <c r="BC42" s="120"/>
      <c r="BD42" s="120"/>
      <c r="BE42" s="120" t="s">
        <v>1169</v>
      </c>
      <c r="BF42" s="120" t="s">
        <v>1694</v>
      </c>
      <c r="BG42" s="120"/>
      <c r="BH42" s="120"/>
      <c r="BI42" s="120"/>
      <c r="BJ42" s="120"/>
      <c r="BK42" s="120" t="s">
        <v>1695</v>
      </c>
      <c r="BL42" s="120" t="s">
        <v>1696</v>
      </c>
      <c r="BM42" s="120"/>
      <c r="BN42" s="120"/>
      <c r="BO42" s="120"/>
      <c r="BP42" s="120"/>
      <c r="BQ42" s="120" t="s">
        <v>1697</v>
      </c>
      <c r="BR42" s="120" t="s">
        <v>1698</v>
      </c>
      <c r="BS42" s="120"/>
      <c r="BT42" s="120"/>
      <c r="BU42" s="120" t="s">
        <v>1699</v>
      </c>
      <c r="BV42" s="120" t="s">
        <v>1700</v>
      </c>
      <c r="BW42" s="120"/>
      <c r="BX42" s="120"/>
      <c r="BY42" s="120"/>
      <c r="BZ42" s="120"/>
      <c r="CA42" s="120"/>
      <c r="CB42" s="120"/>
      <c r="CC42" s="120"/>
      <c r="CD42" s="120"/>
      <c r="CE42" s="120" t="s">
        <v>1701</v>
      </c>
      <c r="CF42" s="120" t="s">
        <v>1702</v>
      </c>
      <c r="CG42" s="120" t="s">
        <v>1703</v>
      </c>
      <c r="CH42" s="120" t="s">
        <v>1704</v>
      </c>
      <c r="CI42" s="120" t="s">
        <v>1705</v>
      </c>
      <c r="CJ42" s="120" t="s">
        <v>1706</v>
      </c>
      <c r="CK42" s="120" t="s">
        <v>1707</v>
      </c>
      <c r="CL42" s="120" t="s">
        <v>1708</v>
      </c>
      <c r="CM42" s="120" t="s">
        <v>1709</v>
      </c>
      <c r="CN42" s="120" t="s">
        <v>1710</v>
      </c>
      <c r="CO42" s="120"/>
      <c r="CP42" s="120"/>
      <c r="CQ42" s="120"/>
      <c r="CR42" s="120"/>
      <c r="CS42" s="120"/>
      <c r="CT42" s="120"/>
      <c r="CU42" s="120" t="s">
        <v>1711</v>
      </c>
      <c r="CV42" s="120" t="s">
        <v>1712</v>
      </c>
      <c r="CW42" s="120" t="s">
        <v>1713</v>
      </c>
      <c r="CX42" s="120" t="s">
        <v>1714</v>
      </c>
      <c r="CY42" s="120" t="s">
        <v>1715</v>
      </c>
      <c r="CZ42" s="120" t="s">
        <v>1716</v>
      </c>
      <c r="DA42" s="120" t="s">
        <v>1717</v>
      </c>
      <c r="DB42" s="120" t="s">
        <v>1718</v>
      </c>
      <c r="DC42" s="120" t="s">
        <v>1719</v>
      </c>
      <c r="DD42" s="120" t="s">
        <v>1720</v>
      </c>
      <c r="DE42" s="120"/>
      <c r="DF42" s="120"/>
      <c r="DG42" s="120"/>
      <c r="DH42" s="120"/>
      <c r="DI42" s="120" t="s">
        <v>1169</v>
      </c>
      <c r="DJ42" s="120" t="s">
        <v>1721</v>
      </c>
      <c r="DK42" s="120" t="s">
        <v>1722</v>
      </c>
      <c r="DL42" s="120" t="s">
        <v>1723</v>
      </c>
      <c r="DM42" s="120" t="s">
        <v>1724</v>
      </c>
      <c r="DN42" s="120" t="s">
        <v>1725</v>
      </c>
      <c r="DO42" s="120" t="s">
        <v>1726</v>
      </c>
      <c r="DP42" s="120" t="s">
        <v>1725</v>
      </c>
      <c r="DQ42" s="120" t="s">
        <v>1727</v>
      </c>
      <c r="DR42" s="120" t="s">
        <v>1728</v>
      </c>
      <c r="DS42" s="120" t="s">
        <v>1729</v>
      </c>
      <c r="DT42" s="120" t="s">
        <v>1730</v>
      </c>
      <c r="DU42" s="120" t="s">
        <v>1731</v>
      </c>
      <c r="DV42" s="120" t="s">
        <v>1732</v>
      </c>
      <c r="DW42" s="120"/>
      <c r="DX42" s="120"/>
      <c r="DY42" s="120" t="s">
        <v>1733</v>
      </c>
      <c r="DZ42" s="120" t="s">
        <v>1734</v>
      </c>
      <c r="EA42" s="120" t="s">
        <v>1735</v>
      </c>
      <c r="EB42" s="120" t="s">
        <v>1736</v>
      </c>
      <c r="EC42" s="120" t="s">
        <v>1169</v>
      </c>
      <c r="ED42" s="120" t="s">
        <v>1737</v>
      </c>
      <c r="EE42" s="120" t="s">
        <v>1738</v>
      </c>
      <c r="EF42" s="120" t="s">
        <v>1739</v>
      </c>
      <c r="EG42" s="120" t="s">
        <v>1740</v>
      </c>
      <c r="EH42" s="120" t="s">
        <v>1741</v>
      </c>
      <c r="EI42" s="120"/>
      <c r="EJ42" s="120"/>
      <c r="EK42" s="120"/>
      <c r="EL42" s="120"/>
      <c r="EM42" s="120"/>
      <c r="EN42" s="120"/>
      <c r="EO42" s="120"/>
      <c r="EP42" s="120"/>
      <c r="EQ42" s="120"/>
      <c r="ER42" s="120"/>
      <c r="ES42" s="120"/>
      <c r="ET42" s="120"/>
      <c r="EU42" s="120"/>
      <c r="EV42" s="120"/>
      <c r="EW42" s="120" t="s">
        <v>1742</v>
      </c>
      <c r="EX42" s="120" t="s">
        <v>1743</v>
      </c>
      <c r="EY42" s="120" t="s">
        <v>1744</v>
      </c>
      <c r="EZ42" s="120" t="s">
        <v>1745</v>
      </c>
      <c r="FA42" s="120"/>
      <c r="FB42" s="120"/>
      <c r="FC42" s="120"/>
      <c r="FD42" s="120"/>
      <c r="FE42" s="120"/>
      <c r="FF42" s="120"/>
      <c r="FG42" s="120"/>
      <c r="FH42" s="120"/>
      <c r="FI42" s="120"/>
      <c r="FJ42" s="120"/>
      <c r="FK42" s="120" t="s">
        <v>1746</v>
      </c>
      <c r="FL42" s="120" t="s">
        <v>1747</v>
      </c>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t="s">
        <v>220</v>
      </c>
      <c r="GK42" s="120"/>
      <c r="GL42" s="120"/>
    </row>
    <row r="43" spans="1:194" ht="50.1" customHeight="1" x14ac:dyDescent="0.3">
      <c r="A43" s="119" t="s">
        <v>1748</v>
      </c>
      <c r="B43" s="120">
        <v>850</v>
      </c>
      <c r="C43" s="120" t="s">
        <v>202</v>
      </c>
      <c r="D43" s="120"/>
      <c r="E43" s="120" t="s">
        <v>207</v>
      </c>
      <c r="F43" s="120" t="s">
        <v>2</v>
      </c>
      <c r="G43" s="120" t="s">
        <v>2</v>
      </c>
      <c r="H43" s="120"/>
      <c r="I43" s="120" t="s">
        <v>208</v>
      </c>
      <c r="J43" s="120"/>
      <c r="K43" s="120"/>
      <c r="L43" s="120"/>
      <c r="M43" s="120" t="s">
        <v>1749</v>
      </c>
      <c r="N43" s="120"/>
      <c r="O43" s="120" t="s">
        <v>247</v>
      </c>
      <c r="P43" s="128" t="s">
        <v>1750</v>
      </c>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0"/>
      <c r="DV43" s="120"/>
      <c r="DW43" s="120"/>
      <c r="DX43" s="120"/>
      <c r="DY43" s="120"/>
      <c r="DZ43" s="120"/>
      <c r="EA43" s="120"/>
      <c r="EB43" s="120"/>
      <c r="EC43" s="120"/>
      <c r="ED43" s="120"/>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t="s">
        <v>220</v>
      </c>
      <c r="GK43" s="120"/>
      <c r="GL43" s="120"/>
    </row>
    <row r="44" spans="1:194" ht="50.1" customHeight="1" x14ac:dyDescent="0.3">
      <c r="A44" s="119" t="s">
        <v>1751</v>
      </c>
      <c r="B44" s="120">
        <v>854</v>
      </c>
      <c r="C44" s="120" t="s">
        <v>202</v>
      </c>
      <c r="D44" s="120"/>
      <c r="E44" s="120" t="s">
        <v>207</v>
      </c>
      <c r="F44" s="120" t="s">
        <v>3</v>
      </c>
      <c r="G44" s="120" t="s">
        <v>1752</v>
      </c>
      <c r="H44" s="120" t="s">
        <v>1753</v>
      </c>
      <c r="I44" s="120" t="s">
        <v>1167</v>
      </c>
      <c r="J44" s="120"/>
      <c r="K44" s="120"/>
      <c r="L44" s="120"/>
      <c r="M44" s="120"/>
      <c r="N44" s="120"/>
      <c r="O44" s="120" t="s">
        <v>215</v>
      </c>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0"/>
      <c r="DV44" s="120"/>
      <c r="DW44" s="120"/>
      <c r="DX44" s="120"/>
      <c r="DY44" s="120"/>
      <c r="DZ44" s="120"/>
      <c r="EA44" s="120"/>
      <c r="EB44" s="120"/>
      <c r="EC44" s="120"/>
      <c r="ED44" s="120"/>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t="s">
        <v>1754</v>
      </c>
      <c r="GJ44" s="120" t="s">
        <v>205</v>
      </c>
      <c r="GK44" s="120" t="s">
        <v>1755</v>
      </c>
      <c r="GL44" s="120"/>
    </row>
    <row r="45" spans="1:194" ht="50.1" customHeight="1" x14ac:dyDescent="0.3">
      <c r="A45" s="119" t="s">
        <v>1756</v>
      </c>
      <c r="B45" s="120">
        <v>863</v>
      </c>
      <c r="C45" s="120" t="s">
        <v>202</v>
      </c>
      <c r="D45" s="120"/>
      <c r="E45" s="120" t="s">
        <v>207</v>
      </c>
      <c r="F45" s="120" t="s">
        <v>3</v>
      </c>
      <c r="G45" s="120" t="s">
        <v>1757</v>
      </c>
      <c r="H45" s="120" t="s">
        <v>1758</v>
      </c>
      <c r="I45" s="120" t="s">
        <v>213</v>
      </c>
      <c r="J45" s="120"/>
      <c r="K45" s="120" t="s">
        <v>214</v>
      </c>
      <c r="L45" s="120"/>
      <c r="M45" s="120"/>
      <c r="N45" s="120"/>
      <c r="O45" s="120"/>
      <c r="P45" s="120"/>
      <c r="Q45" s="120"/>
      <c r="R45" s="120"/>
      <c r="S45" s="120"/>
      <c r="T45" s="120" t="s">
        <v>293</v>
      </c>
      <c r="U45" s="120"/>
      <c r="V45" s="120"/>
      <c r="W45" s="120" t="s">
        <v>296</v>
      </c>
      <c r="X45" s="120" t="s">
        <v>1759</v>
      </c>
      <c r="Y45" s="120"/>
      <c r="Z45" s="120"/>
      <c r="AA45" s="120"/>
      <c r="AB45" s="120"/>
      <c r="AC45" s="120"/>
      <c r="AD45" s="120"/>
      <c r="AE45" s="120"/>
      <c r="AF45" s="120"/>
      <c r="AG45" s="120"/>
      <c r="AH45" s="120"/>
      <c r="AI45" s="120"/>
      <c r="AJ45" s="120"/>
      <c r="AK45" s="120"/>
      <c r="AL45" s="120"/>
      <c r="AM45" s="120" t="s">
        <v>1760</v>
      </c>
      <c r="AN45" s="120" t="s">
        <v>1761</v>
      </c>
      <c r="AO45" s="120"/>
      <c r="AP45" s="120"/>
      <c r="AQ45" s="120"/>
      <c r="AR45" s="120"/>
      <c r="AS45" s="120"/>
      <c r="AT45" s="120"/>
      <c r="AU45" s="120"/>
      <c r="AV45" s="120"/>
      <c r="AW45" s="120"/>
      <c r="AX45" s="120"/>
      <c r="AY45" s="120" t="s">
        <v>313</v>
      </c>
      <c r="AZ45" s="120" t="s">
        <v>314</v>
      </c>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t="s">
        <v>1232</v>
      </c>
      <c r="CF45" s="120" t="s">
        <v>314</v>
      </c>
      <c r="CG45" s="120"/>
      <c r="CH45" s="120"/>
      <c r="CI45" s="120"/>
      <c r="CJ45" s="120"/>
      <c r="CK45" s="120"/>
      <c r="CL45" s="120"/>
      <c r="CM45" s="120"/>
      <c r="CN45" s="120"/>
      <c r="CO45" s="120"/>
      <c r="CP45" s="120"/>
      <c r="CQ45" s="120"/>
      <c r="CR45" s="120"/>
      <c r="CS45" s="120"/>
      <c r="CT45" s="120"/>
      <c r="CU45" s="120"/>
      <c r="CV45" s="120"/>
      <c r="CW45" s="120" t="s">
        <v>1762</v>
      </c>
      <c r="CX45" s="120" t="s">
        <v>1763</v>
      </c>
      <c r="CY45" s="120"/>
      <c r="CZ45" s="120"/>
      <c r="DA45" s="120" t="s">
        <v>1764</v>
      </c>
      <c r="DB45" s="120" t="s">
        <v>1765</v>
      </c>
      <c r="DC45" s="120"/>
      <c r="DD45" s="120"/>
      <c r="DE45" s="120"/>
      <c r="DF45" s="120"/>
      <c r="DG45" s="120"/>
      <c r="DH45" s="120"/>
      <c r="DI45" s="120"/>
      <c r="DJ45" s="120"/>
      <c r="DK45" s="120" t="s">
        <v>1766</v>
      </c>
      <c r="DL45" s="120" t="s">
        <v>1767</v>
      </c>
      <c r="DM45" s="120" t="s">
        <v>1768</v>
      </c>
      <c r="DN45" s="120" t="s">
        <v>1769</v>
      </c>
      <c r="DO45" s="120"/>
      <c r="DP45" s="120"/>
      <c r="DQ45" s="120" t="s">
        <v>1770</v>
      </c>
      <c r="DR45" s="120" t="s">
        <v>1771</v>
      </c>
      <c r="DS45" s="120"/>
      <c r="DT45" s="120"/>
      <c r="DU45" s="120"/>
      <c r="DV45" s="120"/>
      <c r="DW45" s="120" t="s">
        <v>361</v>
      </c>
      <c r="DX45" s="120" t="s">
        <v>1772</v>
      </c>
      <c r="DY45" s="120"/>
      <c r="DZ45" s="120"/>
      <c r="EA45" s="120"/>
      <c r="EB45" s="120"/>
      <c r="EC45" s="120"/>
      <c r="ED45" s="120"/>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t="s">
        <v>236</v>
      </c>
      <c r="GK45" s="120"/>
      <c r="GL45" s="120" t="s">
        <v>1773</v>
      </c>
    </row>
    <row r="46" spans="1:194" ht="50.1" customHeight="1" x14ac:dyDescent="0.3">
      <c r="A46" s="119" t="s">
        <v>1774</v>
      </c>
      <c r="B46" s="120">
        <v>865</v>
      </c>
      <c r="C46" s="120" t="s">
        <v>202</v>
      </c>
      <c r="D46" s="120"/>
      <c r="E46" s="120" t="s">
        <v>207</v>
      </c>
      <c r="F46" s="120" t="s">
        <v>3</v>
      </c>
      <c r="G46" s="120" t="s">
        <v>1775</v>
      </c>
      <c r="H46" s="120" t="s">
        <v>1776</v>
      </c>
      <c r="I46" s="120" t="s">
        <v>213</v>
      </c>
      <c r="J46" s="120"/>
      <c r="K46" s="120" t="s">
        <v>214</v>
      </c>
      <c r="L46" s="120"/>
      <c r="M46" s="120"/>
      <c r="N46" s="120"/>
      <c r="O46" s="120"/>
      <c r="P46" s="120"/>
      <c r="Q46" s="120"/>
      <c r="R46" s="120"/>
      <c r="S46" s="120"/>
      <c r="T46" s="120"/>
      <c r="U46" s="120"/>
      <c r="V46" s="120"/>
      <c r="W46" s="120" t="s">
        <v>1777</v>
      </c>
      <c r="X46" s="120" t="s">
        <v>1778</v>
      </c>
      <c r="Y46" s="120" t="s">
        <v>1779</v>
      </c>
      <c r="Z46" s="120" t="s">
        <v>1780</v>
      </c>
      <c r="AA46" s="120" t="s">
        <v>1781</v>
      </c>
      <c r="AB46" s="120" t="s">
        <v>1782</v>
      </c>
      <c r="AC46" s="120"/>
      <c r="AD46" s="120"/>
      <c r="AE46" s="120"/>
      <c r="AF46" s="120"/>
      <c r="AG46" s="120"/>
      <c r="AH46" s="120"/>
      <c r="AI46" s="120" t="s">
        <v>1783</v>
      </c>
      <c r="AJ46" s="120" t="s">
        <v>1784</v>
      </c>
      <c r="AK46" s="120"/>
      <c r="AL46" s="120"/>
      <c r="AM46" s="120" t="s">
        <v>1785</v>
      </c>
      <c r="AN46" s="120" t="s">
        <v>1786</v>
      </c>
      <c r="AO46" s="120" t="s">
        <v>1787</v>
      </c>
      <c r="AP46" s="120" t="s">
        <v>1788</v>
      </c>
      <c r="AQ46" s="120"/>
      <c r="AR46" s="120"/>
      <c r="AS46" s="120" t="s">
        <v>1789</v>
      </c>
      <c r="AT46" s="120" t="s">
        <v>1790</v>
      </c>
      <c r="AU46" s="120"/>
      <c r="AV46" s="120"/>
      <c r="AW46" s="120"/>
      <c r="AX46" s="120"/>
      <c r="AY46" s="120"/>
      <c r="AZ46" s="120"/>
      <c r="BA46" s="120" t="s">
        <v>1791</v>
      </c>
      <c r="BB46" s="120" t="s">
        <v>1792</v>
      </c>
      <c r="BC46" s="120"/>
      <c r="BD46" s="120"/>
      <c r="BE46" s="120"/>
      <c r="BF46" s="120"/>
      <c r="BG46" s="120" t="s">
        <v>1793</v>
      </c>
      <c r="BH46" s="120" t="s">
        <v>1794</v>
      </c>
      <c r="BI46" s="120"/>
      <c r="BJ46" s="120"/>
      <c r="BK46" s="120" t="s">
        <v>1795</v>
      </c>
      <c r="BL46" s="120" t="s">
        <v>1796</v>
      </c>
      <c r="BM46" s="120"/>
      <c r="BN46" s="120"/>
      <c r="BO46" s="120"/>
      <c r="BP46" s="120"/>
      <c r="BQ46" s="120" t="s">
        <v>1797</v>
      </c>
      <c r="BR46" s="120" t="s">
        <v>1798</v>
      </c>
      <c r="BS46" s="120" t="s">
        <v>1799</v>
      </c>
      <c r="BT46" s="120" t="s">
        <v>1798</v>
      </c>
      <c r="BU46" s="120" t="s">
        <v>1800</v>
      </c>
      <c r="BV46" s="120" t="s">
        <v>1798</v>
      </c>
      <c r="BW46" s="120"/>
      <c r="BX46" s="120" t="s">
        <v>1801</v>
      </c>
      <c r="BY46" s="120"/>
      <c r="BZ46" s="120"/>
      <c r="CA46" s="120" t="s">
        <v>1802</v>
      </c>
      <c r="CB46" s="120" t="s">
        <v>1803</v>
      </c>
      <c r="CC46" s="120"/>
      <c r="CD46" s="120"/>
      <c r="CE46" s="120"/>
      <c r="CF46" s="120"/>
      <c r="CG46" s="120" t="s">
        <v>1804</v>
      </c>
      <c r="CH46" s="120" t="s">
        <v>1805</v>
      </c>
      <c r="CI46" s="120" t="s">
        <v>1806</v>
      </c>
      <c r="CJ46" s="120" t="s">
        <v>1807</v>
      </c>
      <c r="CK46" s="120"/>
      <c r="CL46" s="120"/>
      <c r="CM46" s="120"/>
      <c r="CN46" s="120"/>
      <c r="CO46" s="120"/>
      <c r="CP46" s="120"/>
      <c r="CQ46" s="120" t="s">
        <v>1808</v>
      </c>
      <c r="CR46" s="120" t="s">
        <v>1809</v>
      </c>
      <c r="CS46" s="120"/>
      <c r="CT46" s="120"/>
      <c r="CU46" s="120" t="s">
        <v>1810</v>
      </c>
      <c r="CV46" s="120" t="s">
        <v>1811</v>
      </c>
      <c r="CW46" s="120" t="s">
        <v>1812</v>
      </c>
      <c r="CX46" s="120" t="s">
        <v>1813</v>
      </c>
      <c r="CY46" s="120" t="s">
        <v>1814</v>
      </c>
      <c r="CZ46" s="120" t="s">
        <v>1815</v>
      </c>
      <c r="DA46" s="120" t="s">
        <v>1816</v>
      </c>
      <c r="DB46" s="120" t="s">
        <v>1817</v>
      </c>
      <c r="DC46" s="120"/>
      <c r="DD46" s="120"/>
      <c r="DE46" s="120"/>
      <c r="DF46" s="120"/>
      <c r="DG46" s="120" t="s">
        <v>1818</v>
      </c>
      <c r="DH46" s="120" t="s">
        <v>1819</v>
      </c>
      <c r="DI46" s="120" t="s">
        <v>1820</v>
      </c>
      <c r="DJ46" s="120" t="s">
        <v>1821</v>
      </c>
      <c r="DK46" s="120" t="s">
        <v>1822</v>
      </c>
      <c r="DL46" s="120" t="s">
        <v>1823</v>
      </c>
      <c r="DM46" s="120" t="s">
        <v>1824</v>
      </c>
      <c r="DN46" s="120" t="s">
        <v>1825</v>
      </c>
      <c r="DO46" s="120" t="s">
        <v>1826</v>
      </c>
      <c r="DP46" s="120" t="s">
        <v>1827</v>
      </c>
      <c r="DQ46" s="120" t="s">
        <v>1828</v>
      </c>
      <c r="DR46" s="120" t="s">
        <v>1829</v>
      </c>
      <c r="DS46" s="120" t="s">
        <v>1830</v>
      </c>
      <c r="DT46" s="120" t="s">
        <v>1831</v>
      </c>
      <c r="DU46" s="120" t="s">
        <v>1832</v>
      </c>
      <c r="DV46" s="120" t="s">
        <v>1833</v>
      </c>
      <c r="DW46" s="120" t="s">
        <v>1834</v>
      </c>
      <c r="DX46" s="120" t="s">
        <v>1835</v>
      </c>
      <c r="DY46" s="120" t="s">
        <v>1836</v>
      </c>
      <c r="DZ46" s="120" t="s">
        <v>1837</v>
      </c>
      <c r="EA46" s="120" t="s">
        <v>1838</v>
      </c>
      <c r="EB46" s="120" t="s">
        <v>1839</v>
      </c>
      <c r="EC46" s="120" t="s">
        <v>1840</v>
      </c>
      <c r="ED46" s="120" t="s">
        <v>1841</v>
      </c>
      <c r="EE46" s="120" t="s">
        <v>1842</v>
      </c>
      <c r="EF46" s="120" t="s">
        <v>1843</v>
      </c>
      <c r="EG46" s="120" t="s">
        <v>1844</v>
      </c>
      <c r="EH46" s="120" t="s">
        <v>1845</v>
      </c>
      <c r="EI46" s="120"/>
      <c r="EJ46" s="120"/>
      <c r="EK46" s="120" t="s">
        <v>1846</v>
      </c>
      <c r="EL46" s="120" t="s">
        <v>1847</v>
      </c>
      <c r="EM46" s="120"/>
      <c r="EN46" s="120"/>
      <c r="EO46" s="120" t="s">
        <v>1848</v>
      </c>
      <c r="EP46" s="120" t="s">
        <v>1849</v>
      </c>
      <c r="EQ46" s="120"/>
      <c r="ER46" s="120"/>
      <c r="ES46" s="120" t="s">
        <v>1850</v>
      </c>
      <c r="ET46" s="120" t="s">
        <v>1851</v>
      </c>
      <c r="EU46" s="120" t="s">
        <v>1852</v>
      </c>
      <c r="EV46" s="120" t="s">
        <v>1853</v>
      </c>
      <c r="EW46" s="120" t="s">
        <v>1854</v>
      </c>
      <c r="EX46" s="120" t="s">
        <v>1855</v>
      </c>
      <c r="EY46" s="120" t="s">
        <v>1856</v>
      </c>
      <c r="EZ46" s="120" t="s">
        <v>1857</v>
      </c>
      <c r="FA46" s="120"/>
      <c r="FB46" s="120"/>
      <c r="FC46" s="120"/>
      <c r="FD46" s="120"/>
      <c r="FE46" s="120"/>
      <c r="FF46" s="120"/>
      <c r="FG46" s="120" t="s">
        <v>1858</v>
      </c>
      <c r="FH46" s="120" t="s">
        <v>1859</v>
      </c>
      <c r="FI46" s="120"/>
      <c r="FJ46" s="120"/>
      <c r="FK46" s="120" t="s">
        <v>1860</v>
      </c>
      <c r="FL46" s="120" t="s">
        <v>1861</v>
      </c>
      <c r="FM46" s="120"/>
      <c r="FN46" s="120"/>
      <c r="FO46" s="120"/>
      <c r="FP46" s="120"/>
      <c r="FQ46" s="120"/>
      <c r="FR46" s="120"/>
      <c r="FS46" s="120" t="s">
        <v>1862</v>
      </c>
      <c r="FT46" s="120" t="s">
        <v>1863</v>
      </c>
      <c r="FU46" s="120"/>
      <c r="FV46" s="120"/>
      <c r="FW46" s="120"/>
      <c r="FX46" s="120"/>
      <c r="FY46" s="120"/>
      <c r="FZ46" s="120"/>
      <c r="GA46" s="120"/>
      <c r="GB46" s="120"/>
      <c r="GC46" s="120" t="s">
        <v>1864</v>
      </c>
      <c r="GD46" s="120" t="s">
        <v>1865</v>
      </c>
      <c r="GE46" s="120"/>
      <c r="GF46" s="120"/>
      <c r="GG46" s="120"/>
      <c r="GH46" s="120"/>
      <c r="GI46" s="120"/>
      <c r="GJ46" s="120" t="s">
        <v>220</v>
      </c>
      <c r="GK46" s="120" t="s">
        <v>1866</v>
      </c>
      <c r="GL46" s="120" t="s">
        <v>1867</v>
      </c>
    </row>
    <row r="47" spans="1:194" ht="50.1" customHeight="1" x14ac:dyDescent="0.3">
      <c r="A47" s="119" t="s">
        <v>1868</v>
      </c>
      <c r="B47" s="120">
        <v>867</v>
      </c>
      <c r="C47" s="120" t="s">
        <v>202</v>
      </c>
      <c r="D47" s="120"/>
      <c r="E47" s="120" t="s">
        <v>752</v>
      </c>
      <c r="F47" s="120" t="s">
        <v>3</v>
      </c>
      <c r="G47" s="120" t="s">
        <v>1869</v>
      </c>
      <c r="H47" s="120" t="s">
        <v>1870</v>
      </c>
      <c r="I47" s="120" t="s">
        <v>213</v>
      </c>
      <c r="J47" s="120"/>
      <c r="K47" s="120" t="s">
        <v>289</v>
      </c>
      <c r="L47" s="120"/>
      <c r="M47" s="120"/>
      <c r="N47" s="120"/>
      <c r="O47" s="120" t="s">
        <v>247</v>
      </c>
      <c r="P47" s="120" t="s">
        <v>1871</v>
      </c>
      <c r="Q47" s="120"/>
      <c r="R47" s="120"/>
      <c r="S47" s="120" t="s">
        <v>1872</v>
      </c>
      <c r="T47" s="120" t="s">
        <v>1873</v>
      </c>
      <c r="U47" s="120" t="s">
        <v>1874</v>
      </c>
      <c r="V47" s="120"/>
      <c r="W47" s="120" t="s">
        <v>1875</v>
      </c>
      <c r="X47" s="120" t="s">
        <v>1876</v>
      </c>
      <c r="Y47" s="120" t="s">
        <v>1877</v>
      </c>
      <c r="Z47" s="120" t="s">
        <v>1878</v>
      </c>
      <c r="AA47" s="120" t="s">
        <v>1879</v>
      </c>
      <c r="AB47" s="120" t="s">
        <v>1880</v>
      </c>
      <c r="AC47" s="120" t="s">
        <v>1881</v>
      </c>
      <c r="AD47" s="120" t="s">
        <v>1882</v>
      </c>
      <c r="AE47" s="120"/>
      <c r="AF47" s="120" t="s">
        <v>1882</v>
      </c>
      <c r="AG47" s="120" t="s">
        <v>1883</v>
      </c>
      <c r="AH47" s="120" t="s">
        <v>1882</v>
      </c>
      <c r="AI47" s="120" t="s">
        <v>1884</v>
      </c>
      <c r="AJ47" s="120" t="s">
        <v>1885</v>
      </c>
      <c r="AK47" s="120" t="s">
        <v>1886</v>
      </c>
      <c r="AL47" s="120" t="s">
        <v>1887</v>
      </c>
      <c r="AM47" s="120" t="s">
        <v>1888</v>
      </c>
      <c r="AN47" s="120" t="s">
        <v>1889</v>
      </c>
      <c r="AO47" s="120" t="s">
        <v>1890</v>
      </c>
      <c r="AP47" s="120" t="s">
        <v>1891</v>
      </c>
      <c r="AQ47" s="120"/>
      <c r="AR47" s="120"/>
      <c r="AS47" s="120"/>
      <c r="AT47" s="120"/>
      <c r="AU47" s="120"/>
      <c r="AV47" s="120"/>
      <c r="AW47" s="120"/>
      <c r="AX47" s="120"/>
      <c r="AY47" s="120" t="s">
        <v>1892</v>
      </c>
      <c r="AZ47" s="120" t="s">
        <v>1893</v>
      </c>
      <c r="BA47" s="120" t="s">
        <v>1894</v>
      </c>
      <c r="BB47" s="120" t="s">
        <v>1895</v>
      </c>
      <c r="BC47" s="120" t="s">
        <v>1896</v>
      </c>
      <c r="BD47" s="120"/>
      <c r="BE47" s="120"/>
      <c r="BF47" s="120"/>
      <c r="BG47" s="120"/>
      <c r="BH47" s="120"/>
      <c r="BI47" s="120" t="s">
        <v>1897</v>
      </c>
      <c r="BJ47" s="120" t="s">
        <v>1898</v>
      </c>
      <c r="BK47" s="120" t="s">
        <v>1899</v>
      </c>
      <c r="BL47" s="120" t="s">
        <v>1900</v>
      </c>
      <c r="BM47" s="120"/>
      <c r="BN47" s="120"/>
      <c r="BO47" s="120"/>
      <c r="BP47" s="120"/>
      <c r="BQ47" s="120"/>
      <c r="BR47" s="120"/>
      <c r="BS47" s="120" t="s">
        <v>1901</v>
      </c>
      <c r="BT47" s="120" t="s">
        <v>1902</v>
      </c>
      <c r="BU47" s="120"/>
      <c r="BV47" s="120"/>
      <c r="BW47" s="120"/>
      <c r="BX47" s="120"/>
      <c r="BY47" s="120"/>
      <c r="BZ47" s="120"/>
      <c r="CA47" s="120"/>
      <c r="CB47" s="120"/>
      <c r="CC47" s="120"/>
      <c r="CD47" s="120"/>
      <c r="CE47" s="120" t="s">
        <v>1903</v>
      </c>
      <c r="CF47" s="120" t="s">
        <v>1904</v>
      </c>
      <c r="CG47" s="120" t="s">
        <v>1905</v>
      </c>
      <c r="CH47" s="120" t="s">
        <v>1906</v>
      </c>
      <c r="CI47" s="120" t="s">
        <v>1907</v>
      </c>
      <c r="CJ47" s="120" t="s">
        <v>1902</v>
      </c>
      <c r="CK47" s="120"/>
      <c r="CL47" s="120"/>
      <c r="CM47" s="120" t="s">
        <v>1908</v>
      </c>
      <c r="CN47" s="120" t="s">
        <v>1909</v>
      </c>
      <c r="CO47" s="120"/>
      <c r="CP47" s="120"/>
      <c r="CQ47" s="120"/>
      <c r="CR47" s="120"/>
      <c r="CS47" s="120"/>
      <c r="CT47" s="120"/>
      <c r="CU47" s="120" t="s">
        <v>1910</v>
      </c>
      <c r="CV47" s="120" t="s">
        <v>1909</v>
      </c>
      <c r="CW47" s="120" t="s">
        <v>1911</v>
      </c>
      <c r="CX47" s="120" t="s">
        <v>1239</v>
      </c>
      <c r="CY47" s="120" t="s">
        <v>1912</v>
      </c>
      <c r="CZ47" s="120" t="s">
        <v>1913</v>
      </c>
      <c r="DA47" s="120" t="s">
        <v>1914</v>
      </c>
      <c r="DB47" s="120" t="s">
        <v>1915</v>
      </c>
      <c r="DC47" s="120" t="s">
        <v>1916</v>
      </c>
      <c r="DD47" s="120" t="s">
        <v>1917</v>
      </c>
      <c r="DE47" s="120"/>
      <c r="DF47" s="120"/>
      <c r="DG47" s="120" t="s">
        <v>1918</v>
      </c>
      <c r="DH47" s="120" t="s">
        <v>1919</v>
      </c>
      <c r="DI47" s="120" t="s">
        <v>1920</v>
      </c>
      <c r="DJ47" s="120" t="s">
        <v>1921</v>
      </c>
      <c r="DK47" s="120" t="s">
        <v>1922</v>
      </c>
      <c r="DL47" s="120" t="s">
        <v>1923</v>
      </c>
      <c r="DM47" s="120" t="s">
        <v>351</v>
      </c>
      <c r="DN47" s="120"/>
      <c r="DO47" s="120" t="s">
        <v>1924</v>
      </c>
      <c r="DP47" s="120" t="s">
        <v>1925</v>
      </c>
      <c r="DQ47" s="120" t="s">
        <v>1926</v>
      </c>
      <c r="DR47" s="120" t="s">
        <v>1927</v>
      </c>
      <c r="DS47" s="120" t="s">
        <v>1928</v>
      </c>
      <c r="DT47" s="120" t="s">
        <v>1929</v>
      </c>
      <c r="DU47" s="120" t="s">
        <v>1930</v>
      </c>
      <c r="DV47" s="120" t="s">
        <v>1931</v>
      </c>
      <c r="DW47" s="120" t="s">
        <v>1932</v>
      </c>
      <c r="DX47" s="120" t="s">
        <v>1933</v>
      </c>
      <c r="DY47" s="120" t="s">
        <v>1934</v>
      </c>
      <c r="DZ47" s="120" t="s">
        <v>1935</v>
      </c>
      <c r="EA47" s="120" t="s">
        <v>1936</v>
      </c>
      <c r="EB47" s="120" t="s">
        <v>1937</v>
      </c>
      <c r="EC47" s="120" t="s">
        <v>1938</v>
      </c>
      <c r="ED47" s="120"/>
      <c r="EE47" s="120" t="s">
        <v>1939</v>
      </c>
      <c r="EF47" s="120" t="s">
        <v>1940</v>
      </c>
      <c r="EG47" s="120" t="s">
        <v>1941</v>
      </c>
      <c r="EH47" s="120" t="s">
        <v>1942</v>
      </c>
      <c r="EI47" s="120" t="s">
        <v>1943</v>
      </c>
      <c r="EJ47" s="120" t="s">
        <v>1942</v>
      </c>
      <c r="EK47" s="120" t="s">
        <v>1944</v>
      </c>
      <c r="EL47" s="120" t="s">
        <v>1945</v>
      </c>
      <c r="EM47" s="120" t="s">
        <v>1946</v>
      </c>
      <c r="EN47" s="120" t="s">
        <v>1947</v>
      </c>
      <c r="EO47" s="120" t="s">
        <v>1948</v>
      </c>
      <c r="EP47" s="120" t="s">
        <v>1949</v>
      </c>
      <c r="EQ47" s="120"/>
      <c r="ER47" s="120"/>
      <c r="ES47" s="120" t="s">
        <v>1950</v>
      </c>
      <c r="ET47" s="120" t="s">
        <v>1951</v>
      </c>
      <c r="EU47" s="120"/>
      <c r="EV47" s="120"/>
      <c r="EW47" s="120" t="s">
        <v>1952</v>
      </c>
      <c r="EX47" s="120" t="s">
        <v>1953</v>
      </c>
      <c r="EY47" s="120"/>
      <c r="EZ47" s="120"/>
      <c r="FA47" s="120"/>
      <c r="FB47" s="120"/>
      <c r="FC47" s="120"/>
      <c r="FD47" s="120"/>
      <c r="FE47" s="120"/>
      <c r="FF47" s="120"/>
      <c r="FG47" s="120"/>
      <c r="FH47" s="120"/>
      <c r="FI47" s="120" t="s">
        <v>1954</v>
      </c>
      <c r="FJ47" s="120"/>
      <c r="FK47" s="120" t="s">
        <v>1955</v>
      </c>
      <c r="FL47" s="120"/>
      <c r="FM47" s="120"/>
      <c r="FN47" s="120"/>
      <c r="FO47" s="120"/>
      <c r="FP47" s="120"/>
      <c r="FQ47" s="120"/>
      <c r="FR47" s="120"/>
      <c r="FS47" s="120" t="s">
        <v>1956</v>
      </c>
      <c r="FT47" s="120"/>
      <c r="FU47" s="120"/>
      <c r="FV47" s="120"/>
      <c r="FW47" s="120"/>
      <c r="FX47" s="120"/>
      <c r="FY47" s="120" t="s">
        <v>1957</v>
      </c>
      <c r="FZ47" s="120"/>
      <c r="GA47" s="120"/>
      <c r="GB47" s="120"/>
      <c r="GC47" s="120" t="s">
        <v>1958</v>
      </c>
      <c r="GD47" s="120" t="s">
        <v>1959</v>
      </c>
      <c r="GE47" s="120"/>
      <c r="GF47" s="120"/>
      <c r="GG47" s="120"/>
      <c r="GH47" s="120"/>
      <c r="GI47" s="120"/>
      <c r="GJ47" s="120" t="s">
        <v>220</v>
      </c>
      <c r="GK47" s="120" t="s">
        <v>1960</v>
      </c>
      <c r="GL47" s="120" t="s">
        <v>1961</v>
      </c>
    </row>
    <row r="48" spans="1:194" ht="50.1" customHeight="1" x14ac:dyDescent="0.3">
      <c r="A48" s="119" t="s">
        <v>1962</v>
      </c>
      <c r="B48" s="120">
        <v>868</v>
      </c>
      <c r="C48" s="120" t="s">
        <v>202</v>
      </c>
      <c r="D48" s="120"/>
      <c r="E48" s="120" t="s">
        <v>207</v>
      </c>
      <c r="F48" s="120" t="s">
        <v>3</v>
      </c>
      <c r="G48" s="120" t="s">
        <v>1963</v>
      </c>
      <c r="H48" s="120" t="s">
        <v>1964</v>
      </c>
      <c r="I48" s="120" t="s">
        <v>1167</v>
      </c>
      <c r="J48" s="120"/>
      <c r="K48" s="120"/>
      <c r="L48" s="120"/>
      <c r="M48" s="120"/>
      <c r="N48" s="120"/>
      <c r="O48" s="120" t="s">
        <v>215</v>
      </c>
      <c r="P48" s="120" t="s">
        <v>1965</v>
      </c>
      <c r="Q48" s="120"/>
      <c r="R48" s="120"/>
      <c r="S48" s="120"/>
      <c r="T48" s="120"/>
      <c r="U48" s="120"/>
      <c r="V48" s="120"/>
      <c r="W48" s="120"/>
      <c r="X48" s="120"/>
      <c r="Y48" s="120" t="s">
        <v>1966</v>
      </c>
      <c r="Z48" s="120" t="s">
        <v>1967</v>
      </c>
      <c r="AA48" s="120"/>
      <c r="AB48" s="120"/>
      <c r="AC48" s="120"/>
      <c r="AD48" s="120"/>
      <c r="AE48" s="120"/>
      <c r="AF48" s="120"/>
      <c r="AG48" s="120"/>
      <c r="AH48" s="120"/>
      <c r="AI48" s="120"/>
      <c r="AJ48" s="120"/>
      <c r="AK48" s="120"/>
      <c r="AL48" s="120"/>
      <c r="AM48" s="120" t="s">
        <v>1966</v>
      </c>
      <c r="AN48" s="120" t="s">
        <v>1968</v>
      </c>
      <c r="AO48" s="120" t="s">
        <v>1966</v>
      </c>
      <c r="AP48" s="120" t="s">
        <v>1969</v>
      </c>
      <c r="AQ48" s="120"/>
      <c r="AR48" s="120"/>
      <c r="AS48" s="120"/>
      <c r="AT48" s="120"/>
      <c r="AU48" s="120"/>
      <c r="AV48" s="120"/>
      <c r="AW48" s="120"/>
      <c r="AX48" s="120"/>
      <c r="AY48" s="120"/>
      <c r="AZ48" s="120"/>
      <c r="BA48" s="120"/>
      <c r="BB48" s="120"/>
      <c r="BC48" s="120"/>
      <c r="BD48" s="120"/>
      <c r="BE48" s="120" t="s">
        <v>1970</v>
      </c>
      <c r="BF48" s="120" t="s">
        <v>1971</v>
      </c>
      <c r="BG48" s="120" t="s">
        <v>1966</v>
      </c>
      <c r="BH48" s="120" t="s">
        <v>1972</v>
      </c>
      <c r="BI48" s="120"/>
      <c r="BJ48" s="120"/>
      <c r="BK48" s="120" t="s">
        <v>1966</v>
      </c>
      <c r="BL48" s="120" t="s">
        <v>1973</v>
      </c>
      <c r="BM48" s="120"/>
      <c r="BN48" s="120"/>
      <c r="BO48" s="120"/>
      <c r="BP48" s="120"/>
      <c r="BQ48" s="120"/>
      <c r="BR48" s="120"/>
      <c r="BS48" s="120"/>
      <c r="BT48" s="120"/>
      <c r="BU48" s="120"/>
      <c r="BV48" s="120"/>
      <c r="BW48" s="120" t="s">
        <v>1966</v>
      </c>
      <c r="BX48" s="120" t="s">
        <v>1974</v>
      </c>
      <c r="BY48" s="120" t="s">
        <v>1966</v>
      </c>
      <c r="BZ48" s="120" t="s">
        <v>1975</v>
      </c>
      <c r="CA48" s="120"/>
      <c r="CB48" s="120"/>
      <c r="CC48" s="120"/>
      <c r="CD48" s="120"/>
      <c r="CE48" s="120"/>
      <c r="CF48" s="120"/>
      <c r="CG48" s="120" t="s">
        <v>1976</v>
      </c>
      <c r="CH48" s="120" t="s">
        <v>1977</v>
      </c>
      <c r="CI48" s="120" t="s">
        <v>1978</v>
      </c>
      <c r="CJ48" s="120" t="s">
        <v>1979</v>
      </c>
      <c r="CK48" s="120"/>
      <c r="CL48" s="120"/>
      <c r="CM48" s="120" t="s">
        <v>1980</v>
      </c>
      <c r="CN48" s="120" t="s">
        <v>1981</v>
      </c>
      <c r="CO48" s="120"/>
      <c r="CP48" s="120"/>
      <c r="CQ48" s="120"/>
      <c r="CR48" s="120"/>
      <c r="CS48" s="120"/>
      <c r="CT48" s="120"/>
      <c r="CU48" s="120" t="s">
        <v>1982</v>
      </c>
      <c r="CV48" s="120" t="s">
        <v>1983</v>
      </c>
      <c r="CW48" s="120"/>
      <c r="CX48" s="120"/>
      <c r="CY48" s="120"/>
      <c r="CZ48" s="120"/>
      <c r="DA48" s="120" t="s">
        <v>1984</v>
      </c>
      <c r="DB48" s="120" t="s">
        <v>1985</v>
      </c>
      <c r="DC48" s="120"/>
      <c r="DD48" s="120"/>
      <c r="DE48" s="120"/>
      <c r="DF48" s="120"/>
      <c r="DG48" s="120"/>
      <c r="DH48" s="120"/>
      <c r="DI48" s="120"/>
      <c r="DJ48" s="120"/>
      <c r="DK48" s="120" t="s">
        <v>1986</v>
      </c>
      <c r="DL48" s="120" t="s">
        <v>1987</v>
      </c>
      <c r="DM48" s="120"/>
      <c r="DN48" s="120"/>
      <c r="DO48" s="120"/>
      <c r="DP48" s="120"/>
      <c r="DQ48" s="120"/>
      <c r="DR48" s="120"/>
      <c r="DS48" s="120" t="s">
        <v>1188</v>
      </c>
      <c r="DT48" s="120" t="s">
        <v>1189</v>
      </c>
      <c r="DU48" s="120" t="s">
        <v>1988</v>
      </c>
      <c r="DV48" s="120" t="s">
        <v>1989</v>
      </c>
      <c r="DW48" s="120"/>
      <c r="DX48" s="120"/>
      <c r="DY48" s="120" t="s">
        <v>1990</v>
      </c>
      <c r="DZ48" s="120" t="s">
        <v>1991</v>
      </c>
      <c r="EA48" s="120" t="s">
        <v>1992</v>
      </c>
      <c r="EB48" s="120" t="s">
        <v>1993</v>
      </c>
      <c r="EC48" s="120" t="s">
        <v>1994</v>
      </c>
      <c r="ED48" s="120" t="s">
        <v>1995</v>
      </c>
      <c r="EE48" s="120"/>
      <c r="EF48" s="120"/>
      <c r="EG48" s="120"/>
      <c r="EH48" s="120"/>
      <c r="EI48" s="120"/>
      <c r="EJ48" s="120"/>
      <c r="EK48" s="120" t="s">
        <v>1996</v>
      </c>
      <c r="EL48" s="120" t="s">
        <v>1997</v>
      </c>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t="s">
        <v>1998</v>
      </c>
      <c r="GJ48" s="120" t="s">
        <v>220</v>
      </c>
      <c r="GK48" s="120" t="s">
        <v>1999</v>
      </c>
      <c r="GL48" s="120" t="s">
        <v>2000</v>
      </c>
    </row>
    <row r="49" spans="1:194" ht="50.1" customHeight="1" x14ac:dyDescent="0.3">
      <c r="A49" s="119" t="s">
        <v>2001</v>
      </c>
      <c r="B49" s="120">
        <v>871</v>
      </c>
      <c r="C49" s="120" t="s">
        <v>202</v>
      </c>
      <c r="D49" s="120"/>
      <c r="E49" s="120" t="s">
        <v>207</v>
      </c>
      <c r="F49" s="120" t="s">
        <v>3</v>
      </c>
      <c r="G49" s="120" t="s">
        <v>2002</v>
      </c>
      <c r="H49" s="120" t="s">
        <v>2003</v>
      </c>
      <c r="I49" s="120" t="s">
        <v>1046</v>
      </c>
      <c r="J49" s="120" t="s">
        <v>2004</v>
      </c>
      <c r="K49" s="120"/>
      <c r="L49" s="120"/>
      <c r="M49" s="120"/>
      <c r="N49" s="120" t="s">
        <v>2005</v>
      </c>
      <c r="O49" s="120" t="s">
        <v>247</v>
      </c>
      <c r="P49" s="120" t="s">
        <v>2006</v>
      </c>
      <c r="Q49" s="120" t="s">
        <v>2007</v>
      </c>
      <c r="R49" s="120" t="s">
        <v>2008</v>
      </c>
      <c r="S49" s="120"/>
      <c r="T49" s="120"/>
      <c r="U49" s="120" t="s">
        <v>2009</v>
      </c>
      <c r="V49" s="120" t="s">
        <v>2010</v>
      </c>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0"/>
      <c r="DV49" s="120"/>
      <c r="DW49" s="120"/>
      <c r="DX49" s="120"/>
      <c r="DY49" s="120"/>
      <c r="DZ49" s="120"/>
      <c r="EA49" s="120"/>
      <c r="EB49" s="120"/>
      <c r="EC49" s="120"/>
      <c r="ED49" s="120"/>
      <c r="EE49" s="120"/>
      <c r="EF49" s="120"/>
      <c r="EG49" s="120"/>
      <c r="EH49" s="120"/>
      <c r="EI49" s="120"/>
      <c r="EJ49" s="120"/>
      <c r="EK49" s="120" t="s">
        <v>2011</v>
      </c>
      <c r="EL49" s="120" t="s">
        <v>2012</v>
      </c>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t="s">
        <v>2013</v>
      </c>
      <c r="FL49" s="120" t="s">
        <v>2014</v>
      </c>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t="s">
        <v>205</v>
      </c>
      <c r="GK49" s="120" t="s">
        <v>2015</v>
      </c>
      <c r="GL49" s="120"/>
    </row>
    <row r="50" spans="1:194" ht="50.1" customHeight="1" x14ac:dyDescent="0.3">
      <c r="A50" s="119" t="s">
        <v>2016</v>
      </c>
      <c r="B50" s="120">
        <v>872</v>
      </c>
      <c r="C50" s="120" t="s">
        <v>2017</v>
      </c>
      <c r="D50" s="120" t="s">
        <v>2018</v>
      </c>
      <c r="E50" s="120"/>
      <c r="F50" s="120" t="s">
        <v>3</v>
      </c>
      <c r="G50" s="120" t="s">
        <v>2019</v>
      </c>
      <c r="H50" s="120" t="s">
        <v>2020</v>
      </c>
      <c r="I50" s="120" t="s">
        <v>213</v>
      </c>
      <c r="J50" s="120"/>
      <c r="K50" s="120" t="s">
        <v>214</v>
      </c>
      <c r="L50" s="120"/>
      <c r="M50" s="120"/>
      <c r="N50" s="120"/>
      <c r="O50" s="120"/>
      <c r="P50" s="120"/>
      <c r="Q50" s="120" t="s">
        <v>2021</v>
      </c>
      <c r="R50" s="120" t="s">
        <v>2022</v>
      </c>
      <c r="S50" s="120" t="s">
        <v>2023</v>
      </c>
      <c r="T50" s="120" t="s">
        <v>2024</v>
      </c>
      <c r="U50" s="120" t="s">
        <v>663</v>
      </c>
      <c r="V50" s="120" t="s">
        <v>2025</v>
      </c>
      <c r="W50" s="120" t="s">
        <v>2026</v>
      </c>
      <c r="X50" s="120" t="s">
        <v>2027</v>
      </c>
      <c r="Y50" s="120" t="s">
        <v>1676</v>
      </c>
      <c r="Z50" s="120" t="s">
        <v>2028</v>
      </c>
      <c r="AA50" s="120" t="s">
        <v>2029</v>
      </c>
      <c r="AB50" s="120" t="s">
        <v>2030</v>
      </c>
      <c r="AC50" s="120" t="s">
        <v>2031</v>
      </c>
      <c r="AD50" s="120" t="s">
        <v>2031</v>
      </c>
      <c r="AE50" s="120" t="s">
        <v>2032</v>
      </c>
      <c r="AF50" s="120" t="s">
        <v>2033</v>
      </c>
      <c r="AG50" s="120" t="s">
        <v>2031</v>
      </c>
      <c r="AH50" s="120" t="s">
        <v>2031</v>
      </c>
      <c r="AI50" s="120" t="s">
        <v>2034</v>
      </c>
      <c r="AJ50" s="120" t="s">
        <v>2035</v>
      </c>
      <c r="AK50" s="120" t="s">
        <v>2036</v>
      </c>
      <c r="AL50" s="120" t="s">
        <v>2037</v>
      </c>
      <c r="AM50" s="120" t="s">
        <v>2038</v>
      </c>
      <c r="AN50" s="120" t="s">
        <v>2039</v>
      </c>
      <c r="AO50" s="120" t="s">
        <v>2040</v>
      </c>
      <c r="AP50" s="120" t="s">
        <v>2041</v>
      </c>
      <c r="AQ50" s="120" t="s">
        <v>2042</v>
      </c>
      <c r="AR50" s="120" t="s">
        <v>2043</v>
      </c>
      <c r="AS50" s="120" t="s">
        <v>1177</v>
      </c>
      <c r="AT50" s="120" t="s">
        <v>2044</v>
      </c>
      <c r="AU50" s="120" t="s">
        <v>2031</v>
      </c>
      <c r="AV50" s="120" t="s">
        <v>2031</v>
      </c>
      <c r="AW50" s="120" t="s">
        <v>2031</v>
      </c>
      <c r="AX50" s="120" t="s">
        <v>2031</v>
      </c>
      <c r="AY50" s="120" t="s">
        <v>1980</v>
      </c>
      <c r="AZ50" s="120" t="s">
        <v>2045</v>
      </c>
      <c r="BA50" s="120" t="s">
        <v>2046</v>
      </c>
      <c r="BB50" s="120" t="s">
        <v>2047</v>
      </c>
      <c r="BC50" s="120" t="s">
        <v>2048</v>
      </c>
      <c r="BD50" s="120" t="s">
        <v>2049</v>
      </c>
      <c r="BE50" s="120" t="s">
        <v>2050</v>
      </c>
      <c r="BF50" s="120" t="s">
        <v>2051</v>
      </c>
      <c r="BG50" s="120" t="s">
        <v>2052</v>
      </c>
      <c r="BH50" s="120" t="s">
        <v>2053</v>
      </c>
      <c r="BI50" s="120" t="s">
        <v>2054</v>
      </c>
      <c r="BJ50" s="120" t="s">
        <v>2055</v>
      </c>
      <c r="BK50" s="120" t="s">
        <v>2056</v>
      </c>
      <c r="BL50" s="120" t="s">
        <v>2057</v>
      </c>
      <c r="BM50" s="120" t="s">
        <v>2031</v>
      </c>
      <c r="BN50" s="120" t="s">
        <v>2031</v>
      </c>
      <c r="BO50" s="120" t="s">
        <v>2031</v>
      </c>
      <c r="BP50" s="120" t="s">
        <v>2031</v>
      </c>
      <c r="BQ50" s="120" t="s">
        <v>2031</v>
      </c>
      <c r="BR50" s="120" t="s">
        <v>2031</v>
      </c>
      <c r="BS50" s="120" t="s">
        <v>2031</v>
      </c>
      <c r="BT50" s="120" t="s">
        <v>2031</v>
      </c>
      <c r="BU50" s="120" t="s">
        <v>2031</v>
      </c>
      <c r="BV50" s="120" t="s">
        <v>2031</v>
      </c>
      <c r="BW50" s="120" t="s">
        <v>2058</v>
      </c>
      <c r="BX50" s="120" t="s">
        <v>2059</v>
      </c>
      <c r="BY50" s="120" t="s">
        <v>2031</v>
      </c>
      <c r="BZ50" s="120" t="s">
        <v>2031</v>
      </c>
      <c r="CA50" s="120" t="s">
        <v>2060</v>
      </c>
      <c r="CB50" s="120" t="s">
        <v>2041</v>
      </c>
      <c r="CC50" s="120" t="s">
        <v>2031</v>
      </c>
      <c r="CD50" s="120" t="s">
        <v>2031</v>
      </c>
      <c r="CE50" s="120" t="s">
        <v>2061</v>
      </c>
      <c r="CF50" s="120" t="s">
        <v>2062</v>
      </c>
      <c r="CG50" s="120" t="s">
        <v>2063</v>
      </c>
      <c r="CH50" s="120" t="s">
        <v>2064</v>
      </c>
      <c r="CI50" s="120" t="s">
        <v>2031</v>
      </c>
      <c r="CJ50" s="120" t="s">
        <v>2031</v>
      </c>
      <c r="CK50" s="120" t="s">
        <v>2065</v>
      </c>
      <c r="CL50" s="120" t="s">
        <v>2066</v>
      </c>
      <c r="CM50" s="120" t="s">
        <v>2067</v>
      </c>
      <c r="CN50" s="120" t="s">
        <v>2068</v>
      </c>
      <c r="CO50" s="120" t="s">
        <v>2031</v>
      </c>
      <c r="CP50" s="120" t="s">
        <v>2031</v>
      </c>
      <c r="CQ50" s="120" t="s">
        <v>266</v>
      </c>
      <c r="CR50" s="120" t="s">
        <v>2069</v>
      </c>
      <c r="CS50" s="120" t="s">
        <v>2031</v>
      </c>
      <c r="CT50" s="120" t="s">
        <v>2031</v>
      </c>
      <c r="CU50" s="120" t="s">
        <v>2070</v>
      </c>
      <c r="CV50" s="120" t="s">
        <v>2071</v>
      </c>
      <c r="CW50" s="120" t="s">
        <v>2031</v>
      </c>
      <c r="CX50" s="120" t="s">
        <v>2031</v>
      </c>
      <c r="CY50" s="120" t="s">
        <v>2072</v>
      </c>
      <c r="CZ50" s="120" t="s">
        <v>2073</v>
      </c>
      <c r="DA50" s="120" t="s">
        <v>2074</v>
      </c>
      <c r="DB50" s="120" t="s">
        <v>2075</v>
      </c>
      <c r="DC50" s="120" t="s">
        <v>2031</v>
      </c>
      <c r="DD50" s="120" t="s">
        <v>2031</v>
      </c>
      <c r="DE50" s="120" t="s">
        <v>2076</v>
      </c>
      <c r="DF50" s="120" t="s">
        <v>2077</v>
      </c>
      <c r="DG50" s="120" t="s">
        <v>2078</v>
      </c>
      <c r="DH50" s="120" t="s">
        <v>2079</v>
      </c>
      <c r="DI50" s="120" t="s">
        <v>663</v>
      </c>
      <c r="DJ50" s="120" t="s">
        <v>2080</v>
      </c>
      <c r="DK50" s="120" t="s">
        <v>2081</v>
      </c>
      <c r="DL50" s="120" t="s">
        <v>2082</v>
      </c>
      <c r="DM50" s="120" t="s">
        <v>1132</v>
      </c>
      <c r="DN50" s="120" t="s">
        <v>2083</v>
      </c>
      <c r="DO50" s="120" t="s">
        <v>2084</v>
      </c>
      <c r="DP50" s="120" t="s">
        <v>2085</v>
      </c>
      <c r="DQ50" s="120" t="s">
        <v>1980</v>
      </c>
      <c r="DR50" s="120" t="s">
        <v>2086</v>
      </c>
      <c r="DS50" s="120" t="s">
        <v>2087</v>
      </c>
      <c r="DT50" s="120" t="s">
        <v>2088</v>
      </c>
      <c r="DU50" s="120" t="s">
        <v>2089</v>
      </c>
      <c r="DV50" s="120" t="s">
        <v>2090</v>
      </c>
      <c r="DW50" s="120" t="s">
        <v>2091</v>
      </c>
      <c r="DX50" s="120" t="s">
        <v>2092</v>
      </c>
      <c r="DY50" s="120" t="s">
        <v>2093</v>
      </c>
      <c r="DZ50" s="120" t="s">
        <v>2094</v>
      </c>
      <c r="EA50" s="120" t="s">
        <v>2095</v>
      </c>
      <c r="EB50" s="120" t="s">
        <v>2096</v>
      </c>
      <c r="EC50" s="120" t="s">
        <v>2097</v>
      </c>
      <c r="ED50" s="120" t="s">
        <v>2098</v>
      </c>
      <c r="EE50" s="120" t="s">
        <v>2099</v>
      </c>
      <c r="EF50" s="120" t="s">
        <v>2100</v>
      </c>
      <c r="EG50" s="120" t="s">
        <v>2101</v>
      </c>
      <c r="EH50" s="120" t="s">
        <v>2102</v>
      </c>
      <c r="EI50" s="120" t="s">
        <v>2103</v>
      </c>
      <c r="EJ50" s="120" t="s">
        <v>2104</v>
      </c>
      <c r="EK50" s="120" t="s">
        <v>2105</v>
      </c>
      <c r="EL50" s="120" t="s">
        <v>2106</v>
      </c>
      <c r="EM50" s="120" t="s">
        <v>2107</v>
      </c>
      <c r="EN50" s="120" t="s">
        <v>2041</v>
      </c>
      <c r="EO50" s="120" t="s">
        <v>2108</v>
      </c>
      <c r="EP50" s="120" t="s">
        <v>974</v>
      </c>
      <c r="EQ50" s="120" t="s">
        <v>2109</v>
      </c>
      <c r="ER50" s="120" t="s">
        <v>2110</v>
      </c>
      <c r="ES50" s="120" t="s">
        <v>2111</v>
      </c>
      <c r="ET50" s="120" t="s">
        <v>2112</v>
      </c>
      <c r="EU50" s="120" t="s">
        <v>2113</v>
      </c>
      <c r="EV50" s="120" t="s">
        <v>2114</v>
      </c>
      <c r="EW50" s="120" t="s">
        <v>2115</v>
      </c>
      <c r="EX50" s="120" t="s">
        <v>2116</v>
      </c>
      <c r="EY50" s="120" t="s">
        <v>663</v>
      </c>
      <c r="EZ50" s="120" t="s">
        <v>2117</v>
      </c>
      <c r="FA50" s="120" t="s">
        <v>2031</v>
      </c>
      <c r="FB50" s="120" t="s">
        <v>2031</v>
      </c>
      <c r="FC50" s="120" t="s">
        <v>2031</v>
      </c>
      <c r="FD50" s="120" t="s">
        <v>2031</v>
      </c>
      <c r="FE50" s="120" t="s">
        <v>2031</v>
      </c>
      <c r="FF50" s="120" t="s">
        <v>2031</v>
      </c>
      <c r="FG50" s="120" t="s">
        <v>2118</v>
      </c>
      <c r="FH50" s="120" t="s">
        <v>2119</v>
      </c>
      <c r="FI50" s="120" t="s">
        <v>2120</v>
      </c>
      <c r="FJ50" s="120" t="s">
        <v>2121</v>
      </c>
      <c r="FK50" s="120" t="s">
        <v>2122</v>
      </c>
      <c r="FL50" s="120" t="s">
        <v>2123</v>
      </c>
      <c r="FM50" s="120" t="s">
        <v>2031</v>
      </c>
      <c r="FN50" s="120" t="s">
        <v>2031</v>
      </c>
      <c r="FO50" s="120" t="s">
        <v>2031</v>
      </c>
      <c r="FP50" s="120" t="s">
        <v>2031</v>
      </c>
      <c r="FQ50" s="120" t="s">
        <v>2031</v>
      </c>
      <c r="FR50" s="120" t="s">
        <v>2031</v>
      </c>
      <c r="FS50" s="120" t="s">
        <v>2124</v>
      </c>
      <c r="FT50" s="120" t="s">
        <v>2125</v>
      </c>
      <c r="FU50" s="120" t="s">
        <v>1980</v>
      </c>
      <c r="FV50" s="120" t="s">
        <v>2126</v>
      </c>
      <c r="FW50" s="120" t="s">
        <v>2031</v>
      </c>
      <c r="FX50" s="120" t="s">
        <v>2031</v>
      </c>
      <c r="FY50" s="120" t="s">
        <v>2031</v>
      </c>
      <c r="FZ50" s="120" t="s">
        <v>2031</v>
      </c>
      <c r="GA50" s="120" t="s">
        <v>2031</v>
      </c>
      <c r="GB50" s="120" t="s">
        <v>2031</v>
      </c>
      <c r="GC50" s="120" t="s">
        <v>2127</v>
      </c>
      <c r="GD50" s="120" t="s">
        <v>2128</v>
      </c>
      <c r="GE50" s="120" t="s">
        <v>2031</v>
      </c>
      <c r="GF50" s="120" t="s">
        <v>2031</v>
      </c>
      <c r="GG50" s="120" t="s">
        <v>2031</v>
      </c>
      <c r="GH50" s="120" t="s">
        <v>2031</v>
      </c>
      <c r="GI50" s="120"/>
      <c r="GJ50" s="120" t="s">
        <v>220</v>
      </c>
      <c r="GK50" s="120" t="s">
        <v>2129</v>
      </c>
      <c r="GL50" s="120" t="s">
        <v>2130</v>
      </c>
    </row>
    <row r="51" spans="1:194" ht="50.1" customHeight="1" x14ac:dyDescent="0.3">
      <c r="A51" s="119" t="s">
        <v>2131</v>
      </c>
      <c r="B51" s="120">
        <v>873</v>
      </c>
      <c r="C51" s="120" t="s">
        <v>202</v>
      </c>
      <c r="D51" s="120"/>
      <c r="E51" s="120" t="s">
        <v>207</v>
      </c>
      <c r="F51" s="120" t="s">
        <v>3</v>
      </c>
      <c r="G51" s="120" t="s">
        <v>2132</v>
      </c>
      <c r="H51" s="120" t="s">
        <v>2133</v>
      </c>
      <c r="I51" s="120" t="s">
        <v>213</v>
      </c>
      <c r="J51" s="120"/>
      <c r="K51" s="120" t="s">
        <v>214</v>
      </c>
      <c r="L51" s="120"/>
      <c r="M51" s="120"/>
      <c r="N51" s="120"/>
      <c r="O51" s="120" t="s">
        <v>247</v>
      </c>
      <c r="P51" s="128" t="s">
        <v>2134</v>
      </c>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0"/>
      <c r="DV51" s="120"/>
      <c r="DW51" s="120"/>
      <c r="DX51" s="120"/>
      <c r="DY51" s="120"/>
      <c r="DZ51" s="120"/>
      <c r="EA51" s="120"/>
      <c r="EB51" s="120"/>
      <c r="EC51" s="120"/>
      <c r="ED51" s="120"/>
      <c r="EE51" s="120"/>
      <c r="EF51" s="120"/>
      <c r="EG51" s="120"/>
      <c r="EH51" s="120"/>
      <c r="EI51" s="120"/>
      <c r="EJ51" s="120"/>
      <c r="EK51" s="120" t="s">
        <v>2135</v>
      </c>
      <c r="EL51" s="120" t="s">
        <v>2136</v>
      </c>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t="s">
        <v>205</v>
      </c>
      <c r="GK51" s="120" t="s">
        <v>2137</v>
      </c>
      <c r="GL51" s="120"/>
    </row>
    <row r="52" spans="1:194" ht="50.1" customHeight="1" x14ac:dyDescent="0.3">
      <c r="A52" s="119" t="s">
        <v>2138</v>
      </c>
      <c r="B52" s="120">
        <v>875</v>
      </c>
      <c r="C52" s="120" t="s">
        <v>202</v>
      </c>
      <c r="D52" s="120"/>
      <c r="E52" s="120" t="s">
        <v>454</v>
      </c>
      <c r="F52" s="120" t="s">
        <v>3</v>
      </c>
      <c r="G52" s="120" t="s">
        <v>2139</v>
      </c>
      <c r="H52" s="120" t="s">
        <v>2140</v>
      </c>
      <c r="I52" s="120" t="s">
        <v>1046</v>
      </c>
      <c r="J52" s="120" t="s">
        <v>2141</v>
      </c>
      <c r="K52" s="120"/>
      <c r="L52" s="120"/>
      <c r="M52" s="120"/>
      <c r="N52" s="120" t="s">
        <v>2142</v>
      </c>
      <c r="O52" s="120"/>
      <c r="P52" s="120"/>
      <c r="Q52" s="120"/>
      <c r="R52" s="120"/>
      <c r="S52" s="120"/>
      <c r="T52" s="120"/>
      <c r="U52" s="120"/>
      <c r="V52" s="120"/>
      <c r="W52" s="120" t="s">
        <v>2143</v>
      </c>
      <c r="X52" s="120" t="s">
        <v>2144</v>
      </c>
      <c r="Y52" s="120"/>
      <c r="Z52" s="120"/>
      <c r="AA52" s="120" t="s">
        <v>2145</v>
      </c>
      <c r="AB52" s="120" t="s">
        <v>2146</v>
      </c>
      <c r="AC52" s="120"/>
      <c r="AD52" s="120"/>
      <c r="AE52" s="120"/>
      <c r="AF52" s="120"/>
      <c r="AG52" s="120"/>
      <c r="AH52" s="120"/>
      <c r="AI52" s="120" t="s">
        <v>2147</v>
      </c>
      <c r="AJ52" s="120" t="s">
        <v>2148</v>
      </c>
      <c r="AK52" s="120"/>
      <c r="AL52" s="120"/>
      <c r="AM52" s="120"/>
      <c r="AN52" s="120"/>
      <c r="AO52" s="120"/>
      <c r="AP52" s="120"/>
      <c r="AQ52" s="120"/>
      <c r="AR52" s="120"/>
      <c r="AS52" s="120" t="s">
        <v>2149</v>
      </c>
      <c r="AT52" s="120" t="s">
        <v>2150</v>
      </c>
      <c r="AU52" s="120"/>
      <c r="AV52" s="120"/>
      <c r="AW52" s="120"/>
      <c r="AX52" s="120"/>
      <c r="AY52" s="120"/>
      <c r="AZ52" s="120"/>
      <c r="BA52" s="120"/>
      <c r="BB52" s="120"/>
      <c r="BC52" s="120"/>
      <c r="BD52" s="120"/>
      <c r="BE52" s="120" t="s">
        <v>2151</v>
      </c>
      <c r="BF52" s="120" t="s">
        <v>2152</v>
      </c>
      <c r="BG52" s="120"/>
      <c r="BH52" s="120"/>
      <c r="BI52" s="120"/>
      <c r="BJ52" s="120"/>
      <c r="BK52" s="120"/>
      <c r="BL52" s="120"/>
      <c r="BM52" s="120"/>
      <c r="BN52" s="120"/>
      <c r="BO52" s="120"/>
      <c r="BP52" s="120"/>
      <c r="BQ52" s="120"/>
      <c r="BR52" s="120"/>
      <c r="BS52" s="120"/>
      <c r="BT52" s="120"/>
      <c r="BU52" s="120"/>
      <c r="BV52" s="120"/>
      <c r="BW52" s="120"/>
      <c r="BX52" s="120"/>
      <c r="BY52" s="120"/>
      <c r="BZ52" s="120"/>
      <c r="CA52" s="120"/>
      <c r="CB52" s="120"/>
      <c r="CC52" s="120"/>
      <c r="CD52" s="120"/>
      <c r="CE52" s="120" t="s">
        <v>2153</v>
      </c>
      <c r="CF52" s="120" t="s">
        <v>2154</v>
      </c>
      <c r="CG52" s="120" t="s">
        <v>2155</v>
      </c>
      <c r="CH52" s="120" t="s">
        <v>2156</v>
      </c>
      <c r="CI52" s="120"/>
      <c r="CJ52" s="120"/>
      <c r="CK52" s="120"/>
      <c r="CL52" s="120"/>
      <c r="CM52" s="120" t="s">
        <v>2157</v>
      </c>
      <c r="CN52" s="120" t="s">
        <v>2158</v>
      </c>
      <c r="CO52" s="120"/>
      <c r="CP52" s="120"/>
      <c r="CQ52" s="120"/>
      <c r="CR52" s="120"/>
      <c r="CS52" s="120"/>
      <c r="CT52" s="120"/>
      <c r="CU52" s="120"/>
      <c r="CV52" s="120"/>
      <c r="CW52" s="120"/>
      <c r="CX52" s="120"/>
      <c r="CY52" s="120" t="s">
        <v>2159</v>
      </c>
      <c r="CZ52" s="120" t="s">
        <v>2160</v>
      </c>
      <c r="DA52" s="120" t="s">
        <v>2161</v>
      </c>
      <c r="DB52" s="120" t="s">
        <v>2162</v>
      </c>
      <c r="DC52" s="120"/>
      <c r="DD52" s="120"/>
      <c r="DE52" s="120"/>
      <c r="DF52" s="120"/>
      <c r="DG52" s="120"/>
      <c r="DH52" s="120"/>
      <c r="DI52" s="120" t="s">
        <v>2163</v>
      </c>
      <c r="DJ52" s="120" t="s">
        <v>2164</v>
      </c>
      <c r="DK52" s="120" t="s">
        <v>2165</v>
      </c>
      <c r="DL52" s="120" t="s">
        <v>2166</v>
      </c>
      <c r="DM52" s="120" t="s">
        <v>2167</v>
      </c>
      <c r="DN52" s="120" t="s">
        <v>2168</v>
      </c>
      <c r="DO52" s="120" t="s">
        <v>2169</v>
      </c>
      <c r="DP52" s="120" t="s">
        <v>2170</v>
      </c>
      <c r="DQ52" s="120" t="s">
        <v>2171</v>
      </c>
      <c r="DR52" s="120" t="s">
        <v>2172</v>
      </c>
      <c r="DS52" s="120"/>
      <c r="DT52" s="120"/>
      <c r="DU52" s="120" t="s">
        <v>2173</v>
      </c>
      <c r="DV52" s="120" t="s">
        <v>2174</v>
      </c>
      <c r="DW52" s="120" t="s">
        <v>2175</v>
      </c>
      <c r="DX52" s="120" t="s">
        <v>2176</v>
      </c>
      <c r="DY52" s="120" t="s">
        <v>2177</v>
      </c>
      <c r="DZ52" s="120" t="s">
        <v>2178</v>
      </c>
      <c r="EA52" s="120" t="s">
        <v>2179</v>
      </c>
      <c r="EB52" s="120" t="s">
        <v>2180</v>
      </c>
      <c r="EC52" s="120"/>
      <c r="ED52" s="120"/>
      <c r="EE52" s="120" t="s">
        <v>2181</v>
      </c>
      <c r="EF52" s="120" t="s">
        <v>2182</v>
      </c>
      <c r="EG52" s="120" t="s">
        <v>2183</v>
      </c>
      <c r="EH52" s="120"/>
      <c r="EI52" s="120"/>
      <c r="EJ52" s="120"/>
      <c r="EK52" s="120" t="s">
        <v>2184</v>
      </c>
      <c r="EL52" s="120" t="s">
        <v>2185</v>
      </c>
      <c r="EM52" s="120" t="s">
        <v>2186</v>
      </c>
      <c r="EN52" s="120" t="s">
        <v>2187</v>
      </c>
      <c r="EO52" s="120"/>
      <c r="EP52" s="120"/>
      <c r="EQ52" s="120" t="s">
        <v>2188</v>
      </c>
      <c r="ER52" s="120" t="s">
        <v>2189</v>
      </c>
      <c r="ES52" s="120" t="s">
        <v>2190</v>
      </c>
      <c r="ET52" s="120" t="s">
        <v>2191</v>
      </c>
      <c r="EU52" s="120"/>
      <c r="EV52" s="120"/>
      <c r="EW52" s="120" t="s">
        <v>2192</v>
      </c>
      <c r="EX52" s="120" t="s">
        <v>2193</v>
      </c>
      <c r="EY52" s="120"/>
      <c r="EZ52" s="120"/>
      <c r="FA52" s="120"/>
      <c r="FB52" s="120"/>
      <c r="FC52" s="120"/>
      <c r="FD52" s="120"/>
      <c r="FE52" s="120"/>
      <c r="FF52" s="120"/>
      <c r="FG52" s="120" t="s">
        <v>2194</v>
      </c>
      <c r="FH52" s="120" t="s">
        <v>2195</v>
      </c>
      <c r="FI52" s="120"/>
      <c r="FJ52" s="120"/>
      <c r="FK52" s="120" t="s">
        <v>2196</v>
      </c>
      <c r="FL52" s="120" t="s">
        <v>2197</v>
      </c>
      <c r="FM52" s="120"/>
      <c r="FN52" s="120"/>
      <c r="FO52" s="120"/>
      <c r="FP52" s="120"/>
      <c r="FQ52" s="120"/>
      <c r="FR52" s="120"/>
      <c r="FS52" s="120"/>
      <c r="FT52" s="120"/>
      <c r="FU52" s="120"/>
      <c r="FV52" s="120"/>
      <c r="FW52" s="120"/>
      <c r="FX52" s="120"/>
      <c r="FY52" s="120"/>
      <c r="FZ52" s="120"/>
      <c r="GA52" s="120"/>
      <c r="GB52" s="120"/>
      <c r="GC52" s="120"/>
      <c r="GD52" s="120"/>
      <c r="GE52" s="120"/>
      <c r="GF52" s="120"/>
      <c r="GG52" s="120"/>
      <c r="GH52" s="120"/>
      <c r="GI52" s="120"/>
      <c r="GJ52" s="120" t="s">
        <v>220</v>
      </c>
      <c r="GK52" s="120"/>
      <c r="GL52" s="120"/>
    </row>
    <row r="53" spans="1:194" ht="50.1" customHeight="1" x14ac:dyDescent="0.3">
      <c r="A53" s="119" t="s">
        <v>2198</v>
      </c>
      <c r="B53" s="120">
        <v>878</v>
      </c>
      <c r="C53" s="120" t="s">
        <v>202</v>
      </c>
      <c r="D53" s="120"/>
      <c r="E53" s="120" t="s">
        <v>752</v>
      </c>
      <c r="F53" s="120" t="s">
        <v>3</v>
      </c>
      <c r="G53" s="120" t="s">
        <v>2199</v>
      </c>
      <c r="H53" s="120" t="s">
        <v>2200</v>
      </c>
      <c r="I53" s="120" t="s">
        <v>213</v>
      </c>
      <c r="J53" s="120"/>
      <c r="K53" s="120" t="s">
        <v>289</v>
      </c>
      <c r="L53" s="120"/>
      <c r="M53" s="120"/>
      <c r="N53" s="120"/>
      <c r="O53" s="120"/>
      <c r="P53" s="120"/>
      <c r="Q53" s="120" t="s">
        <v>457</v>
      </c>
      <c r="R53" s="120" t="s">
        <v>2201</v>
      </c>
      <c r="S53" s="120" t="s">
        <v>2202</v>
      </c>
      <c r="T53" s="120" t="s">
        <v>2203</v>
      </c>
      <c r="U53" s="120" t="s">
        <v>2204</v>
      </c>
      <c r="V53" s="120" t="s">
        <v>2205</v>
      </c>
      <c r="W53" s="120" t="s">
        <v>2206</v>
      </c>
      <c r="X53" s="120" t="s">
        <v>2207</v>
      </c>
      <c r="Y53" s="120" t="s">
        <v>2208</v>
      </c>
      <c r="Z53" s="120" t="s">
        <v>2209</v>
      </c>
      <c r="AA53" s="120" t="s">
        <v>2210</v>
      </c>
      <c r="AB53" s="120" t="s">
        <v>2211</v>
      </c>
      <c r="AC53" s="120" t="s">
        <v>1680</v>
      </c>
      <c r="AD53" s="120" t="s">
        <v>2212</v>
      </c>
      <c r="AE53" s="120" t="s">
        <v>2213</v>
      </c>
      <c r="AF53" s="120" t="s">
        <v>2214</v>
      </c>
      <c r="AG53" s="120" t="s">
        <v>2215</v>
      </c>
      <c r="AH53" s="120" t="s">
        <v>2212</v>
      </c>
      <c r="AI53" s="120" t="s">
        <v>2216</v>
      </c>
      <c r="AJ53" s="120" t="s">
        <v>2217</v>
      </c>
      <c r="AK53" s="120" t="s">
        <v>2218</v>
      </c>
      <c r="AL53" s="120" t="s">
        <v>2219</v>
      </c>
      <c r="AM53" s="120"/>
      <c r="AN53" s="120"/>
      <c r="AO53" s="120" t="s">
        <v>2220</v>
      </c>
      <c r="AP53" s="120" t="s">
        <v>2221</v>
      </c>
      <c r="AQ53" s="120"/>
      <c r="AR53" s="120"/>
      <c r="AS53" s="120" t="s">
        <v>2222</v>
      </c>
      <c r="AT53" s="120" t="s">
        <v>1106</v>
      </c>
      <c r="AU53" s="120"/>
      <c r="AV53" s="120"/>
      <c r="AW53" s="120"/>
      <c r="AX53" s="120"/>
      <c r="AY53" s="120" t="s">
        <v>2223</v>
      </c>
      <c r="AZ53" s="120" t="s">
        <v>2224</v>
      </c>
      <c r="BA53" s="120" t="s">
        <v>2225</v>
      </c>
      <c r="BB53" s="120" t="s">
        <v>2226</v>
      </c>
      <c r="BC53" s="120"/>
      <c r="BD53" s="120"/>
      <c r="BE53" s="120"/>
      <c r="BF53" s="120"/>
      <c r="BG53" s="120" t="s">
        <v>1320</v>
      </c>
      <c r="BH53" s="120" t="s">
        <v>2227</v>
      </c>
      <c r="BI53" s="120"/>
      <c r="BJ53" s="120"/>
      <c r="BK53" s="120" t="s">
        <v>1320</v>
      </c>
      <c r="BL53" s="120" t="s">
        <v>2227</v>
      </c>
      <c r="BM53" s="120"/>
      <c r="BN53" s="120"/>
      <c r="BO53" s="120"/>
      <c r="BP53" s="120"/>
      <c r="BQ53" s="120" t="s">
        <v>2228</v>
      </c>
      <c r="BR53" s="120" t="s">
        <v>2229</v>
      </c>
      <c r="BS53" s="120" t="s">
        <v>2230</v>
      </c>
      <c r="BT53" s="120" t="s">
        <v>2231</v>
      </c>
      <c r="BU53" s="120" t="s">
        <v>684</v>
      </c>
      <c r="BV53" s="120" t="s">
        <v>2232</v>
      </c>
      <c r="BW53" s="120" t="s">
        <v>2233</v>
      </c>
      <c r="BX53" s="120" t="s">
        <v>2234</v>
      </c>
      <c r="BY53" s="120" t="s">
        <v>2235</v>
      </c>
      <c r="BZ53" s="120" t="s">
        <v>2236</v>
      </c>
      <c r="CA53" s="120" t="s">
        <v>779</v>
      </c>
      <c r="CB53" s="120" t="s">
        <v>2237</v>
      </c>
      <c r="CC53" s="120" t="s">
        <v>2238</v>
      </c>
      <c r="CD53" s="120" t="s">
        <v>2239</v>
      </c>
      <c r="CE53" s="120" t="s">
        <v>1232</v>
      </c>
      <c r="CF53" s="120" t="s">
        <v>2240</v>
      </c>
      <c r="CG53" s="120" t="s">
        <v>2241</v>
      </c>
      <c r="CH53" s="120" t="s">
        <v>2242</v>
      </c>
      <c r="CI53" s="120"/>
      <c r="CJ53" s="120" t="s">
        <v>2243</v>
      </c>
      <c r="CK53" s="120"/>
      <c r="CL53" s="120"/>
      <c r="CM53" s="120" t="s">
        <v>691</v>
      </c>
      <c r="CN53" s="120" t="s">
        <v>2244</v>
      </c>
      <c r="CO53" s="120"/>
      <c r="CP53" s="120"/>
      <c r="CQ53" s="120" t="s">
        <v>266</v>
      </c>
      <c r="CR53" s="120" t="s">
        <v>2245</v>
      </c>
      <c r="CS53" s="120"/>
      <c r="CT53" s="120"/>
      <c r="CU53" s="120" t="s">
        <v>2246</v>
      </c>
      <c r="CV53" s="120" t="s">
        <v>2247</v>
      </c>
      <c r="CW53" s="120" t="s">
        <v>2248</v>
      </c>
      <c r="CX53" s="120" t="s">
        <v>2249</v>
      </c>
      <c r="CY53" s="120" t="s">
        <v>2250</v>
      </c>
      <c r="CZ53" s="120" t="s">
        <v>2251</v>
      </c>
      <c r="DA53" s="120" t="s">
        <v>2252</v>
      </c>
      <c r="DB53" s="120" t="s">
        <v>2253</v>
      </c>
      <c r="DC53" s="120" t="s">
        <v>2254</v>
      </c>
      <c r="DD53" s="120" t="s">
        <v>2255</v>
      </c>
      <c r="DE53" s="120" t="s">
        <v>2256</v>
      </c>
      <c r="DF53" s="120" t="s">
        <v>2257</v>
      </c>
      <c r="DG53" s="120" t="s">
        <v>2258</v>
      </c>
      <c r="DH53" s="120" t="s">
        <v>2259</v>
      </c>
      <c r="DI53" s="120" t="s">
        <v>2260</v>
      </c>
      <c r="DJ53" s="120" t="s">
        <v>1129</v>
      </c>
      <c r="DK53" s="120" t="s">
        <v>2261</v>
      </c>
      <c r="DL53" s="120" t="s">
        <v>2262</v>
      </c>
      <c r="DM53" s="120" t="s">
        <v>1132</v>
      </c>
      <c r="DN53" s="120" t="s">
        <v>1133</v>
      </c>
      <c r="DO53" s="120" t="s">
        <v>2263</v>
      </c>
      <c r="DP53" s="120" t="s">
        <v>2264</v>
      </c>
      <c r="DQ53" s="120" t="s">
        <v>2265</v>
      </c>
      <c r="DR53" s="120" t="s">
        <v>1137</v>
      </c>
      <c r="DS53" s="120" t="s">
        <v>2266</v>
      </c>
      <c r="DT53" s="120" t="s">
        <v>2267</v>
      </c>
      <c r="DU53" s="120" t="s">
        <v>2268</v>
      </c>
      <c r="DV53" s="120" t="s">
        <v>2269</v>
      </c>
      <c r="DW53" s="120" t="s">
        <v>2270</v>
      </c>
      <c r="DX53" s="120" t="s">
        <v>2271</v>
      </c>
      <c r="DY53" s="120" t="s">
        <v>2272</v>
      </c>
      <c r="DZ53" s="120" t="s">
        <v>2273</v>
      </c>
      <c r="EA53" s="120" t="s">
        <v>2274</v>
      </c>
      <c r="EB53" s="120" t="s">
        <v>2275</v>
      </c>
      <c r="EC53" s="120" t="s">
        <v>2276</v>
      </c>
      <c r="ED53" s="120" t="s">
        <v>2277</v>
      </c>
      <c r="EE53" s="120" t="s">
        <v>2278</v>
      </c>
      <c r="EF53" s="120" t="s">
        <v>2279</v>
      </c>
      <c r="EG53" s="120" t="s">
        <v>2280</v>
      </c>
      <c r="EH53" s="120" t="s">
        <v>2281</v>
      </c>
      <c r="EI53" s="120" t="s">
        <v>2282</v>
      </c>
      <c r="EJ53" s="120" t="s">
        <v>2283</v>
      </c>
      <c r="EK53" s="120" t="s">
        <v>2284</v>
      </c>
      <c r="EL53" s="120" t="s">
        <v>2285</v>
      </c>
      <c r="EM53" s="120" t="s">
        <v>2286</v>
      </c>
      <c r="EN53" s="120" t="s">
        <v>2287</v>
      </c>
      <c r="EO53" s="120" t="s">
        <v>2288</v>
      </c>
      <c r="EP53" s="120" t="s">
        <v>2289</v>
      </c>
      <c r="EQ53" s="120" t="s">
        <v>2290</v>
      </c>
      <c r="ER53" s="120" t="s">
        <v>2291</v>
      </c>
      <c r="ES53" s="120" t="s">
        <v>2292</v>
      </c>
      <c r="ET53" s="120" t="s">
        <v>2293</v>
      </c>
      <c r="EU53" s="120" t="s">
        <v>2294</v>
      </c>
      <c r="EV53" s="120" t="s">
        <v>2295</v>
      </c>
      <c r="EW53" s="120" t="s">
        <v>2296</v>
      </c>
      <c r="EX53" s="120" t="s">
        <v>2297</v>
      </c>
      <c r="EY53" s="120"/>
      <c r="EZ53" s="120" t="s">
        <v>2298</v>
      </c>
      <c r="FA53" s="120"/>
      <c r="FB53" s="120"/>
      <c r="FC53" s="120"/>
      <c r="FD53" s="120"/>
      <c r="FE53" s="120"/>
      <c r="FF53" s="120"/>
      <c r="FG53" s="120" t="s">
        <v>2299</v>
      </c>
      <c r="FH53" s="120" t="s">
        <v>2300</v>
      </c>
      <c r="FI53" s="120" t="s">
        <v>2301</v>
      </c>
      <c r="FJ53" s="120" t="s">
        <v>2302</v>
      </c>
      <c r="FK53" s="120" t="s">
        <v>2303</v>
      </c>
      <c r="FL53" s="120" t="s">
        <v>2304</v>
      </c>
      <c r="FM53" s="120"/>
      <c r="FN53" s="120"/>
      <c r="FO53" s="120"/>
      <c r="FP53" s="120"/>
      <c r="FQ53" s="120"/>
      <c r="FR53" s="120"/>
      <c r="FS53" s="120" t="s">
        <v>2305</v>
      </c>
      <c r="FT53" s="120" t="s">
        <v>2306</v>
      </c>
      <c r="FU53" s="120" t="s">
        <v>2307</v>
      </c>
      <c r="FV53" s="120" t="s">
        <v>2308</v>
      </c>
      <c r="FW53" s="120"/>
      <c r="FX53" s="120"/>
      <c r="FY53" s="120" t="s">
        <v>2309</v>
      </c>
      <c r="FZ53" s="120" t="s">
        <v>2310</v>
      </c>
      <c r="GA53" s="120"/>
      <c r="GB53" s="120"/>
      <c r="GC53" s="120" t="s">
        <v>2311</v>
      </c>
      <c r="GD53" s="120" t="s">
        <v>2312</v>
      </c>
      <c r="GE53" s="120" t="s">
        <v>2313</v>
      </c>
      <c r="GF53" s="120" t="s">
        <v>2314</v>
      </c>
      <c r="GG53" s="120" t="s">
        <v>2315</v>
      </c>
      <c r="GH53" s="120" t="s">
        <v>2316</v>
      </c>
      <c r="GI53" s="120" t="s">
        <v>2317</v>
      </c>
      <c r="GJ53" s="120" t="s">
        <v>220</v>
      </c>
      <c r="GK53" s="120" t="s">
        <v>2318</v>
      </c>
      <c r="GL53" s="120" t="s">
        <v>2319</v>
      </c>
    </row>
    <row r="54" spans="1:194" ht="50.1" customHeight="1" x14ac:dyDescent="0.3">
      <c r="A54" s="119" t="s">
        <v>2320</v>
      </c>
      <c r="B54" s="120">
        <v>879</v>
      </c>
      <c r="C54" s="120" t="s">
        <v>202</v>
      </c>
      <c r="D54" s="120"/>
      <c r="E54" s="120" t="s">
        <v>207</v>
      </c>
      <c r="F54" s="120" t="s">
        <v>3</v>
      </c>
      <c r="G54" s="120" t="s">
        <v>2321</v>
      </c>
      <c r="H54" s="120" t="s">
        <v>2322</v>
      </c>
      <c r="I54" s="120" t="s">
        <v>213</v>
      </c>
      <c r="J54" s="120"/>
      <c r="K54" s="120" t="s">
        <v>214</v>
      </c>
      <c r="L54" s="120"/>
      <c r="M54" s="120"/>
      <c r="N54" s="120"/>
      <c r="O54" s="120" t="s">
        <v>247</v>
      </c>
      <c r="P54" s="120" t="s">
        <v>2323</v>
      </c>
      <c r="Q54" s="120" t="s">
        <v>290</v>
      </c>
      <c r="R54" s="120" t="s">
        <v>2324</v>
      </c>
      <c r="S54" s="120" t="s">
        <v>890</v>
      </c>
      <c r="T54" s="120" t="s">
        <v>2325</v>
      </c>
      <c r="U54" s="120" t="s">
        <v>294</v>
      </c>
      <c r="V54" s="120" t="s">
        <v>2326</v>
      </c>
      <c r="W54" s="120" t="s">
        <v>296</v>
      </c>
      <c r="X54" s="120" t="s">
        <v>2327</v>
      </c>
      <c r="Y54" s="120" t="s">
        <v>294</v>
      </c>
      <c r="Z54" s="120" t="s">
        <v>2328</v>
      </c>
      <c r="AA54" s="120" t="s">
        <v>299</v>
      </c>
      <c r="AB54" s="120" t="s">
        <v>2329</v>
      </c>
      <c r="AC54" s="120" t="s">
        <v>294</v>
      </c>
      <c r="AD54" s="120" t="s">
        <v>2330</v>
      </c>
      <c r="AE54" s="120" t="s">
        <v>294</v>
      </c>
      <c r="AF54" s="120" t="s">
        <v>2330</v>
      </c>
      <c r="AG54" s="120"/>
      <c r="AH54" s="120"/>
      <c r="AI54" s="120" t="s">
        <v>302</v>
      </c>
      <c r="AJ54" s="120" t="s">
        <v>2331</v>
      </c>
      <c r="AK54" s="120" t="s">
        <v>304</v>
      </c>
      <c r="AL54" s="120" t="s">
        <v>2332</v>
      </c>
      <c r="AM54" s="120" t="s">
        <v>2333</v>
      </c>
      <c r="AN54" s="120" t="s">
        <v>2334</v>
      </c>
      <c r="AO54" s="120" t="s">
        <v>904</v>
      </c>
      <c r="AP54" s="120" t="s">
        <v>2335</v>
      </c>
      <c r="AQ54" s="120" t="s">
        <v>309</v>
      </c>
      <c r="AR54" s="120" t="s">
        <v>2336</v>
      </c>
      <c r="AS54" s="120" t="s">
        <v>294</v>
      </c>
      <c r="AT54" s="120" t="s">
        <v>2337</v>
      </c>
      <c r="AU54" s="120"/>
      <c r="AV54" s="120"/>
      <c r="AW54" s="120"/>
      <c r="AX54" s="120"/>
      <c r="AY54" s="120" t="s">
        <v>313</v>
      </c>
      <c r="AZ54" s="120" t="s">
        <v>2338</v>
      </c>
      <c r="BA54" s="120" t="s">
        <v>315</v>
      </c>
      <c r="BB54" s="120" t="s">
        <v>2339</v>
      </c>
      <c r="BC54" s="120" t="s">
        <v>317</v>
      </c>
      <c r="BD54" s="120" t="s">
        <v>2338</v>
      </c>
      <c r="BE54" s="120" t="s">
        <v>318</v>
      </c>
      <c r="BF54" s="120" t="s">
        <v>2340</v>
      </c>
      <c r="BG54" s="120" t="s">
        <v>319</v>
      </c>
      <c r="BH54" s="120" t="s">
        <v>2341</v>
      </c>
      <c r="BI54" s="120" t="s">
        <v>321</v>
      </c>
      <c r="BJ54" s="120" t="s">
        <v>2338</v>
      </c>
      <c r="BK54" s="120" t="s">
        <v>322</v>
      </c>
      <c r="BL54" s="120" t="s">
        <v>2342</v>
      </c>
      <c r="BM54" s="120" t="s">
        <v>324</v>
      </c>
      <c r="BN54" s="120" t="s">
        <v>2343</v>
      </c>
      <c r="BO54" s="120"/>
      <c r="BP54" s="120"/>
      <c r="BQ54" s="120" t="s">
        <v>326</v>
      </c>
      <c r="BR54" s="120" t="s">
        <v>2344</v>
      </c>
      <c r="BS54" s="120" t="s">
        <v>327</v>
      </c>
      <c r="BT54" s="120" t="s">
        <v>2344</v>
      </c>
      <c r="BU54" s="120" t="s">
        <v>2345</v>
      </c>
      <c r="BV54" s="120" t="s">
        <v>2344</v>
      </c>
      <c r="BW54" s="120" t="s">
        <v>294</v>
      </c>
      <c r="BX54" s="120" t="s">
        <v>2346</v>
      </c>
      <c r="BY54" s="120" t="s">
        <v>2347</v>
      </c>
      <c r="BZ54" s="120" t="s">
        <v>2348</v>
      </c>
      <c r="CA54" s="120"/>
      <c r="CB54" s="120"/>
      <c r="CC54" s="120"/>
      <c r="CD54" s="120"/>
      <c r="CE54" s="120" t="s">
        <v>2349</v>
      </c>
      <c r="CF54" s="120" t="s">
        <v>2338</v>
      </c>
      <c r="CG54" s="120" t="s">
        <v>2350</v>
      </c>
      <c r="CH54" s="120" t="s">
        <v>2351</v>
      </c>
      <c r="CI54" s="120" t="s">
        <v>2352</v>
      </c>
      <c r="CJ54" s="120" t="s">
        <v>2353</v>
      </c>
      <c r="CK54" s="120"/>
      <c r="CL54" s="120"/>
      <c r="CM54" s="120"/>
      <c r="CN54" s="120"/>
      <c r="CO54" s="120"/>
      <c r="CP54" s="120"/>
      <c r="CQ54" s="120"/>
      <c r="CR54" s="120"/>
      <c r="CS54" s="120"/>
      <c r="CT54" s="120"/>
      <c r="CU54" s="120" t="s">
        <v>2354</v>
      </c>
      <c r="CV54" s="120" t="s">
        <v>2355</v>
      </c>
      <c r="CW54" s="120"/>
      <c r="CX54" s="120" t="s">
        <v>2356</v>
      </c>
      <c r="CY54" s="120" t="s">
        <v>2357</v>
      </c>
      <c r="CZ54" s="120" t="s">
        <v>2358</v>
      </c>
      <c r="DA54" s="120" t="s">
        <v>2359</v>
      </c>
      <c r="DB54" s="120" t="s">
        <v>2360</v>
      </c>
      <c r="DC54" s="120" t="s">
        <v>2361</v>
      </c>
      <c r="DD54" s="120" t="s">
        <v>2362</v>
      </c>
      <c r="DE54" s="120" t="s">
        <v>2363</v>
      </c>
      <c r="DF54" s="120" t="s">
        <v>2364</v>
      </c>
      <c r="DG54" s="120" t="s">
        <v>2365</v>
      </c>
      <c r="DH54" s="120"/>
      <c r="DI54" s="120" t="s">
        <v>1169</v>
      </c>
      <c r="DJ54" s="120" t="s">
        <v>2366</v>
      </c>
      <c r="DK54" s="120" t="s">
        <v>2367</v>
      </c>
      <c r="DL54" s="120" t="s">
        <v>2368</v>
      </c>
      <c r="DM54" s="120" t="s">
        <v>351</v>
      </c>
      <c r="DN54" s="120" t="s">
        <v>2369</v>
      </c>
      <c r="DO54" s="120" t="s">
        <v>2370</v>
      </c>
      <c r="DP54" s="120" t="s">
        <v>2371</v>
      </c>
      <c r="DQ54" s="120" t="s">
        <v>1169</v>
      </c>
      <c r="DR54" s="120" t="s">
        <v>2372</v>
      </c>
      <c r="DS54" s="120" t="s">
        <v>2373</v>
      </c>
      <c r="DT54" s="120" t="s">
        <v>2374</v>
      </c>
      <c r="DU54" s="120" t="s">
        <v>2375</v>
      </c>
      <c r="DV54" s="120" t="s">
        <v>2376</v>
      </c>
      <c r="DW54" s="120" t="s">
        <v>2377</v>
      </c>
      <c r="DX54" s="120" t="s">
        <v>2378</v>
      </c>
      <c r="DY54" s="120" t="s">
        <v>2379</v>
      </c>
      <c r="DZ54" s="120" t="s">
        <v>2380</v>
      </c>
      <c r="EA54" s="120" t="s">
        <v>2381</v>
      </c>
      <c r="EB54" s="120" t="s">
        <v>2382</v>
      </c>
      <c r="EC54" s="120" t="s">
        <v>2383</v>
      </c>
      <c r="ED54" s="120" t="s">
        <v>2384</v>
      </c>
      <c r="EE54" s="120" t="s">
        <v>2385</v>
      </c>
      <c r="EF54" s="120"/>
      <c r="EG54" s="120" t="s">
        <v>2386</v>
      </c>
      <c r="EH54" s="120" t="s">
        <v>2387</v>
      </c>
      <c r="EI54" s="120"/>
      <c r="EJ54" s="120"/>
      <c r="EK54" s="120" t="s">
        <v>2388</v>
      </c>
      <c r="EL54" s="120" t="s">
        <v>2389</v>
      </c>
      <c r="EM54" s="120"/>
      <c r="EN54" s="120"/>
      <c r="EO54" s="120" t="s">
        <v>2390</v>
      </c>
      <c r="EP54" s="120" t="s">
        <v>2391</v>
      </c>
      <c r="EQ54" s="120" t="s">
        <v>2392</v>
      </c>
      <c r="ER54" s="120"/>
      <c r="ES54" s="120" t="s">
        <v>2393</v>
      </c>
      <c r="ET54" s="120" t="s">
        <v>2394</v>
      </c>
      <c r="EU54" s="120" t="s">
        <v>2395</v>
      </c>
      <c r="EV54" s="120" t="s">
        <v>2396</v>
      </c>
      <c r="EW54" s="120" t="s">
        <v>2397</v>
      </c>
      <c r="EX54" s="120" t="s">
        <v>2398</v>
      </c>
      <c r="EY54" s="120" t="s">
        <v>1169</v>
      </c>
      <c r="EZ54" s="120" t="s">
        <v>2399</v>
      </c>
      <c r="FA54" s="120"/>
      <c r="FB54" s="120"/>
      <c r="FC54" s="120" t="s">
        <v>2400</v>
      </c>
      <c r="FD54" s="120" t="s">
        <v>2401</v>
      </c>
      <c r="FE54" s="120" t="s">
        <v>1169</v>
      </c>
      <c r="FF54" s="120" t="s">
        <v>2402</v>
      </c>
      <c r="FG54" s="120" t="s">
        <v>2403</v>
      </c>
      <c r="FH54" s="120" t="s">
        <v>2404</v>
      </c>
      <c r="FI54" s="120" t="s">
        <v>2405</v>
      </c>
      <c r="FJ54" s="120" t="s">
        <v>2406</v>
      </c>
      <c r="FK54" s="120" t="s">
        <v>2407</v>
      </c>
      <c r="FL54" s="120" t="s">
        <v>2408</v>
      </c>
      <c r="FM54" s="120"/>
      <c r="FN54" s="120"/>
      <c r="FO54" s="120"/>
      <c r="FP54" s="120"/>
      <c r="FQ54" s="120"/>
      <c r="FR54" s="120"/>
      <c r="FS54" s="120" t="s">
        <v>2409</v>
      </c>
      <c r="FT54" s="120" t="s">
        <v>2410</v>
      </c>
      <c r="FU54" s="120" t="s">
        <v>2411</v>
      </c>
      <c r="FV54" s="120" t="s">
        <v>2412</v>
      </c>
      <c r="FW54" s="120"/>
      <c r="FX54" s="120"/>
      <c r="FY54" s="120" t="s">
        <v>2413</v>
      </c>
      <c r="FZ54" s="120" t="s">
        <v>2414</v>
      </c>
      <c r="GA54" s="120"/>
      <c r="GB54" s="120"/>
      <c r="GC54" s="120" t="s">
        <v>2415</v>
      </c>
      <c r="GD54" s="120" t="s">
        <v>2416</v>
      </c>
      <c r="GE54" s="120"/>
      <c r="GF54" s="120"/>
      <c r="GG54" s="120"/>
      <c r="GH54" s="120"/>
      <c r="GI54" s="120"/>
      <c r="GJ54" s="120" t="s">
        <v>220</v>
      </c>
      <c r="GK54" s="120" t="s">
        <v>2417</v>
      </c>
      <c r="GL54" s="120" t="s">
        <v>2418</v>
      </c>
    </row>
    <row r="55" spans="1:194" ht="50.1" customHeight="1" x14ac:dyDescent="0.3">
      <c r="A55" s="119" t="s">
        <v>2419</v>
      </c>
      <c r="B55" s="120">
        <v>884</v>
      </c>
      <c r="C55" s="120" t="s">
        <v>202</v>
      </c>
      <c r="D55" s="120"/>
      <c r="E55" s="120" t="s">
        <v>207</v>
      </c>
      <c r="F55" s="120" t="s">
        <v>2</v>
      </c>
      <c r="G55" s="120" t="s">
        <v>2</v>
      </c>
      <c r="H55" s="120"/>
      <c r="I55" s="120" t="s">
        <v>2420</v>
      </c>
      <c r="J55" s="120"/>
      <c r="K55" s="120"/>
      <c r="L55" s="120"/>
      <c r="M55" s="120"/>
      <c r="N55" s="120"/>
      <c r="O55" s="120" t="s">
        <v>247</v>
      </c>
      <c r="P55" s="120" t="s">
        <v>2421</v>
      </c>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120"/>
      <c r="BD55" s="120"/>
      <c r="BE55" s="120"/>
      <c r="BF55" s="120"/>
      <c r="BG55" s="120"/>
      <c r="BH55" s="120"/>
      <c r="BI55" s="120"/>
      <c r="BJ55" s="120"/>
      <c r="BK55" s="120"/>
      <c r="BL55" s="120"/>
      <c r="BM55" s="120"/>
      <c r="BN55" s="120"/>
      <c r="BO55" s="120"/>
      <c r="BP55" s="120"/>
      <c r="BQ55" s="120"/>
      <c r="BR55" s="120"/>
      <c r="BS55" s="120"/>
      <c r="BT55" s="120"/>
      <c r="BU55" s="120"/>
      <c r="BV55" s="120"/>
      <c r="BW55" s="120"/>
      <c r="BX55" s="120"/>
      <c r="BY55" s="120"/>
      <c r="BZ55" s="120"/>
      <c r="CA55" s="120"/>
      <c r="CB55" s="120"/>
      <c r="CC55" s="120"/>
      <c r="CD55" s="120"/>
      <c r="CE55" s="120"/>
      <c r="CF55" s="120"/>
      <c r="CG55" s="120"/>
      <c r="CH55" s="120"/>
      <c r="CI55" s="120"/>
      <c r="CJ55" s="120"/>
      <c r="CK55" s="120"/>
      <c r="CL55" s="120"/>
      <c r="CM55" s="120"/>
      <c r="CN55" s="120"/>
      <c r="CO55" s="120"/>
      <c r="CP55" s="120"/>
      <c r="CQ55" s="120"/>
      <c r="CR55" s="120"/>
      <c r="CS55" s="120"/>
      <c r="CT55" s="120"/>
      <c r="CU55" s="120"/>
      <c r="CV55" s="120"/>
      <c r="CW55" s="120"/>
      <c r="CX55" s="120"/>
      <c r="CY55" s="120"/>
      <c r="CZ55" s="120"/>
      <c r="DA55" s="120"/>
      <c r="DB55" s="120"/>
      <c r="DC55" s="120"/>
      <c r="DD55" s="120"/>
      <c r="DE55" s="120"/>
      <c r="DF55" s="120"/>
      <c r="DG55" s="120"/>
      <c r="DH55" s="120"/>
      <c r="DI55" s="120"/>
      <c r="DJ55" s="120"/>
      <c r="DK55" s="120"/>
      <c r="DL55" s="120"/>
      <c r="DM55" s="120"/>
      <c r="DN55" s="120"/>
      <c r="DO55" s="120"/>
      <c r="DP55" s="120"/>
      <c r="DQ55" s="120"/>
      <c r="DR55" s="120"/>
      <c r="DS55" s="120"/>
      <c r="DT55" s="120"/>
      <c r="DU55" s="120"/>
      <c r="DV55" s="120"/>
      <c r="DW55" s="120"/>
      <c r="DX55" s="120"/>
      <c r="DY55" s="120"/>
      <c r="DZ55" s="120"/>
      <c r="EA55" s="120"/>
      <c r="EB55" s="120"/>
      <c r="EC55" s="120"/>
      <c r="ED55" s="120"/>
      <c r="EE55" s="120"/>
      <c r="EF55" s="120"/>
      <c r="EG55" s="120"/>
      <c r="EH55" s="120"/>
      <c r="EI55" s="120"/>
      <c r="EJ55" s="120"/>
      <c r="EK55" s="120"/>
      <c r="EL55" s="120"/>
      <c r="EM55" s="120"/>
      <c r="EN55" s="120"/>
      <c r="EO55" s="120"/>
      <c r="EP55" s="120"/>
      <c r="EQ55" s="120"/>
      <c r="ER55" s="120"/>
      <c r="ES55" s="120"/>
      <c r="ET55" s="120"/>
      <c r="EU55" s="120"/>
      <c r="EV55" s="120"/>
      <c r="EW55" s="120"/>
      <c r="EX55" s="120"/>
      <c r="EY55" s="120"/>
      <c r="EZ55" s="120"/>
      <c r="FA55" s="120"/>
      <c r="FB55" s="120"/>
      <c r="FC55" s="120"/>
      <c r="FD55" s="120"/>
      <c r="FE55" s="120"/>
      <c r="FF55" s="120"/>
      <c r="FG55" s="120"/>
      <c r="FH55" s="120"/>
      <c r="FI55" s="120"/>
      <c r="FJ55" s="120"/>
      <c r="FK55" s="120"/>
      <c r="FL55" s="120"/>
      <c r="FM55" s="120"/>
      <c r="FN55" s="120"/>
      <c r="FO55" s="120"/>
      <c r="FP55" s="120"/>
      <c r="FQ55" s="120"/>
      <c r="FR55" s="120"/>
      <c r="FS55" s="120"/>
      <c r="FT55" s="120"/>
      <c r="FU55" s="120"/>
      <c r="FV55" s="120"/>
      <c r="FW55" s="120"/>
      <c r="FX55" s="120"/>
      <c r="FY55" s="120"/>
      <c r="FZ55" s="120"/>
      <c r="GA55" s="120"/>
      <c r="GB55" s="120"/>
      <c r="GC55" s="120"/>
      <c r="GD55" s="120"/>
      <c r="GE55" s="120"/>
      <c r="GF55" s="120"/>
      <c r="GG55" s="120"/>
      <c r="GH55" s="120"/>
      <c r="GI55" s="120" t="s">
        <v>2422</v>
      </c>
      <c r="GJ55" s="120" t="s">
        <v>220</v>
      </c>
      <c r="GK55" s="120" t="s">
        <v>2423</v>
      </c>
      <c r="GL55" s="120" t="s">
        <v>2424</v>
      </c>
    </row>
    <row r="56" spans="1:194" ht="50.1" customHeight="1" x14ac:dyDescent="0.3">
      <c r="A56" s="119" t="s">
        <v>2425</v>
      </c>
      <c r="B56" s="120">
        <v>895</v>
      </c>
      <c r="C56" s="120" t="s">
        <v>202</v>
      </c>
      <c r="D56" s="120"/>
      <c r="E56" s="120" t="s">
        <v>2426</v>
      </c>
      <c r="F56" s="120" t="s">
        <v>3</v>
      </c>
      <c r="G56" s="120" t="s">
        <v>2427</v>
      </c>
      <c r="H56" s="120" t="s">
        <v>2428</v>
      </c>
      <c r="I56" s="120" t="s">
        <v>1046</v>
      </c>
      <c r="J56" s="120" t="s">
        <v>2429</v>
      </c>
      <c r="K56" s="120"/>
      <c r="L56" s="120"/>
      <c r="M56" s="120"/>
      <c r="N56" s="120" t="s">
        <v>2430</v>
      </c>
      <c r="O56" s="120" t="s">
        <v>247</v>
      </c>
      <c r="P56" s="120"/>
      <c r="Q56" s="120"/>
      <c r="R56" s="120"/>
      <c r="S56" s="120"/>
      <c r="T56" s="120"/>
      <c r="U56" s="120"/>
      <c r="V56" s="120"/>
      <c r="W56" s="120"/>
      <c r="X56" s="120"/>
      <c r="Y56" s="120"/>
      <c r="Z56" s="120"/>
      <c r="AA56" s="120"/>
      <c r="AB56" s="120" t="s">
        <v>2431</v>
      </c>
      <c r="AC56" s="120"/>
      <c r="AD56" s="120"/>
      <c r="AE56" s="120"/>
      <c r="AF56" s="122"/>
      <c r="AG56" s="122"/>
      <c r="AH56" s="122"/>
      <c r="AI56" s="122"/>
      <c r="AJ56" s="122"/>
      <c r="AK56" s="122"/>
      <c r="AL56" s="122"/>
      <c r="AM56" s="122"/>
      <c r="AN56" s="122"/>
      <c r="AO56" s="122"/>
      <c r="AP56" s="122" t="s">
        <v>2432</v>
      </c>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c r="BZ56" s="122"/>
      <c r="CA56" s="122"/>
      <c r="CB56" s="122"/>
      <c r="CC56" s="122"/>
      <c r="CD56" s="122"/>
      <c r="CE56" s="122"/>
      <c r="CF56" s="122"/>
      <c r="CG56" s="122"/>
      <c r="CH56" s="122"/>
      <c r="CI56" s="122"/>
      <c r="CJ56" s="122"/>
      <c r="CK56" s="122"/>
      <c r="CL56" s="122"/>
      <c r="CM56" s="122"/>
      <c r="CN56" s="122"/>
      <c r="CO56" s="122"/>
      <c r="CP56" s="122"/>
      <c r="CQ56" s="122"/>
      <c r="CR56" s="122"/>
      <c r="CS56" s="122"/>
      <c r="CT56" s="122"/>
      <c r="CU56" s="122"/>
      <c r="CV56" s="122"/>
      <c r="CW56" s="122"/>
      <c r="CX56" s="122"/>
      <c r="CY56" s="122"/>
      <c r="CZ56" s="122"/>
      <c r="DA56" s="122"/>
      <c r="DB56" s="122" t="s">
        <v>2433</v>
      </c>
      <c r="DC56" s="122"/>
      <c r="DD56" s="122"/>
      <c r="DE56" s="122"/>
      <c r="DF56" s="122"/>
      <c r="DG56" s="122"/>
      <c r="DH56" s="122"/>
      <c r="DI56" s="122"/>
      <c r="DJ56" s="122"/>
      <c r="DK56" s="122"/>
      <c r="DL56" s="122" t="s">
        <v>2434</v>
      </c>
      <c r="DM56" s="122"/>
      <c r="DN56" s="122"/>
      <c r="DO56" s="122"/>
      <c r="DP56" s="122"/>
      <c r="DQ56" s="122"/>
      <c r="DR56" s="122"/>
      <c r="DS56" s="122"/>
      <c r="DT56" s="122" t="s">
        <v>2435</v>
      </c>
      <c r="DU56" s="122"/>
      <c r="DV56" s="122"/>
      <c r="DW56" s="122"/>
      <c r="DX56" s="122"/>
      <c r="DY56" s="122"/>
      <c r="DZ56" s="122"/>
      <c r="EA56" s="122"/>
      <c r="EB56" s="122"/>
      <c r="EC56" s="122"/>
      <c r="ED56" s="122"/>
      <c r="EE56" s="122"/>
      <c r="EF56" s="122"/>
      <c r="EG56" s="122"/>
      <c r="EH56" s="122"/>
      <c r="EI56" s="122"/>
      <c r="EJ56" s="122"/>
      <c r="EK56" s="122"/>
      <c r="EL56" s="122"/>
      <c r="EM56" s="122"/>
      <c r="EN56" s="122"/>
      <c r="EO56" s="122"/>
      <c r="EP56" s="122"/>
      <c r="EQ56" s="122"/>
      <c r="ER56" s="122" t="s">
        <v>2436</v>
      </c>
      <c r="ES56" s="122"/>
      <c r="ET56" s="122"/>
      <c r="EU56" s="122"/>
      <c r="EV56" s="122"/>
      <c r="EW56" s="122"/>
      <c r="EX56" s="122" t="s">
        <v>2437</v>
      </c>
      <c r="EY56" s="122"/>
      <c r="EZ56" s="122"/>
      <c r="FA56" s="122"/>
      <c r="FB56" s="122"/>
      <c r="FC56" s="122"/>
      <c r="FD56" s="122"/>
      <c r="FE56" s="122"/>
      <c r="FF56" s="122"/>
      <c r="FG56" s="122"/>
      <c r="FH56" s="122"/>
      <c r="FI56" s="122"/>
      <c r="FJ56" s="122"/>
      <c r="FK56" s="122"/>
      <c r="FL56" s="122"/>
      <c r="FM56" s="122"/>
      <c r="FN56" s="122"/>
      <c r="FO56" s="122"/>
      <c r="FP56" s="122"/>
      <c r="FQ56" s="122"/>
      <c r="FR56" s="122"/>
      <c r="FS56" s="122"/>
      <c r="FT56" s="122"/>
      <c r="FU56" s="122"/>
      <c r="FV56" s="122"/>
      <c r="FW56" s="122"/>
      <c r="FX56" s="122"/>
      <c r="FY56" s="122"/>
      <c r="FZ56" s="122"/>
      <c r="GA56" s="122"/>
      <c r="GB56" s="122"/>
      <c r="GC56" s="122"/>
      <c r="GD56" s="122"/>
      <c r="GE56" s="122"/>
      <c r="GF56" s="122"/>
      <c r="GG56" s="122"/>
      <c r="GH56" s="122"/>
      <c r="GI56" s="122"/>
      <c r="GJ56" s="122" t="s">
        <v>205</v>
      </c>
      <c r="GK56" s="122" t="s">
        <v>2438</v>
      </c>
      <c r="GL56" s="122"/>
    </row>
    <row r="57" spans="1:194" ht="50.1" customHeight="1" x14ac:dyDescent="0.3"/>
    <row r="58" spans="1:194" ht="50.1" customHeight="1" x14ac:dyDescent="0.3"/>
    <row r="59" spans="1:194" ht="50.1" customHeight="1" x14ac:dyDescent="0.3"/>
    <row r="60" spans="1:194" ht="50.1" customHeight="1" x14ac:dyDescent="0.3"/>
    <row r="61" spans="1:194" ht="50.1" customHeight="1" x14ac:dyDescent="0.3"/>
    <row r="62" spans="1:194" ht="50.1" customHeight="1" x14ac:dyDescent="0.3"/>
    <row r="63" spans="1:194" ht="50.1" customHeight="1" x14ac:dyDescent="0.3"/>
    <row r="64" spans="1:194" ht="50.1" customHeight="1" x14ac:dyDescent="0.3"/>
    <row r="65" ht="50.1" customHeight="1" x14ac:dyDescent="0.3"/>
    <row r="66" ht="50.1" customHeight="1" x14ac:dyDescent="0.3"/>
    <row r="67" ht="50.1" customHeight="1" x14ac:dyDescent="0.3"/>
    <row r="68" ht="50.1" customHeight="1" x14ac:dyDescent="0.3"/>
    <row r="69" ht="50.1" customHeight="1" x14ac:dyDescent="0.3"/>
    <row r="70" ht="50.1" customHeight="1" x14ac:dyDescent="0.3"/>
    <row r="71" ht="50.1" customHeight="1" x14ac:dyDescent="0.3"/>
    <row r="72" ht="50.1" customHeight="1" x14ac:dyDescent="0.3"/>
    <row r="73" ht="50.1" customHeight="1" x14ac:dyDescent="0.3"/>
    <row r="74" ht="50.1" customHeight="1" x14ac:dyDescent="0.3"/>
    <row r="75" ht="50.1" customHeight="1" x14ac:dyDescent="0.3"/>
    <row r="76" ht="50.1" customHeight="1" x14ac:dyDescent="0.3"/>
    <row r="77" ht="50.1" customHeight="1" x14ac:dyDescent="0.3"/>
    <row r="78" ht="50.1" customHeight="1" x14ac:dyDescent="0.3"/>
    <row r="79" ht="50.1" customHeight="1" x14ac:dyDescent="0.3"/>
    <row r="80" ht="50.1" customHeight="1" x14ac:dyDescent="0.3"/>
    <row r="81" ht="50.1" customHeight="1" x14ac:dyDescent="0.3"/>
    <row r="82" ht="50.1" customHeight="1" x14ac:dyDescent="0.3"/>
    <row r="83" ht="50.1" customHeight="1" x14ac:dyDescent="0.3"/>
    <row r="84" ht="50.1" customHeight="1" x14ac:dyDescent="0.3"/>
    <row r="85" ht="50.1" customHeight="1" x14ac:dyDescent="0.3"/>
    <row r="86" ht="50.1" customHeight="1" x14ac:dyDescent="0.3"/>
    <row r="87" ht="50.1" customHeight="1" x14ac:dyDescent="0.3"/>
    <row r="88" ht="50.1" customHeight="1" x14ac:dyDescent="0.3"/>
    <row r="89" ht="50.1" customHeight="1" x14ac:dyDescent="0.3"/>
    <row r="90" ht="50.1" customHeight="1" x14ac:dyDescent="0.3"/>
    <row r="91" ht="50.1" customHeight="1" x14ac:dyDescent="0.3"/>
    <row r="92" ht="50.1" customHeight="1" x14ac:dyDescent="0.3"/>
    <row r="93" ht="50.1" customHeight="1" x14ac:dyDescent="0.3"/>
    <row r="94" ht="50.1" customHeight="1" x14ac:dyDescent="0.3"/>
    <row r="95" ht="50.1" customHeight="1" x14ac:dyDescent="0.3"/>
    <row r="96" ht="50.1" customHeight="1" x14ac:dyDescent="0.3"/>
    <row r="97" ht="50.1" customHeight="1" x14ac:dyDescent="0.3"/>
    <row r="98" ht="50.1" customHeight="1" x14ac:dyDescent="0.3"/>
    <row r="99" ht="50.1" customHeight="1" x14ac:dyDescent="0.3"/>
    <row r="100" ht="50.1" customHeight="1" x14ac:dyDescent="0.3"/>
    <row r="101" ht="50.1" customHeight="1" x14ac:dyDescent="0.3"/>
    <row r="102" ht="50.1" customHeight="1" x14ac:dyDescent="0.3"/>
    <row r="103" ht="50.1" customHeight="1" x14ac:dyDescent="0.3"/>
    <row r="104" ht="50.1" customHeight="1" x14ac:dyDescent="0.3"/>
    <row r="105" ht="50.1" customHeight="1" x14ac:dyDescent="0.3"/>
    <row r="106" ht="50.1" customHeight="1" x14ac:dyDescent="0.3"/>
    <row r="107" ht="50.1" customHeight="1" x14ac:dyDescent="0.3"/>
    <row r="108" ht="50.1" customHeight="1" x14ac:dyDescent="0.3"/>
    <row r="109" ht="50.1" customHeight="1" x14ac:dyDescent="0.3"/>
    <row r="110" ht="50.1" customHeight="1" x14ac:dyDescent="0.3"/>
    <row r="111" ht="50.1" customHeight="1" x14ac:dyDescent="0.3"/>
    <row r="112" ht="50.1" customHeight="1" x14ac:dyDescent="0.3"/>
    <row r="113" ht="50.1" customHeight="1" x14ac:dyDescent="0.3"/>
    <row r="114" ht="50.1" customHeight="1" x14ac:dyDescent="0.3"/>
    <row r="115" ht="50.1" customHeight="1" x14ac:dyDescent="0.3"/>
    <row r="116" ht="50.1" customHeight="1" x14ac:dyDescent="0.3"/>
    <row r="117" ht="50.1" customHeight="1" x14ac:dyDescent="0.3"/>
    <row r="118" ht="50.1" customHeight="1" x14ac:dyDescent="0.3"/>
    <row r="119" ht="50.1" customHeight="1" x14ac:dyDescent="0.3"/>
    <row r="120" ht="50.1" customHeight="1" x14ac:dyDescent="0.3"/>
    <row r="121" ht="50.1" customHeight="1" x14ac:dyDescent="0.3"/>
    <row r="122" ht="50.1" customHeight="1" x14ac:dyDescent="0.3"/>
    <row r="123" ht="50.1" customHeight="1" x14ac:dyDescent="0.3"/>
    <row r="124" ht="50.1" customHeight="1" x14ac:dyDescent="0.3"/>
    <row r="125" ht="50.1" customHeight="1" x14ac:dyDescent="0.3"/>
    <row r="126" ht="50.1" customHeight="1" x14ac:dyDescent="0.3"/>
    <row r="127" ht="50.1" customHeight="1" x14ac:dyDescent="0.3"/>
    <row r="128" ht="50.1" customHeight="1" x14ac:dyDescent="0.3"/>
    <row r="129" ht="50.1" customHeight="1" x14ac:dyDescent="0.3"/>
    <row r="130" ht="50.1" customHeight="1" x14ac:dyDescent="0.3"/>
    <row r="131" ht="50.1" customHeight="1" x14ac:dyDescent="0.3"/>
    <row r="132" ht="50.1" customHeight="1" x14ac:dyDescent="0.3"/>
    <row r="133" ht="50.1" customHeight="1" x14ac:dyDescent="0.3"/>
    <row r="134" ht="50.1" customHeight="1" x14ac:dyDescent="0.3"/>
    <row r="135" ht="50.1" customHeight="1" x14ac:dyDescent="0.3"/>
    <row r="136" ht="50.1" customHeight="1" x14ac:dyDescent="0.3"/>
    <row r="137" ht="50.1" customHeight="1" x14ac:dyDescent="0.3"/>
    <row r="138" ht="50.1" customHeight="1" x14ac:dyDescent="0.3"/>
    <row r="139" ht="50.1" customHeight="1" x14ac:dyDescent="0.3"/>
    <row r="140" ht="50.1" customHeight="1" x14ac:dyDescent="0.3"/>
    <row r="141" ht="50.1" customHeight="1" x14ac:dyDescent="0.3"/>
    <row r="142" ht="50.1" customHeight="1" x14ac:dyDescent="0.3"/>
    <row r="143" ht="50.1" customHeight="1" x14ac:dyDescent="0.3"/>
    <row r="144" ht="50.1" customHeight="1" x14ac:dyDescent="0.3"/>
    <row r="145" ht="50.1" customHeight="1" x14ac:dyDescent="0.3"/>
    <row r="146" ht="50.1" customHeight="1" x14ac:dyDescent="0.3"/>
    <row r="147" ht="50.1" customHeight="1" x14ac:dyDescent="0.3"/>
    <row r="148" ht="50.1" customHeight="1" x14ac:dyDescent="0.3"/>
    <row r="149" ht="50.1" customHeight="1" x14ac:dyDescent="0.3"/>
    <row r="150" ht="50.1" customHeight="1" x14ac:dyDescent="0.3"/>
    <row r="151" ht="50.1" customHeight="1" x14ac:dyDescent="0.3"/>
    <row r="152" ht="50.1" customHeight="1" x14ac:dyDescent="0.3"/>
    <row r="153" ht="50.1" customHeight="1" x14ac:dyDescent="0.3"/>
    <row r="154" ht="50.1" customHeight="1" x14ac:dyDescent="0.3"/>
    <row r="155" ht="50.1" customHeight="1" x14ac:dyDescent="0.3"/>
    <row r="156" ht="50.1" customHeight="1" x14ac:dyDescent="0.3"/>
    <row r="157" ht="50.1" customHeight="1" x14ac:dyDescent="0.3"/>
    <row r="158" ht="50.1" customHeight="1" x14ac:dyDescent="0.3"/>
    <row r="159" ht="50.1" customHeight="1" x14ac:dyDescent="0.3"/>
    <row r="160" ht="50.1" customHeight="1" x14ac:dyDescent="0.3"/>
    <row r="161" ht="50.1" customHeight="1" x14ac:dyDescent="0.3"/>
    <row r="162" ht="50.1" customHeight="1" x14ac:dyDescent="0.3"/>
    <row r="163" ht="50.1" customHeight="1" x14ac:dyDescent="0.3"/>
    <row r="164" ht="50.1" customHeight="1" x14ac:dyDescent="0.3"/>
    <row r="165" ht="50.1" customHeight="1" x14ac:dyDescent="0.3"/>
    <row r="166" ht="50.1" customHeight="1" x14ac:dyDescent="0.3"/>
    <row r="167" ht="50.1" customHeight="1" x14ac:dyDescent="0.3"/>
    <row r="168" ht="50.1" customHeight="1" x14ac:dyDescent="0.3"/>
    <row r="169" ht="50.1" customHeight="1" x14ac:dyDescent="0.3"/>
    <row r="170" ht="50.1" customHeight="1" x14ac:dyDescent="0.3"/>
    <row r="171" ht="50.1" customHeight="1" x14ac:dyDescent="0.3"/>
    <row r="172" ht="50.1" customHeight="1" x14ac:dyDescent="0.3"/>
    <row r="173" ht="50.1" customHeight="1" x14ac:dyDescent="0.3"/>
    <row r="174" ht="50.1" customHeight="1" x14ac:dyDescent="0.3"/>
    <row r="175" ht="50.1" customHeight="1" x14ac:dyDescent="0.3"/>
    <row r="176" ht="50.1" customHeight="1" x14ac:dyDescent="0.3"/>
    <row r="177" ht="50.1" customHeight="1" x14ac:dyDescent="0.3"/>
    <row r="178" ht="50.1" customHeight="1" x14ac:dyDescent="0.3"/>
    <row r="179" ht="50.1" customHeight="1" x14ac:dyDescent="0.3"/>
    <row r="180" ht="50.1" customHeight="1" x14ac:dyDescent="0.3"/>
    <row r="181" ht="50.1" customHeight="1" x14ac:dyDescent="0.3"/>
    <row r="182" ht="50.1" customHeight="1" x14ac:dyDescent="0.3"/>
    <row r="183" ht="50.1" customHeight="1" x14ac:dyDescent="0.3"/>
    <row r="184" ht="50.1" customHeight="1" x14ac:dyDescent="0.3"/>
    <row r="185" ht="50.1" customHeight="1" x14ac:dyDescent="0.3"/>
    <row r="186" ht="50.1" customHeight="1" x14ac:dyDescent="0.3"/>
    <row r="187" ht="50.1" customHeight="1" x14ac:dyDescent="0.3"/>
    <row r="188" ht="50.1" customHeight="1" x14ac:dyDescent="0.3"/>
    <row r="189" ht="50.1" customHeight="1" x14ac:dyDescent="0.3"/>
    <row r="190" ht="50.1" customHeight="1" x14ac:dyDescent="0.3"/>
    <row r="191" ht="50.1" customHeight="1" x14ac:dyDescent="0.3"/>
    <row r="192" ht="50.1" customHeight="1" x14ac:dyDescent="0.3"/>
    <row r="193" ht="50.1" customHeight="1" x14ac:dyDescent="0.3"/>
    <row r="194" ht="50.1" customHeight="1" x14ac:dyDescent="0.3"/>
    <row r="195" ht="50.1" customHeight="1" x14ac:dyDescent="0.3"/>
    <row r="196" ht="50.1" customHeight="1" x14ac:dyDescent="0.3"/>
    <row r="197" ht="50.1" customHeight="1" x14ac:dyDescent="0.3"/>
    <row r="198" ht="50.1" customHeight="1" x14ac:dyDescent="0.3"/>
    <row r="199" ht="50.1" customHeight="1" x14ac:dyDescent="0.3"/>
    <row r="200" ht="50.1" customHeight="1" x14ac:dyDescent="0.3"/>
    <row r="201" ht="50.1" customHeight="1" x14ac:dyDescent="0.3"/>
    <row r="202" ht="50.1" customHeight="1" x14ac:dyDescent="0.3"/>
    <row r="203" ht="50.1" customHeight="1" x14ac:dyDescent="0.3"/>
    <row r="204" ht="50.1" customHeight="1" x14ac:dyDescent="0.3"/>
    <row r="205" ht="50.1" customHeight="1" x14ac:dyDescent="0.3"/>
    <row r="206" ht="50.1" customHeight="1" x14ac:dyDescent="0.3"/>
    <row r="207" ht="50.1" customHeight="1" x14ac:dyDescent="0.3"/>
    <row r="208" ht="50.1" customHeight="1" x14ac:dyDescent="0.3"/>
    <row r="209" ht="50.1" customHeight="1" x14ac:dyDescent="0.3"/>
    <row r="210" ht="50.1" customHeight="1" x14ac:dyDescent="0.3"/>
    <row r="211" ht="50.1" customHeight="1" x14ac:dyDescent="0.3"/>
    <row r="212" ht="50.1" customHeight="1" x14ac:dyDescent="0.3"/>
    <row r="213" ht="50.1" customHeight="1" x14ac:dyDescent="0.3"/>
    <row r="214" ht="50.1" customHeight="1" x14ac:dyDescent="0.3"/>
    <row r="215" ht="50.1" customHeight="1" x14ac:dyDescent="0.3"/>
    <row r="216" ht="50.1" customHeight="1" x14ac:dyDescent="0.3"/>
    <row r="217" ht="50.1" customHeight="1" x14ac:dyDescent="0.3"/>
    <row r="218" ht="50.1" customHeight="1" x14ac:dyDescent="0.3"/>
    <row r="219" ht="50.1" customHeight="1" x14ac:dyDescent="0.3"/>
    <row r="220" ht="50.1" customHeight="1" x14ac:dyDescent="0.3"/>
    <row r="221" ht="50.1" customHeight="1" x14ac:dyDescent="0.3"/>
    <row r="222" ht="50.1" customHeight="1" x14ac:dyDescent="0.3"/>
    <row r="223" ht="50.1" customHeight="1" x14ac:dyDescent="0.3"/>
    <row r="224" ht="50.1" customHeight="1" x14ac:dyDescent="0.3"/>
    <row r="225" ht="50.1" customHeight="1" x14ac:dyDescent="0.3"/>
    <row r="226" ht="50.1" customHeight="1" x14ac:dyDescent="0.3"/>
    <row r="227" ht="50.1" customHeight="1" x14ac:dyDescent="0.3"/>
    <row r="228" ht="50.1" customHeight="1" x14ac:dyDescent="0.3"/>
    <row r="229" ht="50.1" customHeight="1" x14ac:dyDescent="0.3"/>
    <row r="230" ht="50.1" customHeight="1" x14ac:dyDescent="0.3"/>
    <row r="231" ht="50.1" customHeight="1" x14ac:dyDescent="0.3"/>
    <row r="232" ht="50.1" customHeight="1" x14ac:dyDescent="0.3"/>
    <row r="233" ht="50.1" customHeight="1" x14ac:dyDescent="0.3"/>
    <row r="234" ht="50.1" customHeight="1" x14ac:dyDescent="0.3"/>
    <row r="235" ht="50.1" customHeight="1" x14ac:dyDescent="0.3"/>
    <row r="236" ht="50.1" customHeight="1" x14ac:dyDescent="0.3"/>
    <row r="237" ht="50.1" customHeight="1" x14ac:dyDescent="0.3"/>
    <row r="238" ht="50.1" customHeight="1" x14ac:dyDescent="0.3"/>
    <row r="239" ht="50.1" customHeight="1" x14ac:dyDescent="0.3"/>
    <row r="240" ht="50.1" customHeight="1" x14ac:dyDescent="0.3"/>
    <row r="241" ht="50.1" customHeight="1" x14ac:dyDescent="0.3"/>
    <row r="242" ht="50.1" customHeight="1" x14ac:dyDescent="0.3"/>
    <row r="243" ht="50.1" customHeight="1" x14ac:dyDescent="0.3"/>
    <row r="244" ht="50.1" customHeight="1" x14ac:dyDescent="0.3"/>
    <row r="245" ht="50.1" customHeight="1" x14ac:dyDescent="0.3"/>
    <row r="246" ht="50.1" customHeight="1" x14ac:dyDescent="0.3"/>
    <row r="247" ht="50.1" customHeight="1" x14ac:dyDescent="0.3"/>
    <row r="248" ht="50.1" customHeight="1" x14ac:dyDescent="0.3"/>
    <row r="249" ht="50.1" customHeight="1" x14ac:dyDescent="0.3"/>
    <row r="250" ht="50.1" customHeight="1" x14ac:dyDescent="0.3"/>
    <row r="251" ht="50.1" customHeight="1" x14ac:dyDescent="0.3"/>
    <row r="252" ht="50.1" customHeight="1" x14ac:dyDescent="0.3"/>
    <row r="253" ht="50.1" customHeight="1" x14ac:dyDescent="0.3"/>
    <row r="254" ht="50.1" customHeight="1" x14ac:dyDescent="0.3"/>
    <row r="255" ht="50.1" customHeight="1" x14ac:dyDescent="0.3"/>
    <row r="256" ht="50.1" customHeight="1" x14ac:dyDescent="0.3"/>
    <row r="257" ht="50.1" customHeight="1" x14ac:dyDescent="0.3"/>
    <row r="258" ht="50.1" customHeight="1" x14ac:dyDescent="0.3"/>
    <row r="259" ht="50.1" customHeight="1" x14ac:dyDescent="0.3"/>
    <row r="260" ht="50.1" customHeight="1" x14ac:dyDescent="0.3"/>
    <row r="261" ht="50.1" customHeight="1" x14ac:dyDescent="0.3"/>
    <row r="262" ht="50.1" customHeight="1" x14ac:dyDescent="0.3"/>
    <row r="263" ht="50.1" customHeight="1" x14ac:dyDescent="0.3"/>
    <row r="264" ht="50.1" customHeight="1" x14ac:dyDescent="0.3"/>
    <row r="265" ht="50.1" customHeight="1" x14ac:dyDescent="0.3"/>
    <row r="266" ht="50.1" customHeight="1" x14ac:dyDescent="0.3"/>
    <row r="267" ht="50.1" customHeight="1" x14ac:dyDescent="0.3"/>
    <row r="268" ht="50.1" customHeight="1" x14ac:dyDescent="0.3"/>
    <row r="269" ht="50.1" customHeight="1" x14ac:dyDescent="0.3"/>
    <row r="270" ht="50.1" customHeight="1" x14ac:dyDescent="0.3"/>
    <row r="271" ht="50.1" customHeight="1" x14ac:dyDescent="0.3"/>
    <row r="272" ht="50.1" customHeight="1" x14ac:dyDescent="0.3"/>
    <row r="273" ht="50.1" customHeight="1" x14ac:dyDescent="0.3"/>
    <row r="274" ht="50.1" customHeight="1" x14ac:dyDescent="0.3"/>
    <row r="275" ht="50.1" customHeight="1" x14ac:dyDescent="0.3"/>
    <row r="276" ht="50.1" customHeight="1" x14ac:dyDescent="0.3"/>
    <row r="277" ht="50.1" customHeight="1" x14ac:dyDescent="0.3"/>
    <row r="278" ht="50.1" customHeight="1" x14ac:dyDescent="0.3"/>
    <row r="279" ht="50.1" customHeight="1" x14ac:dyDescent="0.3"/>
    <row r="280" ht="50.1" customHeight="1" x14ac:dyDescent="0.3"/>
    <row r="281" ht="50.1" customHeight="1" x14ac:dyDescent="0.3"/>
    <row r="282" ht="50.1" customHeight="1" x14ac:dyDescent="0.3"/>
    <row r="283" ht="50.1" customHeight="1" x14ac:dyDescent="0.3"/>
    <row r="284" ht="50.1" customHeight="1" x14ac:dyDescent="0.3"/>
    <row r="285" ht="50.1" customHeight="1" x14ac:dyDescent="0.3"/>
    <row r="286" ht="50.1" customHeight="1" x14ac:dyDescent="0.3"/>
    <row r="287" ht="50.1" customHeight="1" x14ac:dyDescent="0.3"/>
    <row r="288" ht="50.1" customHeight="1" x14ac:dyDescent="0.3"/>
    <row r="289" ht="50.1" customHeight="1" x14ac:dyDescent="0.3"/>
    <row r="290" ht="50.1" customHeight="1" x14ac:dyDescent="0.3"/>
    <row r="291" ht="50.1" customHeight="1" x14ac:dyDescent="0.3"/>
    <row r="292" ht="50.1" customHeight="1" x14ac:dyDescent="0.3"/>
    <row r="293" ht="50.1" customHeight="1" x14ac:dyDescent="0.3"/>
    <row r="294" ht="50.1" customHeight="1" x14ac:dyDescent="0.3"/>
    <row r="295" ht="50.1" customHeight="1" x14ac:dyDescent="0.3"/>
    <row r="296" ht="50.1" customHeight="1" x14ac:dyDescent="0.3"/>
    <row r="297" ht="50.1" customHeight="1" x14ac:dyDescent="0.3"/>
    <row r="298" ht="50.1" customHeight="1" x14ac:dyDescent="0.3"/>
    <row r="299" ht="50.1" customHeight="1" x14ac:dyDescent="0.3"/>
    <row r="300" ht="50.1" customHeight="1" x14ac:dyDescent="0.3"/>
  </sheetData>
  <pageMargins left="0.511811024" right="0.511811024" top="0.78740157499999996" bottom="0.78740157499999996" header="0.31496062000000002" footer="0.31496062000000002"/>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D64F6-23CE-413E-9B36-DDDD43B1BC8E}">
  <sheetPr codeName="Planilha2"/>
  <dimension ref="A8:T120"/>
  <sheetViews>
    <sheetView showGridLines="0" zoomScaleNormal="100" workbookViewId="0">
      <selection activeCell="H105" sqref="H105"/>
    </sheetView>
  </sheetViews>
  <sheetFormatPr defaultRowHeight="13.8" x14ac:dyDescent="0.3"/>
  <cols>
    <col min="1" max="1" width="3.6640625" customWidth="1"/>
    <col min="2" max="2" width="3.5546875" customWidth="1"/>
    <col min="3" max="3" width="3" customWidth="1"/>
    <col min="4" max="4" width="53" bestFit="1" customWidth="1"/>
    <col min="5" max="5" width="3.33203125" bestFit="1" customWidth="1"/>
    <col min="6" max="6" width="6" customWidth="1"/>
    <col min="7" max="7" width="6.33203125" customWidth="1"/>
    <col min="8" max="8" width="5.5546875" bestFit="1" customWidth="1"/>
    <col min="9" max="9" width="20.6640625" customWidth="1"/>
    <col min="10" max="10" width="18.33203125" customWidth="1"/>
    <col min="11" max="11" width="4.44140625" customWidth="1"/>
    <col min="12" max="12" width="4.33203125" customWidth="1"/>
    <col min="13" max="13" width="6.6640625" customWidth="1"/>
    <col min="19" max="19" width="10" customWidth="1"/>
    <col min="20" max="20" width="6.6640625" customWidth="1"/>
  </cols>
  <sheetData>
    <row r="8" spans="1:20" ht="14.4" thickBot="1" x14ac:dyDescent="0.35"/>
    <row r="9" spans="1:20" ht="31.95" customHeight="1" thickTop="1" x14ac:dyDescent="0.3">
      <c r="A9" s="33"/>
      <c r="B9" s="35"/>
      <c r="C9" s="47" t="s">
        <v>2699</v>
      </c>
      <c r="D9" s="47"/>
      <c r="E9" s="47"/>
      <c r="F9" s="47"/>
      <c r="G9" s="47"/>
      <c r="H9" s="48"/>
      <c r="I9" s="48"/>
      <c r="J9" s="48"/>
      <c r="K9" s="48"/>
      <c r="L9" s="36"/>
      <c r="M9" s="36"/>
      <c r="N9" s="36"/>
      <c r="O9" s="36"/>
      <c r="P9" s="36"/>
      <c r="Q9" s="36"/>
      <c r="R9" s="36"/>
      <c r="S9" s="36"/>
      <c r="T9" s="37"/>
    </row>
    <row r="10" spans="1:20" ht="21" customHeight="1" x14ac:dyDescent="0.3">
      <c r="A10" s="33"/>
      <c r="B10" s="38"/>
      <c r="C10" s="33"/>
      <c r="D10" s="33"/>
      <c r="E10" s="33"/>
      <c r="F10" s="33"/>
      <c r="G10" s="33"/>
      <c r="T10" s="39"/>
    </row>
    <row r="11" spans="1:20" x14ac:dyDescent="0.3">
      <c r="A11" s="33"/>
      <c r="B11" s="38"/>
      <c r="C11" s="33"/>
      <c r="D11" s="33"/>
      <c r="E11" s="33"/>
      <c r="F11" s="33"/>
      <c r="G11" s="33"/>
      <c r="T11" s="39"/>
    </row>
    <row r="12" spans="1:20" x14ac:dyDescent="0.3">
      <c r="A12" s="33"/>
      <c r="B12" s="38"/>
      <c r="C12" s="33"/>
      <c r="D12" s="33"/>
      <c r="E12" s="33"/>
      <c r="F12" s="33"/>
      <c r="G12" s="33"/>
      <c r="H12" s="33"/>
      <c r="I12" s="33"/>
      <c r="J12" s="33"/>
      <c r="K12" s="33"/>
      <c r="L12" s="33"/>
      <c r="T12" s="39"/>
    </row>
    <row r="13" spans="1:20" x14ac:dyDescent="0.3">
      <c r="A13" s="33"/>
      <c r="B13" s="38"/>
      <c r="C13" s="33"/>
      <c r="F13" s="33"/>
      <c r="G13" s="33"/>
      <c r="T13" s="39"/>
    </row>
    <row r="14" spans="1:20" x14ac:dyDescent="0.3">
      <c r="A14" s="33"/>
      <c r="B14" s="38"/>
      <c r="C14" s="33"/>
      <c r="D14" s="144" t="s">
        <v>2700</v>
      </c>
      <c r="E14" s="145" t="s">
        <v>2701</v>
      </c>
      <c r="T14" s="42"/>
    </row>
    <row r="15" spans="1:20" x14ac:dyDescent="0.3">
      <c r="A15" s="33"/>
      <c r="B15" s="38"/>
      <c r="C15" s="33"/>
      <c r="D15" s="146" t="s">
        <v>2</v>
      </c>
      <c r="E15" s="147">
        <v>5</v>
      </c>
      <c r="G15" s="34"/>
      <c r="H15" s="34"/>
      <c r="I15" s="34"/>
      <c r="J15" s="34"/>
      <c r="K15" s="34"/>
      <c r="L15" s="34"/>
      <c r="M15" s="34"/>
      <c r="N15" s="34"/>
      <c r="O15" s="34"/>
      <c r="P15" s="34"/>
      <c r="Q15" s="34"/>
      <c r="R15" s="34"/>
      <c r="S15" s="34"/>
      <c r="T15" s="45"/>
    </row>
    <row r="16" spans="1:20" x14ac:dyDescent="0.3">
      <c r="A16" s="33"/>
      <c r="B16" s="38"/>
      <c r="C16" s="33"/>
      <c r="D16" s="143" t="s">
        <v>204</v>
      </c>
      <c r="E16" s="147">
        <v>2</v>
      </c>
      <c r="T16" s="42"/>
    </row>
    <row r="17" spans="1:20" x14ac:dyDescent="0.3">
      <c r="A17" s="33"/>
      <c r="B17" s="38"/>
      <c r="C17" s="33"/>
      <c r="D17" s="143" t="s">
        <v>208</v>
      </c>
      <c r="E17" s="147">
        <v>2</v>
      </c>
      <c r="T17" s="42"/>
    </row>
    <row r="18" spans="1:20" x14ac:dyDescent="0.3">
      <c r="A18" s="33"/>
      <c r="B18" s="38"/>
      <c r="C18" s="33"/>
      <c r="D18" s="143" t="s">
        <v>2420</v>
      </c>
      <c r="E18" s="147">
        <v>1</v>
      </c>
      <c r="T18" s="42"/>
    </row>
    <row r="19" spans="1:20" x14ac:dyDescent="0.3">
      <c r="A19" s="33"/>
      <c r="B19" s="38"/>
      <c r="C19" s="33"/>
      <c r="D19" s="146" t="s">
        <v>3</v>
      </c>
      <c r="E19" s="147">
        <v>49</v>
      </c>
      <c r="T19" s="42"/>
    </row>
    <row r="20" spans="1:20" x14ac:dyDescent="0.3">
      <c r="B20" s="40"/>
      <c r="D20" s="143" t="s">
        <v>213</v>
      </c>
      <c r="E20" s="147">
        <v>39</v>
      </c>
      <c r="T20" s="42"/>
    </row>
    <row r="21" spans="1:20" x14ac:dyDescent="0.3">
      <c r="B21" s="40"/>
      <c r="D21" s="143" t="s">
        <v>652</v>
      </c>
      <c r="E21" s="147">
        <v>1</v>
      </c>
      <c r="T21" s="42"/>
    </row>
    <row r="22" spans="1:20" x14ac:dyDescent="0.3">
      <c r="B22" s="40"/>
      <c r="D22" s="143" t="s">
        <v>1046</v>
      </c>
      <c r="E22" s="147">
        <v>6</v>
      </c>
      <c r="T22" s="42"/>
    </row>
    <row r="23" spans="1:20" x14ac:dyDescent="0.3">
      <c r="B23" s="40"/>
      <c r="D23" s="143" t="s">
        <v>1167</v>
      </c>
      <c r="E23" s="147">
        <v>3</v>
      </c>
      <c r="T23" s="42"/>
    </row>
    <row r="24" spans="1:20" x14ac:dyDescent="0.3">
      <c r="B24" s="40"/>
      <c r="D24" s="146" t="s">
        <v>2702</v>
      </c>
      <c r="E24" s="147">
        <v>54</v>
      </c>
      <c r="T24" s="42"/>
    </row>
    <row r="25" spans="1:20" x14ac:dyDescent="0.3">
      <c r="B25" s="40"/>
      <c r="T25" s="42"/>
    </row>
    <row r="26" spans="1:20" x14ac:dyDescent="0.3">
      <c r="B26" s="40"/>
      <c r="T26" s="42"/>
    </row>
    <row r="27" spans="1:20" x14ac:dyDescent="0.3">
      <c r="B27" s="40"/>
      <c r="T27" s="42"/>
    </row>
    <row r="28" spans="1:20" x14ac:dyDescent="0.3">
      <c r="B28" s="40"/>
      <c r="T28" s="42"/>
    </row>
    <row r="29" spans="1:20" x14ac:dyDescent="0.3">
      <c r="B29" s="40"/>
      <c r="T29" s="42"/>
    </row>
    <row r="30" spans="1:20" x14ac:dyDescent="0.3">
      <c r="B30" s="40"/>
      <c r="T30" s="42"/>
    </row>
    <row r="31" spans="1:20" x14ac:dyDescent="0.3">
      <c r="B31" s="40"/>
      <c r="T31" s="42"/>
    </row>
    <row r="32" spans="1:20" x14ac:dyDescent="0.3">
      <c r="B32" s="40"/>
      <c r="T32" s="42"/>
    </row>
    <row r="33" spans="2:20" x14ac:dyDescent="0.3">
      <c r="B33" s="40"/>
      <c r="T33" s="42"/>
    </row>
    <row r="34" spans="2:20" x14ac:dyDescent="0.3">
      <c r="B34" s="40"/>
      <c r="T34" s="42"/>
    </row>
    <row r="35" spans="2:20" x14ac:dyDescent="0.3">
      <c r="B35" s="40"/>
      <c r="T35" s="42"/>
    </row>
    <row r="36" spans="2:20" ht="15.6" x14ac:dyDescent="0.3">
      <c r="B36" s="40"/>
      <c r="C36" s="46" t="s">
        <v>2703</v>
      </c>
      <c r="T36" s="42"/>
    </row>
    <row r="37" spans="2:20" x14ac:dyDescent="0.3">
      <c r="B37" s="40"/>
      <c r="T37" s="39"/>
    </row>
    <row r="38" spans="2:20" x14ac:dyDescent="0.3">
      <c r="B38" s="40"/>
      <c r="D38" s="108" t="s">
        <v>2704</v>
      </c>
      <c r="E38" s="103"/>
      <c r="F38" s="103"/>
      <c r="G38" s="103"/>
      <c r="H38" s="103"/>
      <c r="I38" s="34"/>
      <c r="J38" s="34"/>
      <c r="K38" s="34"/>
      <c r="L38" s="34"/>
      <c r="M38" s="34"/>
      <c r="N38" s="34"/>
      <c r="O38" s="34"/>
      <c r="P38" s="34"/>
      <c r="Q38" s="34"/>
      <c r="R38" s="34"/>
      <c r="S38" s="34"/>
      <c r="T38" s="41"/>
    </row>
    <row r="39" spans="2:20" ht="84" x14ac:dyDescent="0.3">
      <c r="B39" s="40"/>
      <c r="D39" s="103"/>
      <c r="E39" s="109" t="s">
        <v>2705</v>
      </c>
      <c r="F39" s="109" t="s">
        <v>215</v>
      </c>
      <c r="G39" s="109" t="s">
        <v>247</v>
      </c>
      <c r="H39" s="106" t="s">
        <v>2702</v>
      </c>
      <c r="T39" s="39"/>
    </row>
    <row r="40" spans="2:20" x14ac:dyDescent="0.3">
      <c r="B40" s="40"/>
      <c r="D40" s="104" t="s">
        <v>2</v>
      </c>
      <c r="E40" s="126">
        <v>2</v>
      </c>
      <c r="F40" s="126"/>
      <c r="G40" s="126">
        <v>3</v>
      </c>
      <c r="H40" s="127">
        <v>5</v>
      </c>
      <c r="T40" s="39"/>
    </row>
    <row r="41" spans="2:20" x14ac:dyDescent="0.3">
      <c r="B41" s="40"/>
      <c r="D41" s="105" t="s">
        <v>204</v>
      </c>
      <c r="E41" s="126">
        <v>1</v>
      </c>
      <c r="F41" s="126"/>
      <c r="G41" s="126">
        <v>1</v>
      </c>
      <c r="H41" s="127">
        <v>2</v>
      </c>
      <c r="T41" s="39"/>
    </row>
    <row r="42" spans="2:20" x14ac:dyDescent="0.3">
      <c r="B42" s="40"/>
      <c r="D42" s="105" t="s">
        <v>208</v>
      </c>
      <c r="E42" s="126">
        <v>1</v>
      </c>
      <c r="F42" s="126"/>
      <c r="G42" s="126">
        <v>1</v>
      </c>
      <c r="H42" s="127">
        <v>2</v>
      </c>
      <c r="T42" s="39"/>
    </row>
    <row r="43" spans="2:20" x14ac:dyDescent="0.3">
      <c r="B43" s="40"/>
      <c r="D43" s="105" t="s">
        <v>2420</v>
      </c>
      <c r="E43" s="126"/>
      <c r="F43" s="126"/>
      <c r="G43" s="126">
        <v>1</v>
      </c>
      <c r="H43" s="127">
        <v>1</v>
      </c>
      <c r="T43" s="39"/>
    </row>
    <row r="44" spans="2:20" x14ac:dyDescent="0.3">
      <c r="B44" s="40"/>
      <c r="D44" s="104" t="s">
        <v>3</v>
      </c>
      <c r="E44" s="126">
        <v>27</v>
      </c>
      <c r="F44" s="126">
        <v>11</v>
      </c>
      <c r="G44" s="126">
        <v>11</v>
      </c>
      <c r="H44" s="127">
        <v>49</v>
      </c>
      <c r="T44" s="39"/>
    </row>
    <row r="45" spans="2:20" x14ac:dyDescent="0.3">
      <c r="B45" s="40"/>
      <c r="D45" s="105" t="s">
        <v>213</v>
      </c>
      <c r="E45" s="126">
        <v>25</v>
      </c>
      <c r="F45" s="126">
        <v>7</v>
      </c>
      <c r="G45" s="126">
        <v>7</v>
      </c>
      <c r="H45" s="127">
        <v>39</v>
      </c>
      <c r="T45" s="39"/>
    </row>
    <row r="46" spans="2:20" x14ac:dyDescent="0.3">
      <c r="B46" s="40"/>
      <c r="D46" s="105" t="s">
        <v>652</v>
      </c>
      <c r="E46" s="126"/>
      <c r="F46" s="126"/>
      <c r="G46" s="126">
        <v>1</v>
      </c>
      <c r="H46" s="127">
        <v>1</v>
      </c>
      <c r="T46" s="39"/>
    </row>
    <row r="47" spans="2:20" x14ac:dyDescent="0.3">
      <c r="B47" s="40"/>
      <c r="D47" s="105" t="s">
        <v>1046</v>
      </c>
      <c r="E47" s="126">
        <v>2</v>
      </c>
      <c r="F47" s="126">
        <v>1</v>
      </c>
      <c r="G47" s="126">
        <v>3</v>
      </c>
      <c r="H47" s="127">
        <v>6</v>
      </c>
      <c r="T47" s="39"/>
    </row>
    <row r="48" spans="2:20" x14ac:dyDescent="0.3">
      <c r="B48" s="40"/>
      <c r="D48" s="105" t="s">
        <v>1167</v>
      </c>
      <c r="E48" s="126"/>
      <c r="F48" s="126">
        <v>3</v>
      </c>
      <c r="G48" s="126"/>
      <c r="H48" s="127">
        <v>3</v>
      </c>
      <c r="T48" s="39"/>
    </row>
    <row r="49" spans="2:20" x14ac:dyDescent="0.3">
      <c r="B49" s="40"/>
      <c r="D49" s="107" t="s">
        <v>2702</v>
      </c>
      <c r="E49" s="126">
        <v>29</v>
      </c>
      <c r="F49" s="126">
        <v>11</v>
      </c>
      <c r="G49" s="126">
        <v>14</v>
      </c>
      <c r="H49" s="127">
        <v>54</v>
      </c>
      <c r="T49" s="39"/>
    </row>
    <row r="50" spans="2:20" x14ac:dyDescent="0.3">
      <c r="B50" s="40"/>
      <c r="T50" s="39"/>
    </row>
    <row r="51" spans="2:20" x14ac:dyDescent="0.3">
      <c r="B51" s="40"/>
      <c r="T51" s="39"/>
    </row>
    <row r="52" spans="2:20" x14ac:dyDescent="0.3">
      <c r="B52" s="40"/>
      <c r="T52" s="39"/>
    </row>
    <row r="53" spans="2:20" x14ac:dyDescent="0.3">
      <c r="B53" s="40"/>
      <c r="T53" s="39"/>
    </row>
    <row r="54" spans="2:20" x14ac:dyDescent="0.3">
      <c r="B54" s="40"/>
      <c r="T54" s="39"/>
    </row>
    <row r="55" spans="2:20" x14ac:dyDescent="0.3">
      <c r="B55" s="40"/>
      <c r="T55" s="39"/>
    </row>
    <row r="56" spans="2:20" x14ac:dyDescent="0.3">
      <c r="B56" s="40"/>
      <c r="T56" s="39"/>
    </row>
    <row r="57" spans="2:20" x14ac:dyDescent="0.3">
      <c r="B57" s="40"/>
      <c r="T57" s="39"/>
    </row>
    <row r="58" spans="2:20" x14ac:dyDescent="0.3">
      <c r="B58" s="40"/>
      <c r="T58" s="39"/>
    </row>
    <row r="59" spans="2:20" x14ac:dyDescent="0.3">
      <c r="B59" s="40"/>
      <c r="T59" s="39"/>
    </row>
    <row r="60" spans="2:20" ht="15.6" x14ac:dyDescent="0.3">
      <c r="B60" s="40"/>
      <c r="C60" s="46" t="s">
        <v>2706</v>
      </c>
      <c r="D60" s="49"/>
      <c r="E60" s="49"/>
      <c r="F60" s="49"/>
      <c r="G60" s="49"/>
      <c r="H60" s="49"/>
      <c r="I60" s="49"/>
      <c r="J60" s="49"/>
      <c r="K60" s="49"/>
      <c r="L60" s="49"/>
      <c r="M60" s="49"/>
      <c r="N60" s="49"/>
      <c r="O60" s="49"/>
      <c r="P60" s="49"/>
      <c r="Q60" s="49"/>
      <c r="T60" s="39"/>
    </row>
    <row r="61" spans="2:20" ht="15.6" x14ac:dyDescent="0.3">
      <c r="B61" s="40"/>
      <c r="C61" s="46"/>
      <c r="D61" s="49"/>
      <c r="E61" s="49"/>
      <c r="F61" s="49"/>
      <c r="G61" s="49"/>
      <c r="H61" s="49"/>
      <c r="I61" s="49"/>
      <c r="J61" s="49"/>
      <c r="K61" s="49"/>
      <c r="L61" s="49"/>
      <c r="M61" s="49"/>
      <c r="N61" s="49"/>
      <c r="O61" s="49"/>
      <c r="P61" s="49"/>
      <c r="Q61" s="49"/>
      <c r="T61" s="39"/>
    </row>
    <row r="62" spans="2:20" ht="15.6" x14ac:dyDescent="0.3">
      <c r="B62" s="40"/>
      <c r="C62" s="46"/>
      <c r="D62" s="111" t="s">
        <v>2707</v>
      </c>
      <c r="E62" s="103"/>
      <c r="F62" s="103"/>
      <c r="G62" s="103"/>
      <c r="H62" s="103"/>
      <c r="I62" s="49"/>
      <c r="J62" s="49"/>
      <c r="K62" s="49"/>
      <c r="L62" s="49"/>
      <c r="M62" s="49"/>
      <c r="N62" s="49"/>
      <c r="O62" s="49"/>
      <c r="P62" s="49"/>
      <c r="Q62" s="49"/>
      <c r="T62" s="39"/>
    </row>
    <row r="63" spans="2:20" ht="50.25" customHeight="1" x14ac:dyDescent="0.3">
      <c r="B63" s="40"/>
      <c r="C63" s="46"/>
      <c r="D63" s="103"/>
      <c r="E63" s="123" t="s">
        <v>236</v>
      </c>
      <c r="F63" s="123" t="s">
        <v>205</v>
      </c>
      <c r="G63" s="123" t="s">
        <v>220</v>
      </c>
      <c r="H63" s="110" t="s">
        <v>2702</v>
      </c>
      <c r="I63" s="49"/>
      <c r="J63" s="49"/>
      <c r="K63" s="49"/>
      <c r="L63" s="49"/>
      <c r="M63" s="49"/>
      <c r="N63" s="49"/>
      <c r="O63" s="49"/>
      <c r="P63" s="49"/>
      <c r="Q63" s="49"/>
      <c r="T63" s="39"/>
    </row>
    <row r="64" spans="2:20" ht="15.6" x14ac:dyDescent="0.3">
      <c r="B64" s="40"/>
      <c r="C64" s="46"/>
      <c r="D64" s="112" t="s">
        <v>2</v>
      </c>
      <c r="E64" s="124"/>
      <c r="F64" s="124">
        <v>3</v>
      </c>
      <c r="G64" s="124">
        <v>2</v>
      </c>
      <c r="H64" s="125">
        <v>5</v>
      </c>
      <c r="I64" s="49"/>
      <c r="J64" s="49"/>
      <c r="K64" s="49"/>
      <c r="L64" s="49"/>
      <c r="M64" s="49"/>
      <c r="N64" s="49"/>
      <c r="O64" s="49"/>
      <c r="P64" s="49"/>
      <c r="Q64" s="49"/>
      <c r="T64" s="39"/>
    </row>
    <row r="65" spans="2:20" ht="15.6" x14ac:dyDescent="0.3">
      <c r="B65" s="40"/>
      <c r="C65" s="46"/>
      <c r="D65" s="105" t="s">
        <v>204</v>
      </c>
      <c r="E65" s="124"/>
      <c r="F65" s="124">
        <v>2</v>
      </c>
      <c r="G65" s="124"/>
      <c r="H65" s="125">
        <v>2</v>
      </c>
      <c r="I65" s="49"/>
      <c r="J65" s="49"/>
      <c r="K65" s="49"/>
      <c r="L65" s="49"/>
      <c r="M65" s="49"/>
      <c r="N65" s="49"/>
      <c r="O65" s="49"/>
      <c r="P65" s="49"/>
      <c r="Q65" s="49"/>
      <c r="T65" s="39"/>
    </row>
    <row r="66" spans="2:20" ht="15.6" x14ac:dyDescent="0.3">
      <c r="B66" s="40"/>
      <c r="C66" s="46"/>
      <c r="D66" s="105" t="s">
        <v>208</v>
      </c>
      <c r="E66" s="124"/>
      <c r="F66" s="124">
        <v>1</v>
      </c>
      <c r="G66" s="124">
        <v>1</v>
      </c>
      <c r="H66" s="125">
        <v>2</v>
      </c>
      <c r="I66" s="49"/>
      <c r="J66" s="49"/>
      <c r="K66" s="49"/>
      <c r="L66" s="49"/>
      <c r="M66" s="49"/>
      <c r="N66" s="49"/>
      <c r="O66" s="49"/>
      <c r="P66" s="49"/>
      <c r="Q66" s="49"/>
      <c r="T66" s="39"/>
    </row>
    <row r="67" spans="2:20" ht="15.6" x14ac:dyDescent="0.3">
      <c r="B67" s="40"/>
      <c r="C67" s="46"/>
      <c r="D67" s="105" t="s">
        <v>2420</v>
      </c>
      <c r="E67" s="124"/>
      <c r="F67" s="124"/>
      <c r="G67" s="124">
        <v>1</v>
      </c>
      <c r="H67" s="125">
        <v>1</v>
      </c>
      <c r="I67" s="49"/>
      <c r="J67" s="49"/>
      <c r="K67" s="49"/>
      <c r="L67" s="49"/>
      <c r="M67" s="49"/>
      <c r="N67" s="49"/>
      <c r="O67" s="49"/>
      <c r="P67" s="49"/>
      <c r="Q67" s="49"/>
      <c r="T67" s="39"/>
    </row>
    <row r="68" spans="2:20" ht="15.6" x14ac:dyDescent="0.3">
      <c r="B68" s="40"/>
      <c r="C68" s="46"/>
      <c r="D68" s="112" t="s">
        <v>3</v>
      </c>
      <c r="E68" s="124">
        <v>6</v>
      </c>
      <c r="F68" s="124">
        <v>10</v>
      </c>
      <c r="G68" s="124">
        <v>33</v>
      </c>
      <c r="H68" s="125">
        <v>49</v>
      </c>
      <c r="I68" s="49"/>
      <c r="J68" s="49"/>
      <c r="K68" s="49"/>
      <c r="L68" s="49"/>
      <c r="M68" s="49"/>
      <c r="N68" s="49"/>
      <c r="O68" s="49"/>
      <c r="P68" s="49"/>
      <c r="Q68" s="49"/>
      <c r="T68" s="39"/>
    </row>
    <row r="69" spans="2:20" ht="15.6" x14ac:dyDescent="0.3">
      <c r="B69" s="40"/>
      <c r="C69" s="46"/>
      <c r="D69" s="105" t="s">
        <v>213</v>
      </c>
      <c r="E69" s="124">
        <v>6</v>
      </c>
      <c r="F69" s="124">
        <v>5</v>
      </c>
      <c r="G69" s="124">
        <v>28</v>
      </c>
      <c r="H69" s="125">
        <v>39</v>
      </c>
      <c r="I69" s="49"/>
      <c r="J69" s="49"/>
      <c r="K69" s="49"/>
      <c r="L69" s="49"/>
      <c r="M69" s="49"/>
      <c r="N69" s="49"/>
      <c r="O69" s="49"/>
      <c r="P69" s="49"/>
      <c r="Q69" s="49"/>
      <c r="T69" s="39"/>
    </row>
    <row r="70" spans="2:20" ht="15.6" x14ac:dyDescent="0.3">
      <c r="B70" s="40"/>
      <c r="C70" s="46"/>
      <c r="D70" s="105" t="s">
        <v>652</v>
      </c>
      <c r="E70" s="124"/>
      <c r="F70" s="124">
        <v>1</v>
      </c>
      <c r="G70" s="124"/>
      <c r="H70" s="125">
        <v>1</v>
      </c>
      <c r="I70" s="49"/>
      <c r="J70" s="49"/>
      <c r="K70" s="49"/>
      <c r="L70" s="49"/>
      <c r="M70" s="49"/>
      <c r="N70" s="49"/>
      <c r="O70" s="49"/>
      <c r="P70" s="49"/>
      <c r="Q70" s="49"/>
      <c r="T70" s="39"/>
    </row>
    <row r="71" spans="2:20" ht="15.6" x14ac:dyDescent="0.3">
      <c r="B71" s="40"/>
      <c r="C71" s="46"/>
      <c r="D71" s="105" t="s">
        <v>1046</v>
      </c>
      <c r="E71" s="124"/>
      <c r="F71" s="124">
        <v>3</v>
      </c>
      <c r="G71" s="124">
        <v>3</v>
      </c>
      <c r="H71" s="125">
        <v>6</v>
      </c>
      <c r="I71" s="49"/>
      <c r="J71" s="49"/>
      <c r="K71" s="49"/>
      <c r="L71" s="49"/>
      <c r="M71" s="49"/>
      <c r="N71" s="49"/>
      <c r="O71" s="49"/>
      <c r="P71" s="49"/>
      <c r="Q71" s="49"/>
      <c r="T71" s="39"/>
    </row>
    <row r="72" spans="2:20" ht="15.6" x14ac:dyDescent="0.3">
      <c r="B72" s="40"/>
      <c r="C72" s="46"/>
      <c r="D72" s="105" t="s">
        <v>1167</v>
      </c>
      <c r="E72" s="124"/>
      <c r="F72" s="124">
        <v>1</v>
      </c>
      <c r="G72" s="124">
        <v>2</v>
      </c>
      <c r="H72" s="125">
        <v>3</v>
      </c>
      <c r="I72" s="49"/>
      <c r="J72" s="49"/>
      <c r="K72" s="49"/>
      <c r="L72" s="49"/>
      <c r="M72" s="49"/>
      <c r="N72" s="49"/>
      <c r="O72" s="49"/>
      <c r="P72" s="49"/>
      <c r="Q72" s="49"/>
      <c r="T72" s="39"/>
    </row>
    <row r="73" spans="2:20" ht="15.6" x14ac:dyDescent="0.3">
      <c r="B73" s="40"/>
      <c r="C73" s="46"/>
      <c r="D73" s="112" t="s">
        <v>2702</v>
      </c>
      <c r="E73" s="124">
        <v>6</v>
      </c>
      <c r="F73" s="124">
        <v>13</v>
      </c>
      <c r="G73" s="124">
        <v>35</v>
      </c>
      <c r="H73" s="125">
        <v>54</v>
      </c>
      <c r="I73" s="49"/>
      <c r="J73" s="49"/>
      <c r="K73" s="49"/>
      <c r="L73" s="49"/>
      <c r="M73" s="49"/>
      <c r="N73" s="49"/>
      <c r="O73" s="49"/>
      <c r="P73" s="49"/>
      <c r="Q73" s="49"/>
      <c r="T73" s="39"/>
    </row>
    <row r="74" spans="2:20" ht="15.6" x14ac:dyDescent="0.3">
      <c r="B74" s="40"/>
      <c r="C74" s="46"/>
      <c r="I74" s="49"/>
      <c r="J74" s="49"/>
      <c r="K74" s="49"/>
      <c r="L74" s="49"/>
      <c r="M74" s="49"/>
      <c r="N74" s="49"/>
      <c r="O74" s="49"/>
      <c r="P74" s="49"/>
      <c r="Q74" s="49"/>
      <c r="T74" s="39"/>
    </row>
    <row r="75" spans="2:20" x14ac:dyDescent="0.3">
      <c r="B75" s="40"/>
      <c r="I75" s="49"/>
      <c r="J75" s="49"/>
      <c r="K75" s="49"/>
      <c r="L75" s="49"/>
      <c r="M75" s="49"/>
      <c r="N75" s="49"/>
      <c r="O75" s="49"/>
      <c r="P75" s="49"/>
      <c r="Q75" s="49"/>
      <c r="T75" s="39"/>
    </row>
    <row r="76" spans="2:20" ht="15.6" x14ac:dyDescent="0.3">
      <c r="B76" s="40"/>
      <c r="C76" s="46"/>
      <c r="D76" s="54"/>
      <c r="E76" s="55"/>
      <c r="F76" s="55"/>
      <c r="G76" s="55"/>
      <c r="H76" s="55"/>
      <c r="I76" s="49"/>
      <c r="J76" s="49"/>
      <c r="K76" s="49"/>
      <c r="L76" s="49"/>
      <c r="M76" s="49"/>
      <c r="N76" s="49"/>
      <c r="O76" s="49"/>
      <c r="P76" s="49"/>
      <c r="Q76" s="49"/>
      <c r="T76" s="39"/>
    </row>
    <row r="77" spans="2:20" ht="15.6" x14ac:dyDescent="0.3">
      <c r="B77" s="40"/>
      <c r="C77" s="46"/>
      <c r="D77" s="54"/>
      <c r="E77" s="55"/>
      <c r="F77" s="55"/>
      <c r="G77" s="55"/>
      <c r="H77" s="55"/>
      <c r="I77" s="49"/>
      <c r="J77" s="49"/>
      <c r="K77" s="49"/>
      <c r="L77" s="49"/>
      <c r="M77" s="49"/>
      <c r="N77" s="49"/>
      <c r="O77" s="49"/>
      <c r="P77" s="49"/>
      <c r="Q77" s="49"/>
      <c r="T77" s="39"/>
    </row>
    <row r="78" spans="2:20" ht="14.4" x14ac:dyDescent="0.3">
      <c r="B78" s="40"/>
      <c r="D78" s="54"/>
      <c r="E78" s="55"/>
      <c r="F78" s="55"/>
      <c r="G78" s="55"/>
      <c r="H78" s="55"/>
      <c r="I78" s="49"/>
      <c r="J78" s="49"/>
      <c r="K78" s="49"/>
      <c r="L78" s="49"/>
      <c r="M78" s="49"/>
      <c r="N78" s="49"/>
      <c r="O78" s="49"/>
      <c r="P78" s="49"/>
      <c r="Q78" s="49"/>
      <c r="T78" s="39"/>
    </row>
    <row r="79" spans="2:20" ht="14.4" x14ac:dyDescent="0.3">
      <c r="B79" s="40"/>
      <c r="D79" s="54"/>
      <c r="E79" s="55"/>
      <c r="F79" s="55"/>
      <c r="G79" s="55"/>
      <c r="H79" s="55"/>
      <c r="I79" s="49"/>
      <c r="J79" s="49"/>
      <c r="K79" s="49"/>
      <c r="L79" s="49"/>
      <c r="M79" s="49"/>
      <c r="N79" s="49"/>
      <c r="O79" s="49"/>
      <c r="P79" s="49"/>
      <c r="Q79" s="49"/>
      <c r="T79" s="39"/>
    </row>
    <row r="80" spans="2:20" ht="14.4" x14ac:dyDescent="0.3">
      <c r="B80" s="40"/>
      <c r="D80" s="54"/>
      <c r="E80" s="55"/>
      <c r="F80" s="55"/>
      <c r="G80" s="55"/>
      <c r="H80" s="55"/>
      <c r="I80" s="49"/>
      <c r="J80" s="49"/>
      <c r="K80" s="49"/>
      <c r="L80" s="49"/>
      <c r="M80" s="49"/>
      <c r="N80" s="49"/>
      <c r="O80" s="49"/>
      <c r="P80" s="49"/>
      <c r="Q80" s="49"/>
      <c r="T80" s="39"/>
    </row>
    <row r="81" spans="2:20" ht="14.4" x14ac:dyDescent="0.3">
      <c r="B81" s="40"/>
      <c r="D81" s="54"/>
      <c r="E81" s="55"/>
      <c r="F81" s="55"/>
      <c r="G81" s="55"/>
      <c r="H81" s="55"/>
      <c r="I81" s="49"/>
      <c r="J81" s="49"/>
      <c r="K81" s="49"/>
      <c r="L81" s="49"/>
      <c r="M81" s="49"/>
      <c r="N81" s="49"/>
      <c r="O81" s="49"/>
      <c r="P81" s="49"/>
      <c r="Q81" s="49"/>
      <c r="T81" s="39"/>
    </row>
    <row r="82" spans="2:20" ht="15.6" x14ac:dyDescent="0.3">
      <c r="B82" s="40"/>
      <c r="C82" s="46" t="s">
        <v>2708</v>
      </c>
      <c r="D82" s="54"/>
      <c r="E82" s="55"/>
      <c r="F82" s="55"/>
      <c r="G82" s="55"/>
      <c r="H82" s="55"/>
      <c r="I82" s="49"/>
      <c r="J82" s="49"/>
      <c r="K82" s="49"/>
      <c r="L82" s="49"/>
      <c r="M82" s="49"/>
      <c r="N82" s="49"/>
      <c r="O82" s="49"/>
      <c r="P82" s="49"/>
      <c r="Q82" s="49"/>
      <c r="T82" s="39"/>
    </row>
    <row r="83" spans="2:20" ht="14.4" x14ac:dyDescent="0.3">
      <c r="B83" s="40"/>
      <c r="D83" s="54"/>
      <c r="E83" s="55"/>
      <c r="F83" s="55"/>
      <c r="G83" s="55"/>
      <c r="H83" s="55"/>
      <c r="I83" s="49"/>
      <c r="J83" s="49"/>
      <c r="K83" s="49"/>
      <c r="L83" s="49"/>
      <c r="M83" s="49"/>
      <c r="N83" s="49"/>
      <c r="O83" s="49"/>
      <c r="P83" s="49"/>
      <c r="Q83" s="49"/>
      <c r="T83" s="39"/>
    </row>
    <row r="84" spans="2:20" ht="14.4" x14ac:dyDescent="0.3">
      <c r="B84" s="40"/>
      <c r="D84" s="54"/>
      <c r="E84" s="55"/>
      <c r="F84" s="55"/>
      <c r="G84" s="55"/>
      <c r="H84" s="55"/>
      <c r="I84" s="49"/>
      <c r="J84" s="49"/>
      <c r="K84" s="49"/>
      <c r="L84" s="49"/>
      <c r="M84" s="49"/>
      <c r="N84" s="49"/>
      <c r="O84" s="49"/>
      <c r="P84" s="49"/>
      <c r="Q84" s="49"/>
      <c r="T84" s="39"/>
    </row>
    <row r="85" spans="2:20" ht="14.4" x14ac:dyDescent="0.3">
      <c r="B85" s="40"/>
      <c r="D85" s="54"/>
      <c r="E85" s="55"/>
      <c r="F85" s="55"/>
      <c r="G85" s="55"/>
      <c r="H85" s="55"/>
      <c r="I85" s="49"/>
      <c r="J85" s="49"/>
      <c r="K85" s="49"/>
      <c r="L85" s="49"/>
      <c r="M85" s="49"/>
      <c r="N85" s="49"/>
      <c r="O85" s="49"/>
      <c r="P85" s="49"/>
      <c r="Q85" s="49"/>
      <c r="T85" s="39"/>
    </row>
    <row r="86" spans="2:20" ht="14.4" x14ac:dyDescent="0.3">
      <c r="B86" s="40"/>
      <c r="D86" s="54"/>
      <c r="E86" s="55"/>
      <c r="F86" s="55"/>
      <c r="G86" s="55"/>
      <c r="H86" s="55"/>
      <c r="I86" s="49"/>
      <c r="J86" s="49"/>
      <c r="K86" s="49"/>
      <c r="L86" s="49"/>
      <c r="M86" s="49"/>
      <c r="N86" s="49"/>
      <c r="O86" s="49"/>
      <c r="P86" s="49"/>
      <c r="Q86" s="49"/>
      <c r="T86" s="39"/>
    </row>
    <row r="87" spans="2:20" ht="14.4" x14ac:dyDescent="0.3">
      <c r="B87" s="40"/>
      <c r="D87" s="54"/>
      <c r="E87" s="55"/>
      <c r="F87" s="55"/>
      <c r="G87" s="55"/>
      <c r="H87" s="55"/>
      <c r="I87" s="49"/>
      <c r="J87" s="49"/>
      <c r="K87" s="49"/>
      <c r="L87" s="49"/>
      <c r="M87" s="49"/>
      <c r="N87" s="49"/>
      <c r="O87" s="49"/>
      <c r="P87" s="49"/>
      <c r="Q87" s="49"/>
      <c r="T87" s="39"/>
    </row>
    <row r="88" spans="2:20" ht="14.4" x14ac:dyDescent="0.3">
      <c r="B88" s="40"/>
      <c r="D88" s="54"/>
      <c r="E88" s="55"/>
      <c r="F88" s="55"/>
      <c r="G88" s="55"/>
      <c r="H88" s="55"/>
      <c r="I88" s="49"/>
      <c r="J88" s="49"/>
      <c r="K88" s="49"/>
      <c r="L88" s="49"/>
      <c r="M88" s="49"/>
      <c r="N88" s="49"/>
      <c r="O88" s="49"/>
      <c r="P88" s="49"/>
      <c r="Q88" s="49"/>
      <c r="T88" s="39"/>
    </row>
    <row r="89" spans="2:20" ht="14.4" x14ac:dyDescent="0.3">
      <c r="B89" s="40"/>
      <c r="D89" s="54"/>
      <c r="E89" s="55"/>
      <c r="F89" s="55"/>
      <c r="G89" s="55"/>
      <c r="H89" s="55"/>
      <c r="I89" s="49"/>
      <c r="J89" s="49"/>
      <c r="K89" s="49"/>
      <c r="L89" s="49"/>
      <c r="M89" s="49"/>
      <c r="N89" s="49"/>
      <c r="O89" s="49"/>
      <c r="P89" s="49"/>
      <c r="Q89" s="49"/>
      <c r="T89" s="39"/>
    </row>
    <row r="90" spans="2:20" ht="14.4" x14ac:dyDescent="0.3">
      <c r="B90" s="40"/>
      <c r="D90" s="54"/>
      <c r="E90" s="55"/>
      <c r="F90" s="55"/>
      <c r="G90" s="55"/>
      <c r="H90" s="55"/>
      <c r="I90" s="49"/>
      <c r="J90" s="49"/>
      <c r="K90" s="49"/>
      <c r="L90" s="49"/>
      <c r="M90" s="49"/>
      <c r="N90" s="49"/>
      <c r="O90" s="49"/>
      <c r="P90" s="49"/>
      <c r="Q90" s="49"/>
      <c r="T90" s="39"/>
    </row>
    <row r="91" spans="2:20" ht="14.4" x14ac:dyDescent="0.3">
      <c r="B91" s="40"/>
      <c r="D91" s="54"/>
      <c r="E91" s="55"/>
      <c r="F91" s="55"/>
      <c r="G91" s="55"/>
      <c r="H91" s="55"/>
      <c r="I91" s="49"/>
      <c r="J91" s="49"/>
      <c r="K91" s="49"/>
      <c r="L91" s="49"/>
      <c r="M91" s="49"/>
      <c r="N91" s="49"/>
      <c r="O91" s="49"/>
      <c r="P91" s="49"/>
      <c r="Q91" s="49"/>
      <c r="T91" s="39"/>
    </row>
    <row r="92" spans="2:20" ht="14.4" x14ac:dyDescent="0.3">
      <c r="B92" s="40"/>
      <c r="D92" s="54"/>
      <c r="E92" s="55"/>
      <c r="F92" s="55"/>
      <c r="G92" s="55"/>
      <c r="H92" s="55"/>
      <c r="I92" s="49"/>
      <c r="J92" s="49"/>
      <c r="K92" s="49"/>
      <c r="L92" s="49"/>
      <c r="M92" s="49"/>
      <c r="N92" s="49"/>
      <c r="O92" s="49"/>
      <c r="P92" s="49"/>
      <c r="Q92" s="49"/>
      <c r="T92" s="39"/>
    </row>
    <row r="93" spans="2:20" ht="14.4" x14ac:dyDescent="0.3">
      <c r="B93" s="40"/>
      <c r="D93" s="54"/>
      <c r="E93" s="55"/>
      <c r="F93" s="55"/>
      <c r="G93" s="55"/>
      <c r="H93" s="55"/>
      <c r="I93" s="49"/>
      <c r="J93" s="49"/>
      <c r="K93" s="49"/>
      <c r="L93" s="49"/>
      <c r="M93" s="49"/>
      <c r="N93" s="49"/>
      <c r="O93" s="49"/>
      <c r="P93" s="49"/>
      <c r="Q93" s="49"/>
      <c r="T93" s="39"/>
    </row>
    <row r="94" spans="2:20" ht="14.4" x14ac:dyDescent="0.3">
      <c r="B94" s="40"/>
      <c r="D94" s="54"/>
      <c r="E94" s="55"/>
      <c r="F94" s="55"/>
      <c r="G94" s="55"/>
      <c r="H94" s="55"/>
      <c r="I94" s="49"/>
      <c r="J94" s="49"/>
      <c r="K94" s="49"/>
      <c r="L94" s="49"/>
      <c r="M94" s="49"/>
      <c r="N94" s="49"/>
      <c r="O94" s="49"/>
      <c r="P94" s="49"/>
      <c r="Q94" s="49"/>
      <c r="T94" s="39"/>
    </row>
    <row r="95" spans="2:20" ht="14.4" x14ac:dyDescent="0.3">
      <c r="B95" s="40"/>
      <c r="D95" s="54"/>
      <c r="E95" s="55"/>
      <c r="F95" s="55"/>
      <c r="G95" s="55"/>
      <c r="H95" s="55"/>
      <c r="I95" s="49"/>
      <c r="J95" s="49"/>
      <c r="K95" s="49"/>
      <c r="L95" s="49"/>
      <c r="M95" s="49"/>
      <c r="N95" s="49"/>
      <c r="O95" s="49"/>
      <c r="P95" s="49"/>
      <c r="Q95" s="49"/>
      <c r="T95" s="39"/>
    </row>
    <row r="96" spans="2:20" ht="14.4" x14ac:dyDescent="0.3">
      <c r="B96" s="40"/>
      <c r="D96" s="54"/>
      <c r="E96" s="55"/>
      <c r="F96" s="55"/>
      <c r="G96" s="55"/>
      <c r="H96" s="55"/>
      <c r="I96" s="49"/>
      <c r="J96" s="49"/>
      <c r="K96" s="49"/>
      <c r="L96" s="49"/>
      <c r="M96" s="49"/>
      <c r="N96" s="49"/>
      <c r="O96" s="49"/>
      <c r="P96" s="49"/>
      <c r="Q96" s="49"/>
      <c r="T96" s="39"/>
    </row>
    <row r="97" spans="2:20" ht="14.4" x14ac:dyDescent="0.3">
      <c r="B97" s="40"/>
      <c r="D97" s="54"/>
      <c r="E97" s="55"/>
      <c r="F97" s="55"/>
      <c r="G97" s="55"/>
      <c r="H97" s="55"/>
      <c r="I97" s="49"/>
      <c r="J97" s="49"/>
      <c r="K97" s="49"/>
      <c r="L97" s="49"/>
      <c r="M97" s="49"/>
      <c r="N97" s="49"/>
      <c r="O97" s="49"/>
      <c r="P97" s="49"/>
      <c r="Q97" s="49"/>
      <c r="T97" s="39"/>
    </row>
    <row r="98" spans="2:20" ht="51" customHeight="1" x14ac:dyDescent="0.3">
      <c r="B98" s="40"/>
      <c r="D98" s="54"/>
      <c r="E98" s="55"/>
      <c r="F98" s="55"/>
      <c r="G98" s="55"/>
      <c r="H98" s="55"/>
      <c r="I98" s="49"/>
      <c r="J98" s="49"/>
      <c r="K98" s="49"/>
      <c r="L98" s="49"/>
      <c r="M98" s="49"/>
      <c r="N98" s="49"/>
      <c r="O98" s="49"/>
      <c r="P98" s="49"/>
      <c r="Q98" s="49"/>
      <c r="T98" s="39"/>
    </row>
    <row r="99" spans="2:20" ht="71.25" customHeight="1" x14ac:dyDescent="0.3">
      <c r="B99" s="40"/>
      <c r="D99" s="54"/>
      <c r="E99" s="55"/>
      <c r="F99" s="55"/>
      <c r="G99" s="55"/>
      <c r="H99" s="55"/>
      <c r="I99" s="49"/>
      <c r="J99" s="49"/>
      <c r="K99" s="49"/>
      <c r="L99" s="49"/>
      <c r="M99" s="49"/>
      <c r="N99" s="49"/>
      <c r="O99" s="49"/>
      <c r="P99" s="49"/>
      <c r="Q99" s="49"/>
      <c r="T99" s="39"/>
    </row>
    <row r="100" spans="2:20" ht="35.25" customHeight="1" x14ac:dyDescent="0.3">
      <c r="B100" s="40"/>
      <c r="D100" s="54"/>
      <c r="E100" s="55"/>
      <c r="F100" s="55"/>
      <c r="G100" s="55"/>
      <c r="H100" s="55"/>
      <c r="I100" s="49"/>
      <c r="J100" s="49"/>
      <c r="K100" s="49"/>
      <c r="L100" s="49"/>
      <c r="M100" s="49"/>
      <c r="N100" s="49"/>
      <c r="O100" s="49"/>
      <c r="P100" s="49"/>
      <c r="Q100" s="49"/>
      <c r="T100" s="39"/>
    </row>
    <row r="101" spans="2:20" ht="79.5" customHeight="1" x14ac:dyDescent="0.3">
      <c r="B101" s="40"/>
      <c r="C101" s="46"/>
      <c r="D101" s="54"/>
      <c r="E101" s="55"/>
      <c r="F101" s="55"/>
      <c r="G101" s="55"/>
      <c r="H101" s="55"/>
      <c r="I101" s="49"/>
      <c r="J101" s="49"/>
      <c r="K101" s="49"/>
      <c r="L101" s="49"/>
      <c r="M101" s="49"/>
      <c r="N101" s="49"/>
      <c r="O101" s="49"/>
      <c r="P101" s="49"/>
      <c r="Q101" s="49"/>
      <c r="T101" s="39"/>
    </row>
    <row r="102" spans="2:20" ht="15.6" x14ac:dyDescent="0.3">
      <c r="B102" s="40"/>
      <c r="D102" s="148"/>
      <c r="E102" s="149"/>
      <c r="F102" s="149"/>
      <c r="G102" s="149"/>
      <c r="H102" s="55"/>
      <c r="I102" s="49"/>
      <c r="J102" s="49"/>
      <c r="K102" s="49"/>
      <c r="L102" s="49"/>
      <c r="M102" s="49"/>
      <c r="N102" s="49"/>
      <c r="O102" s="49"/>
      <c r="P102" s="49"/>
      <c r="Q102" s="49"/>
      <c r="T102" s="39"/>
    </row>
    <row r="103" spans="2:20" ht="18" customHeight="1" x14ac:dyDescent="0.3">
      <c r="B103" s="40"/>
      <c r="C103" s="46"/>
      <c r="D103" s="150"/>
      <c r="E103" s="150"/>
      <c r="F103" s="150"/>
      <c r="G103" s="151"/>
      <c r="H103" s="49"/>
      <c r="I103" s="49"/>
      <c r="J103" s="49"/>
      <c r="K103" s="49"/>
      <c r="L103" s="49"/>
      <c r="M103" s="49"/>
      <c r="N103" s="49"/>
      <c r="O103" s="49"/>
      <c r="P103" s="49"/>
      <c r="Q103" s="49"/>
      <c r="T103" s="39"/>
    </row>
    <row r="104" spans="2:20" ht="33" customHeight="1" x14ac:dyDescent="0.3">
      <c r="B104" s="40"/>
      <c r="C104" s="46"/>
      <c r="D104" s="152"/>
      <c r="E104" s="153"/>
      <c r="F104" s="153"/>
      <c r="G104" s="151"/>
      <c r="N104" s="49"/>
      <c r="O104" s="49"/>
      <c r="P104" s="49"/>
      <c r="Q104" s="49"/>
      <c r="T104" s="39"/>
    </row>
    <row r="105" spans="2:20" s="72" customFormat="1" ht="25.2" customHeight="1" x14ac:dyDescent="0.3">
      <c r="B105" s="73"/>
      <c r="C105" s="74"/>
      <c r="D105" s="77"/>
      <c r="E105" s="93"/>
      <c r="F105" s="67"/>
      <c r="G105" s="75"/>
      <c r="H105" s="63"/>
      <c r="L105" s="64"/>
      <c r="N105" s="75"/>
      <c r="O105" s="75"/>
      <c r="P105" s="75"/>
      <c r="Q105" s="75"/>
      <c r="T105" s="76"/>
    </row>
    <row r="106" spans="2:20" s="72" customFormat="1" ht="30" customHeight="1" x14ac:dyDescent="0.3">
      <c r="B106" s="73"/>
      <c r="C106" s="78"/>
      <c r="D106" s="80"/>
      <c r="E106" s="93"/>
      <c r="F106" s="67"/>
      <c r="H106" s="65"/>
      <c r="L106" s="79"/>
      <c r="T106" s="76"/>
    </row>
    <row r="107" spans="2:20" s="72" customFormat="1" ht="25.2" customHeight="1" x14ac:dyDescent="0.3">
      <c r="B107" s="73"/>
      <c r="D107" s="80"/>
      <c r="E107" s="93"/>
      <c r="F107" s="67"/>
      <c r="H107" s="66"/>
      <c r="L107" s="79"/>
      <c r="T107" s="76"/>
    </row>
    <row r="108" spans="2:20" ht="15.6" x14ac:dyDescent="0.3">
      <c r="B108" s="40"/>
      <c r="C108" s="46"/>
      <c r="D108" s="68"/>
      <c r="E108" s="69"/>
      <c r="F108" s="70"/>
      <c r="G108" s="49"/>
      <c r="H108" s="49"/>
      <c r="L108" s="49"/>
      <c r="M108" s="49"/>
      <c r="N108" s="49"/>
      <c r="O108" s="49"/>
      <c r="P108" s="49"/>
      <c r="Q108" s="49"/>
      <c r="R108" s="49"/>
      <c r="S108" s="49"/>
      <c r="T108" s="39"/>
    </row>
    <row r="109" spans="2:20" ht="15.6" x14ac:dyDescent="0.3">
      <c r="B109" s="40"/>
      <c r="C109" s="46"/>
      <c r="D109" s="53"/>
      <c r="E109" s="56"/>
      <c r="F109" s="57"/>
      <c r="G109" s="49"/>
      <c r="H109" s="49"/>
      <c r="L109" s="49"/>
      <c r="M109" s="49"/>
      <c r="N109" s="49"/>
      <c r="O109" s="49"/>
      <c r="P109" s="49"/>
      <c r="Q109" s="49"/>
      <c r="R109" s="49"/>
      <c r="S109" s="49"/>
      <c r="T109" s="39"/>
    </row>
    <row r="110" spans="2:20" ht="15.6" x14ac:dyDescent="0.3">
      <c r="B110" s="40"/>
      <c r="C110" s="46"/>
      <c r="D110" s="53"/>
      <c r="E110" s="56"/>
      <c r="F110" s="57"/>
      <c r="G110" s="49"/>
      <c r="H110" s="49"/>
      <c r="I110" s="49"/>
      <c r="J110" s="49"/>
      <c r="K110" s="49"/>
      <c r="L110" s="49"/>
      <c r="M110" s="49"/>
      <c r="N110" s="49"/>
      <c r="O110" s="49"/>
      <c r="P110" s="49"/>
      <c r="Q110" s="49"/>
      <c r="R110" s="49"/>
      <c r="S110" s="49"/>
      <c r="T110" s="39"/>
    </row>
    <row r="111" spans="2:20" x14ac:dyDescent="0.3">
      <c r="B111" s="40"/>
      <c r="D111" s="87"/>
      <c r="E111" s="56"/>
      <c r="F111" s="57"/>
      <c r="G111" s="49"/>
      <c r="H111" s="49"/>
      <c r="I111" s="49"/>
      <c r="J111" s="49"/>
      <c r="K111" s="49"/>
      <c r="L111" s="49"/>
      <c r="M111" s="49"/>
      <c r="N111" s="49"/>
      <c r="O111" s="49"/>
      <c r="P111" s="49"/>
      <c r="Q111" s="49"/>
      <c r="R111" s="49"/>
      <c r="S111" s="49"/>
      <c r="T111" s="39"/>
    </row>
    <row r="112" spans="2:20" ht="15.6" x14ac:dyDescent="0.3">
      <c r="B112" s="40"/>
      <c r="C112" s="46"/>
      <c r="D112" s="87"/>
      <c r="E112" s="56"/>
      <c r="F112" s="57"/>
      <c r="G112" s="49"/>
      <c r="H112" s="49"/>
      <c r="I112" s="49"/>
      <c r="J112" s="49"/>
      <c r="K112" s="49"/>
      <c r="L112" s="49"/>
      <c r="M112" s="49"/>
      <c r="N112" s="49"/>
      <c r="O112" s="49"/>
      <c r="P112" s="49"/>
      <c r="Q112" s="49"/>
      <c r="R112" s="49"/>
      <c r="S112" s="49"/>
      <c r="T112" s="39"/>
    </row>
    <row r="113" spans="2:20" ht="15.6" x14ac:dyDescent="0.3">
      <c r="B113" s="40"/>
      <c r="C113" s="46"/>
      <c r="D113" s="87"/>
      <c r="E113" s="56"/>
      <c r="F113" s="57"/>
      <c r="G113" s="49"/>
      <c r="H113" s="49"/>
      <c r="I113" s="49"/>
      <c r="J113" s="49"/>
      <c r="K113" s="49"/>
      <c r="L113" s="49"/>
      <c r="M113" s="49"/>
      <c r="N113" s="49"/>
      <c r="O113" s="49"/>
      <c r="P113" s="49"/>
      <c r="Q113" s="49"/>
      <c r="R113" s="49"/>
      <c r="S113" s="49"/>
      <c r="T113" s="39"/>
    </row>
    <row r="114" spans="2:20" ht="15.6" x14ac:dyDescent="0.3">
      <c r="B114" s="40"/>
      <c r="C114" s="46"/>
      <c r="D114" s="87"/>
      <c r="E114" s="56"/>
      <c r="F114" s="57"/>
      <c r="G114" s="49"/>
      <c r="H114" s="49"/>
      <c r="I114" s="49"/>
      <c r="J114" s="49"/>
      <c r="K114" s="49"/>
      <c r="L114" s="49"/>
      <c r="M114" s="49"/>
      <c r="N114" s="49"/>
      <c r="O114" s="49"/>
      <c r="P114" s="49"/>
      <c r="Q114" s="49"/>
      <c r="R114" s="49"/>
      <c r="S114" s="49"/>
      <c r="T114" s="39"/>
    </row>
    <row r="115" spans="2:20" ht="15.6" x14ac:dyDescent="0.3">
      <c r="B115" s="40"/>
      <c r="C115" s="46"/>
      <c r="D115" s="87"/>
      <c r="E115" s="56"/>
      <c r="F115" s="57"/>
      <c r="G115" s="49"/>
      <c r="H115" s="49"/>
      <c r="I115" s="49"/>
      <c r="J115" s="49"/>
      <c r="K115" s="49"/>
      <c r="L115" s="49"/>
      <c r="M115" s="49"/>
      <c r="N115" s="49"/>
      <c r="O115" s="49"/>
      <c r="P115" s="49"/>
      <c r="Q115" s="49"/>
      <c r="R115" s="49"/>
      <c r="S115" s="49"/>
      <c r="T115" s="39"/>
    </row>
    <row r="116" spans="2:20" ht="15.6" x14ac:dyDescent="0.3">
      <c r="B116" s="40"/>
      <c r="C116" s="46"/>
      <c r="D116" s="87"/>
      <c r="E116" s="56"/>
      <c r="F116" s="57"/>
      <c r="G116" s="49"/>
      <c r="H116" s="49"/>
      <c r="I116" s="49"/>
      <c r="J116" s="49"/>
      <c r="K116" s="49"/>
      <c r="L116" s="49"/>
      <c r="M116" s="49"/>
      <c r="N116" s="49"/>
      <c r="O116" s="49"/>
      <c r="P116" s="49"/>
      <c r="Q116" s="49"/>
      <c r="R116" s="49"/>
      <c r="S116" s="49"/>
      <c r="T116" s="39"/>
    </row>
    <row r="117" spans="2:20" ht="42.75" customHeight="1" x14ac:dyDescent="0.3">
      <c r="B117" s="40"/>
      <c r="C117" s="46"/>
      <c r="D117" s="168"/>
      <c r="E117" s="168"/>
      <c r="F117" s="168"/>
      <c r="G117" s="168"/>
      <c r="H117" s="168"/>
      <c r="I117" s="168"/>
      <c r="J117" s="168"/>
      <c r="K117" s="168"/>
      <c r="L117" s="168"/>
      <c r="M117" s="168"/>
      <c r="N117" s="168"/>
      <c r="O117" s="168"/>
      <c r="P117" s="168"/>
      <c r="Q117" s="168"/>
      <c r="R117" s="168"/>
      <c r="S117" s="49"/>
      <c r="T117" s="39"/>
    </row>
    <row r="118" spans="2:20" ht="15.6" x14ac:dyDescent="0.3">
      <c r="B118" s="40"/>
      <c r="C118" s="46"/>
      <c r="D118" s="53"/>
      <c r="E118" s="56"/>
      <c r="F118" s="57"/>
      <c r="G118" s="49"/>
      <c r="H118" s="49"/>
      <c r="I118" s="49"/>
      <c r="J118" s="49"/>
      <c r="K118" s="49"/>
      <c r="L118" s="49"/>
      <c r="M118" s="49"/>
      <c r="N118" s="49"/>
      <c r="O118" s="49"/>
      <c r="P118" s="49"/>
      <c r="Q118" s="49"/>
      <c r="R118" s="49"/>
      <c r="S118" s="49"/>
      <c r="T118" s="39"/>
    </row>
    <row r="119" spans="2:20" ht="14.4" thickBot="1" x14ac:dyDescent="0.35">
      <c r="B119" s="50"/>
      <c r="C119" s="51"/>
      <c r="D119" s="51"/>
      <c r="E119" s="51"/>
      <c r="F119" s="51"/>
      <c r="G119" s="51"/>
      <c r="H119" s="51"/>
      <c r="I119" s="51"/>
      <c r="J119" s="51"/>
      <c r="K119" s="51"/>
      <c r="L119" s="51"/>
      <c r="M119" s="51"/>
      <c r="N119" s="51"/>
      <c r="O119" s="51"/>
      <c r="P119" s="51"/>
      <c r="Q119" s="51"/>
      <c r="R119" s="51"/>
      <c r="S119" s="51"/>
      <c r="T119" s="52"/>
    </row>
    <row r="120" spans="2:20" ht="14.4" thickTop="1" x14ac:dyDescent="0.3"/>
  </sheetData>
  <mergeCells count="1">
    <mergeCell ref="D117:R117"/>
  </mergeCells>
  <pageMargins left="0.511811024" right="0.511811024" top="0.78740157499999996" bottom="0.78740157499999996" header="0.31496062000000002" footer="0.31496062000000002"/>
  <pageSetup paperSize="9" orientation="portrait" r:id="rId4"/>
  <drawing r:id="rId5"/>
  <extLst>
    <ext xmlns:x14="http://schemas.microsoft.com/office/spreadsheetml/2009/9/main" uri="{A8765BA9-456A-4dab-B4F3-ACF838C121DE}">
      <x14:slicerList>
        <x14:slicer r:id="rId6"/>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F8EAE-EF04-4E74-9B31-8C6330660D88}">
  <sheetPr codeName="Planilha6"/>
  <dimension ref="A1:N247"/>
  <sheetViews>
    <sheetView workbookViewId="0">
      <selection activeCell="I88" sqref="I2:I88"/>
    </sheetView>
  </sheetViews>
  <sheetFormatPr defaultColWidth="8.88671875" defaultRowHeight="14.4" x14ac:dyDescent="0.3"/>
  <cols>
    <col min="1" max="1" width="24.33203125" style="83" customWidth="1"/>
    <col min="2" max="4" width="23.33203125" style="81" customWidth="1"/>
    <col min="5" max="5" width="15.6640625" style="81" customWidth="1"/>
    <col min="6" max="6" width="16.109375" style="81" customWidth="1"/>
    <col min="7" max="7" width="8.88671875" style="81"/>
    <col min="8" max="8" width="22.33203125" style="81" customWidth="1"/>
    <col min="9" max="9" width="17" style="81" customWidth="1"/>
    <col min="10" max="12" width="8.88671875" style="81"/>
    <col min="13" max="13" width="20.33203125" style="81" customWidth="1"/>
    <col min="14" max="16384" width="8.88671875" style="81"/>
  </cols>
  <sheetData>
    <row r="1" spans="1:9" ht="87" customHeight="1" x14ac:dyDescent="0.3">
      <c r="A1" s="84" t="s">
        <v>2709</v>
      </c>
      <c r="B1" s="84" t="s">
        <v>2710</v>
      </c>
      <c r="C1" s="84" t="s">
        <v>21</v>
      </c>
      <c r="D1" s="84" t="s">
        <v>2711</v>
      </c>
      <c r="E1" s="84" t="s">
        <v>2712</v>
      </c>
      <c r="F1" s="84" t="s">
        <v>17</v>
      </c>
      <c r="H1" s="84" t="s">
        <v>2713</v>
      </c>
      <c r="I1" s="84" t="s">
        <v>2701</v>
      </c>
    </row>
    <row r="2" spans="1:9" x14ac:dyDescent="0.3">
      <c r="A2" s="85" t="s">
        <v>2</v>
      </c>
      <c r="B2" s="81" t="s">
        <v>204</v>
      </c>
      <c r="C2" s="86" t="s">
        <v>2705</v>
      </c>
      <c r="D2" s="86" t="s">
        <v>205</v>
      </c>
      <c r="E2" s="86" t="s">
        <v>202</v>
      </c>
      <c r="F2" s="86"/>
      <c r="H2" s="113" t="s">
        <v>2449</v>
      </c>
      <c r="I2" s="86">
        <f>COUNTIF(Lista_de_contribuições[Dispositivos],Tabela1[[#This Row],[Dispositivos da Norma]])</f>
        <v>17</v>
      </c>
    </row>
    <row r="3" spans="1:9" ht="14.4" customHeight="1" x14ac:dyDescent="0.3">
      <c r="A3" s="85" t="s">
        <v>2</v>
      </c>
      <c r="B3" s="86" t="s">
        <v>208</v>
      </c>
      <c r="C3" s="86" t="s">
        <v>2705</v>
      </c>
      <c r="D3" s="86" t="s">
        <v>205</v>
      </c>
      <c r="E3" s="86" t="s">
        <v>202</v>
      </c>
      <c r="F3" s="86"/>
      <c r="H3" s="113" t="s">
        <v>2468</v>
      </c>
      <c r="I3" s="86">
        <f>COUNTIF(Lista_de_contribuições[Dispositivos],Tabela1[[#This Row],[Dispositivos da Norma]])</f>
        <v>14</v>
      </c>
    </row>
    <row r="4" spans="1:9" ht="14.4" customHeight="1" x14ac:dyDescent="0.3">
      <c r="A4" s="85" t="s">
        <v>3</v>
      </c>
      <c r="B4" s="86" t="s">
        <v>213</v>
      </c>
      <c r="C4" s="86" t="s">
        <v>215</v>
      </c>
      <c r="D4" s="86" t="s">
        <v>220</v>
      </c>
      <c r="E4" s="86" t="s">
        <v>202</v>
      </c>
      <c r="F4" s="86" t="s">
        <v>214</v>
      </c>
      <c r="H4" s="113" t="s">
        <v>2473</v>
      </c>
      <c r="I4" s="86">
        <f>COUNTIF(Lista_de_contribuições[Dispositivos],Tabela1[[#This Row],[Dispositivos da Norma]])</f>
        <v>19</v>
      </c>
    </row>
    <row r="5" spans="1:9" ht="14.4" customHeight="1" x14ac:dyDescent="0.3">
      <c r="A5" s="85" t="s">
        <v>3</v>
      </c>
      <c r="B5" s="86" t="s">
        <v>213</v>
      </c>
      <c r="C5" s="86" t="s">
        <v>2705</v>
      </c>
      <c r="D5" s="86" t="s">
        <v>220</v>
      </c>
      <c r="E5" s="86" t="s">
        <v>202</v>
      </c>
      <c r="F5" s="86" t="s">
        <v>214</v>
      </c>
      <c r="H5" s="113" t="s">
        <v>2478</v>
      </c>
      <c r="I5" s="86">
        <f>COUNTIF(Lista_de_contribuições[Dispositivos],Tabela1[[#This Row],[Dispositivos da Norma]])</f>
        <v>26</v>
      </c>
    </row>
    <row r="6" spans="1:9" ht="14.4" customHeight="1" x14ac:dyDescent="0.3">
      <c r="A6" s="85" t="s">
        <v>3</v>
      </c>
      <c r="B6" s="86" t="s">
        <v>213</v>
      </c>
      <c r="C6" s="86" t="s">
        <v>215</v>
      </c>
      <c r="D6" s="86" t="s">
        <v>236</v>
      </c>
      <c r="E6" s="86" t="s">
        <v>202</v>
      </c>
      <c r="F6" s="86" t="s">
        <v>214</v>
      </c>
      <c r="H6" s="113" t="s">
        <v>2484</v>
      </c>
      <c r="I6" s="86">
        <f>COUNTIF(Lista_de_contribuições[Dispositivos],Tabela1[[#This Row],[Dispositivos da Norma]])</f>
        <v>23</v>
      </c>
    </row>
    <row r="7" spans="1:9" ht="14.4" customHeight="1" x14ac:dyDescent="0.3">
      <c r="A7" s="85" t="s">
        <v>3</v>
      </c>
      <c r="B7" s="86" t="s">
        <v>213</v>
      </c>
      <c r="C7" s="86" t="s">
        <v>215</v>
      </c>
      <c r="D7" s="86" t="s">
        <v>220</v>
      </c>
      <c r="E7" s="86" t="s">
        <v>202</v>
      </c>
      <c r="F7" s="86" t="s">
        <v>214</v>
      </c>
      <c r="H7" s="113" t="s">
        <v>2487</v>
      </c>
      <c r="I7" s="86">
        <f>COUNTIF(Lista_de_contribuições[Dispositivos],Tabela1[[#This Row],[Dispositivos da Norma]])</f>
        <v>24</v>
      </c>
    </row>
    <row r="8" spans="1:9" ht="14.4" customHeight="1" x14ac:dyDescent="0.3">
      <c r="A8" s="85" t="s">
        <v>2</v>
      </c>
      <c r="B8" s="86" t="s">
        <v>204</v>
      </c>
      <c r="C8" s="86" t="s">
        <v>247</v>
      </c>
      <c r="D8" s="86" t="s">
        <v>205</v>
      </c>
      <c r="E8" s="86" t="s">
        <v>202</v>
      </c>
      <c r="F8" s="86"/>
      <c r="H8" s="113" t="s">
        <v>2488</v>
      </c>
      <c r="I8" s="86">
        <f>COUNTIF(Lista_de_contribuições[Dispositivos],Tabela1[[#This Row],[Dispositivos da Norma]])</f>
        <v>10</v>
      </c>
    </row>
    <row r="9" spans="1:9" ht="14.4" customHeight="1" x14ac:dyDescent="0.3">
      <c r="A9" s="85" t="s">
        <v>3</v>
      </c>
      <c r="B9" s="86" t="s">
        <v>213</v>
      </c>
      <c r="C9" s="86" t="s">
        <v>2705</v>
      </c>
      <c r="D9" s="86" t="s">
        <v>220</v>
      </c>
      <c r="E9" s="86" t="s">
        <v>202</v>
      </c>
      <c r="F9" s="86" t="s">
        <v>214</v>
      </c>
      <c r="H9" s="113" t="s">
        <v>2489</v>
      </c>
      <c r="I9" s="86">
        <f>COUNTIF(Lista_de_contribuições[Dispositivos],Tabela1[[#This Row],[Dispositivos da Norma]])</f>
        <v>9</v>
      </c>
    </row>
    <row r="10" spans="1:9" ht="14.4" customHeight="1" x14ac:dyDescent="0.3">
      <c r="A10" s="85" t="s">
        <v>3</v>
      </c>
      <c r="B10" s="86" t="s">
        <v>213</v>
      </c>
      <c r="C10" s="86" t="s">
        <v>2705</v>
      </c>
      <c r="D10" s="86" t="s">
        <v>220</v>
      </c>
      <c r="E10" s="86" t="s">
        <v>202</v>
      </c>
      <c r="F10" s="86" t="s">
        <v>289</v>
      </c>
      <c r="H10" s="113" t="s">
        <v>2490</v>
      </c>
      <c r="I10" s="86">
        <f>COUNTIF(Lista_de_contribuições[Dispositivos],Tabela1[[#This Row],[Dispositivos da Norma]])</f>
        <v>10</v>
      </c>
    </row>
    <row r="11" spans="1:9" ht="14.4" customHeight="1" x14ac:dyDescent="0.3">
      <c r="A11" s="85" t="s">
        <v>3</v>
      </c>
      <c r="B11" s="86" t="s">
        <v>213</v>
      </c>
      <c r="C11" s="86" t="s">
        <v>247</v>
      </c>
      <c r="D11" s="86" t="s">
        <v>220</v>
      </c>
      <c r="E11" s="86" t="s">
        <v>202</v>
      </c>
      <c r="F11" s="86" t="s">
        <v>214</v>
      </c>
      <c r="H11" s="113" t="s">
        <v>2491</v>
      </c>
      <c r="I11" s="86">
        <f>COUNTIF(Lista_de_contribuições[Dispositivos],Tabela1[[#This Row],[Dispositivos da Norma]])</f>
        <v>26</v>
      </c>
    </row>
    <row r="12" spans="1:9" ht="14.4" customHeight="1" x14ac:dyDescent="0.3">
      <c r="A12" s="85" t="s">
        <v>3</v>
      </c>
      <c r="B12" s="86" t="s">
        <v>213</v>
      </c>
      <c r="C12" s="86" t="s">
        <v>2705</v>
      </c>
      <c r="D12" s="86" t="s">
        <v>220</v>
      </c>
      <c r="E12" s="86" t="s">
        <v>202</v>
      </c>
      <c r="F12" s="86" t="s">
        <v>214</v>
      </c>
      <c r="H12" s="113" t="s">
        <v>2492</v>
      </c>
      <c r="I12" s="86">
        <f>COUNTIF(Lista_de_contribuições[Dispositivos],Tabela1[[#This Row],[Dispositivos da Norma]])</f>
        <v>21</v>
      </c>
    </row>
    <row r="13" spans="1:9" ht="14.4" customHeight="1" x14ac:dyDescent="0.3">
      <c r="A13" s="85" t="s">
        <v>3</v>
      </c>
      <c r="B13" s="86" t="s">
        <v>213</v>
      </c>
      <c r="C13" s="86" t="s">
        <v>2705</v>
      </c>
      <c r="D13" s="86" t="s">
        <v>205</v>
      </c>
      <c r="E13" s="86" t="s">
        <v>202</v>
      </c>
      <c r="F13" s="86" t="s">
        <v>214</v>
      </c>
      <c r="H13" s="113" t="s">
        <v>2494</v>
      </c>
      <c r="I13" s="86">
        <f>COUNTIF(Lista_de_contribuições[Dispositivos],Tabela1[[#This Row],[Dispositivos da Norma]])</f>
        <v>19</v>
      </c>
    </row>
    <row r="14" spans="1:9" ht="14.4" customHeight="1" x14ac:dyDescent="0.3">
      <c r="A14" s="85" t="s">
        <v>3</v>
      </c>
      <c r="B14" s="86" t="s">
        <v>213</v>
      </c>
      <c r="C14" s="86" t="s">
        <v>2705</v>
      </c>
      <c r="D14" s="86" t="s">
        <v>220</v>
      </c>
      <c r="E14" s="86" t="s">
        <v>202</v>
      </c>
      <c r="F14" s="86" t="s">
        <v>214</v>
      </c>
      <c r="H14" s="113" t="s">
        <v>2495</v>
      </c>
      <c r="I14" s="86">
        <f>COUNTIF(Lista_de_contribuições[Dispositivos],Tabela1[[#This Row],[Dispositivos da Norma]])</f>
        <v>27</v>
      </c>
    </row>
    <row r="15" spans="1:9" ht="14.4" customHeight="1" x14ac:dyDescent="0.3">
      <c r="A15" s="85" t="s">
        <v>3</v>
      </c>
      <c r="B15" s="86" t="s">
        <v>213</v>
      </c>
      <c r="C15" s="86" t="s">
        <v>215</v>
      </c>
      <c r="D15" s="86" t="s">
        <v>236</v>
      </c>
      <c r="E15" s="86" t="s">
        <v>202</v>
      </c>
      <c r="F15" s="86" t="s">
        <v>289</v>
      </c>
      <c r="H15" s="113" t="s">
        <v>2497</v>
      </c>
      <c r="I15" s="86">
        <f>COUNTIF(Lista_de_contribuições[Dispositivos],Tabela1[[#This Row],[Dispositivos da Norma]])</f>
        <v>8</v>
      </c>
    </row>
    <row r="16" spans="1:9" ht="14.4" customHeight="1" x14ac:dyDescent="0.3">
      <c r="A16" s="85" t="s">
        <v>3</v>
      </c>
      <c r="B16" s="86" t="s">
        <v>213</v>
      </c>
      <c r="C16" s="86" t="s">
        <v>2705</v>
      </c>
      <c r="D16" s="86" t="s">
        <v>220</v>
      </c>
      <c r="E16" s="86" t="s">
        <v>202</v>
      </c>
      <c r="F16" s="86" t="s">
        <v>214</v>
      </c>
      <c r="H16" s="113" t="s">
        <v>2498</v>
      </c>
      <c r="I16" s="86">
        <f>COUNTIF(Lista_de_contribuições[Dispositivos],Tabela1[[#This Row],[Dispositivos da Norma]])</f>
        <v>21</v>
      </c>
    </row>
    <row r="17" spans="1:14" ht="14.4" customHeight="1" x14ac:dyDescent="0.3">
      <c r="A17" s="85" t="s">
        <v>3</v>
      </c>
      <c r="B17" s="86" t="s">
        <v>652</v>
      </c>
      <c r="C17" s="86" t="s">
        <v>247</v>
      </c>
      <c r="D17" s="86" t="s">
        <v>205</v>
      </c>
      <c r="E17" s="86" t="s">
        <v>202</v>
      </c>
      <c r="F17" s="86"/>
      <c r="H17" s="113" t="s">
        <v>2500</v>
      </c>
      <c r="I17" s="86">
        <f>COUNTIF(Lista_de_contribuições[Dispositivos],Tabela1[[#This Row],[Dispositivos da Norma]])</f>
        <v>9</v>
      </c>
    </row>
    <row r="18" spans="1:14" ht="14.4" customHeight="1" x14ac:dyDescent="0.3">
      <c r="A18" s="85" t="s">
        <v>3</v>
      </c>
      <c r="B18" s="86" t="s">
        <v>213</v>
      </c>
      <c r="C18" s="86" t="s">
        <v>2705</v>
      </c>
      <c r="D18" s="86" t="s">
        <v>220</v>
      </c>
      <c r="E18" s="86" t="s">
        <v>202</v>
      </c>
      <c r="F18" s="86" t="s">
        <v>289</v>
      </c>
      <c r="H18" s="113" t="s">
        <v>2501</v>
      </c>
      <c r="I18" s="86">
        <f>COUNTIF(Lista_de_contribuições[Dispositivos],Tabela1[[#This Row],[Dispositivos da Norma]])</f>
        <v>5</v>
      </c>
    </row>
    <row r="19" spans="1:14" ht="14.4" customHeight="1" x14ac:dyDescent="0.3">
      <c r="A19" s="85" t="s">
        <v>3</v>
      </c>
      <c r="B19" s="86" t="s">
        <v>213</v>
      </c>
      <c r="C19" s="86" t="s">
        <v>247</v>
      </c>
      <c r="D19" s="86" t="s">
        <v>220</v>
      </c>
      <c r="E19" s="86" t="s">
        <v>202</v>
      </c>
      <c r="F19" s="86" t="s">
        <v>289</v>
      </c>
      <c r="H19" s="113" t="s">
        <v>2503</v>
      </c>
      <c r="I19" s="86">
        <f>COUNTIF(Lista_de_contribuições[Dispositivos],Tabela1[[#This Row],[Dispositivos da Norma]])</f>
        <v>11</v>
      </c>
    </row>
    <row r="20" spans="1:14" ht="14.4" customHeight="1" x14ac:dyDescent="0.3">
      <c r="A20" s="85" t="s">
        <v>3</v>
      </c>
      <c r="B20" s="86" t="s">
        <v>213</v>
      </c>
      <c r="C20" s="86" t="s">
        <v>2705</v>
      </c>
      <c r="D20" s="86" t="s">
        <v>236</v>
      </c>
      <c r="E20" s="86" t="s">
        <v>202</v>
      </c>
      <c r="F20" s="86" t="s">
        <v>214</v>
      </c>
      <c r="H20" s="113" t="s">
        <v>2504</v>
      </c>
      <c r="I20" s="86">
        <f>COUNTIF(Lista_de_contribuições[Dispositivos],Tabela1[[#This Row],[Dispositivos da Norma]])</f>
        <v>22</v>
      </c>
      <c r="M20" s="86"/>
      <c r="N20" s="86"/>
    </row>
    <row r="21" spans="1:14" ht="14.4" customHeight="1" x14ac:dyDescent="0.3">
      <c r="A21" s="85" t="s">
        <v>3</v>
      </c>
      <c r="B21" s="86" t="s">
        <v>213</v>
      </c>
      <c r="C21" s="86" t="s">
        <v>215</v>
      </c>
      <c r="D21" s="86" t="s">
        <v>236</v>
      </c>
      <c r="E21" s="86" t="s">
        <v>202</v>
      </c>
      <c r="F21" s="86" t="s">
        <v>214</v>
      </c>
      <c r="H21" s="113" t="s">
        <v>2505</v>
      </c>
      <c r="I21" s="86">
        <f>COUNTIF(Lista_de_contribuições[Dispositivos],Tabela1[[#This Row],[Dispositivos da Norma]])</f>
        <v>10</v>
      </c>
      <c r="M21" s="86"/>
      <c r="N21" s="86"/>
    </row>
    <row r="22" spans="1:14" ht="14.4" customHeight="1" x14ac:dyDescent="0.3">
      <c r="A22" s="85" t="s">
        <v>3</v>
      </c>
      <c r="B22" s="86" t="s">
        <v>213</v>
      </c>
      <c r="C22" s="86" t="s">
        <v>2705</v>
      </c>
      <c r="D22" s="86" t="s">
        <v>205</v>
      </c>
      <c r="E22" s="86" t="s">
        <v>202</v>
      </c>
      <c r="F22" s="86" t="s">
        <v>214</v>
      </c>
      <c r="H22" s="113" t="s">
        <v>2506</v>
      </c>
      <c r="I22" s="86">
        <f>COUNTIF(Lista_de_contribuições[Dispositivos],Tabela1[[#This Row],[Dispositivos da Norma]])</f>
        <v>15</v>
      </c>
      <c r="M22" s="86"/>
      <c r="N22" s="86"/>
    </row>
    <row r="23" spans="1:14" ht="14.4" customHeight="1" x14ac:dyDescent="0.3">
      <c r="A23" s="85" t="s">
        <v>3</v>
      </c>
      <c r="B23" s="86" t="s">
        <v>213</v>
      </c>
      <c r="C23" s="86" t="s">
        <v>2705</v>
      </c>
      <c r="D23" s="86" t="s">
        <v>236</v>
      </c>
      <c r="E23" s="86" t="s">
        <v>202</v>
      </c>
      <c r="F23" s="86" t="s">
        <v>214</v>
      </c>
      <c r="H23" s="113" t="s">
        <v>2507</v>
      </c>
      <c r="I23" s="86">
        <f>COUNTIF(Lista_de_contribuições[Dispositivos],Tabela1[[#This Row],[Dispositivos da Norma]])</f>
        <v>12</v>
      </c>
      <c r="M23" s="86"/>
      <c r="N23" s="86"/>
    </row>
    <row r="24" spans="1:14" ht="14.4" customHeight="1" x14ac:dyDescent="0.3">
      <c r="A24" s="85" t="s">
        <v>3</v>
      </c>
      <c r="B24" s="86" t="s">
        <v>1046</v>
      </c>
      <c r="C24" s="86" t="s">
        <v>215</v>
      </c>
      <c r="D24" s="86" t="s">
        <v>220</v>
      </c>
      <c r="E24" s="86" t="s">
        <v>202</v>
      </c>
      <c r="F24" s="86"/>
      <c r="H24" s="113" t="s">
        <v>2508</v>
      </c>
      <c r="I24" s="86">
        <f>COUNTIF(Lista_de_contribuições[Dispositivos],Tabela1[[#This Row],[Dispositivos da Norma]])</f>
        <v>8</v>
      </c>
      <c r="M24" s="86"/>
      <c r="N24" s="86"/>
    </row>
    <row r="25" spans="1:14" ht="14.4" customHeight="1" x14ac:dyDescent="0.3">
      <c r="A25" s="85" t="s">
        <v>3</v>
      </c>
      <c r="B25" s="86" t="s">
        <v>213</v>
      </c>
      <c r="C25" s="86" t="s">
        <v>2705</v>
      </c>
      <c r="D25" s="86" t="s">
        <v>205</v>
      </c>
      <c r="E25" s="86" t="s">
        <v>202</v>
      </c>
      <c r="F25" s="86" t="s">
        <v>214</v>
      </c>
      <c r="H25" s="113" t="s">
        <v>2509</v>
      </c>
      <c r="I25" s="86">
        <f>COUNTIF(Lista_de_contribuições[Dispositivos],Tabela1[[#This Row],[Dispositivos da Norma]])</f>
        <v>23</v>
      </c>
      <c r="M25" s="86"/>
      <c r="N25" s="86"/>
    </row>
    <row r="26" spans="1:14" ht="14.4" customHeight="1" x14ac:dyDescent="0.3">
      <c r="A26" s="85" t="s">
        <v>3</v>
      </c>
      <c r="B26" s="86" t="s">
        <v>213</v>
      </c>
      <c r="C26" s="86" t="s">
        <v>2705</v>
      </c>
      <c r="D26" s="86" t="s">
        <v>220</v>
      </c>
      <c r="E26" s="86" t="s">
        <v>202</v>
      </c>
      <c r="F26" s="86" t="s">
        <v>214</v>
      </c>
      <c r="H26" s="113" t="s">
        <v>2511</v>
      </c>
      <c r="I26" s="86">
        <f>COUNTIF(Lista_de_contribuições[Dispositivos],Tabela1[[#This Row],[Dispositivos da Norma]])</f>
        <v>6</v>
      </c>
      <c r="M26" s="86"/>
      <c r="N26" s="86"/>
    </row>
    <row r="27" spans="1:14" ht="14.4" customHeight="1" x14ac:dyDescent="0.3">
      <c r="A27" s="85" t="s">
        <v>3</v>
      </c>
      <c r="B27" s="86" t="s">
        <v>1167</v>
      </c>
      <c r="C27" s="86" t="s">
        <v>215</v>
      </c>
      <c r="D27" s="86" t="s">
        <v>220</v>
      </c>
      <c r="E27" s="86" t="s">
        <v>202</v>
      </c>
      <c r="F27" s="86"/>
      <c r="H27" s="113" t="s">
        <v>2512</v>
      </c>
      <c r="I27" s="86">
        <f>COUNTIF(Lista_de_contribuições[Dispositivos],Tabela1[[#This Row],[Dispositivos da Norma]])</f>
        <v>4</v>
      </c>
      <c r="M27" s="86"/>
      <c r="N27" s="86"/>
    </row>
    <row r="28" spans="1:14" ht="14.4" customHeight="1" x14ac:dyDescent="0.3">
      <c r="A28" s="85" t="s">
        <v>3</v>
      </c>
      <c r="B28" s="86" t="s">
        <v>213</v>
      </c>
      <c r="C28" s="86" t="s">
        <v>2705</v>
      </c>
      <c r="D28" s="86" t="s">
        <v>220</v>
      </c>
      <c r="E28" s="86" t="s">
        <v>202</v>
      </c>
      <c r="F28" s="86" t="s">
        <v>289</v>
      </c>
      <c r="H28" s="113" t="s">
        <v>2513</v>
      </c>
      <c r="I28" s="86">
        <f>COUNTIF(Lista_de_contribuições[Dispositivos],Tabela1[[#This Row],[Dispositivos da Norma]])</f>
        <v>15</v>
      </c>
      <c r="M28" s="86"/>
      <c r="N28" s="86"/>
    </row>
    <row r="29" spans="1:14" ht="14.4" customHeight="1" x14ac:dyDescent="0.3">
      <c r="A29" s="85" t="s">
        <v>3</v>
      </c>
      <c r="B29" s="86" t="s">
        <v>213</v>
      </c>
      <c r="C29" s="86" t="s">
        <v>215</v>
      </c>
      <c r="D29" s="86" t="s">
        <v>220</v>
      </c>
      <c r="E29" s="86" t="s">
        <v>202</v>
      </c>
      <c r="F29" s="86" t="s">
        <v>214</v>
      </c>
      <c r="H29" s="113" t="s">
        <v>2514</v>
      </c>
      <c r="I29" s="86">
        <f>COUNTIF(Lista_de_contribuições[Dispositivos],Tabela1[[#This Row],[Dispositivos da Norma]])</f>
        <v>14</v>
      </c>
      <c r="M29" s="86"/>
      <c r="N29" s="86"/>
    </row>
    <row r="30" spans="1:14" ht="28.8" x14ac:dyDescent="0.3">
      <c r="A30" s="85" t="s">
        <v>3</v>
      </c>
      <c r="B30" s="86" t="s">
        <v>213</v>
      </c>
      <c r="C30" s="86" t="s">
        <v>2705</v>
      </c>
      <c r="D30" s="86" t="s">
        <v>220</v>
      </c>
      <c r="E30" s="86" t="s">
        <v>202</v>
      </c>
      <c r="F30" s="86" t="s">
        <v>214</v>
      </c>
      <c r="H30" s="113" t="s">
        <v>2516</v>
      </c>
      <c r="I30" s="86">
        <f>COUNTIF(Lista_de_contribuições[Dispositivos],Tabela1[[#This Row],[Dispositivos da Norma]])</f>
        <v>14</v>
      </c>
      <c r="M30" s="86"/>
      <c r="N30" s="86"/>
    </row>
    <row r="31" spans="1:14" ht="28.8" x14ac:dyDescent="0.3">
      <c r="A31" s="85" t="s">
        <v>3</v>
      </c>
      <c r="B31" s="86" t="s">
        <v>213</v>
      </c>
      <c r="C31" s="86" t="s">
        <v>215</v>
      </c>
      <c r="D31" s="86" t="s">
        <v>220</v>
      </c>
      <c r="E31" s="86" t="s">
        <v>202</v>
      </c>
      <c r="F31" s="86" t="s">
        <v>214</v>
      </c>
      <c r="H31" s="113" t="s">
        <v>2518</v>
      </c>
      <c r="I31" s="86">
        <f>COUNTIF(Lista_de_contribuições[Dispositivos],Tabela1[[#This Row],[Dispositivos da Norma]])</f>
        <v>15</v>
      </c>
      <c r="M31" s="86"/>
      <c r="N31" s="86"/>
    </row>
    <row r="32" spans="1:14" ht="28.8" x14ac:dyDescent="0.3">
      <c r="A32" s="85" t="s">
        <v>3</v>
      </c>
      <c r="B32" s="86" t="s">
        <v>213</v>
      </c>
      <c r="C32" s="86" t="s">
        <v>2705</v>
      </c>
      <c r="D32" s="86" t="s">
        <v>220</v>
      </c>
      <c r="E32" s="86" t="s">
        <v>202</v>
      </c>
      <c r="F32" s="86" t="s">
        <v>214</v>
      </c>
      <c r="H32" s="113" t="s">
        <v>2519</v>
      </c>
      <c r="I32" s="86">
        <f>COUNTIF(Lista_de_contribuições[Dispositivos],Tabela1[[#This Row],[Dispositivos da Norma]])</f>
        <v>16</v>
      </c>
      <c r="M32" s="86"/>
      <c r="N32" s="86"/>
    </row>
    <row r="33" spans="1:14" ht="28.8" x14ac:dyDescent="0.3">
      <c r="A33" s="85" t="s">
        <v>3</v>
      </c>
      <c r="B33" s="86" t="s">
        <v>213</v>
      </c>
      <c r="C33" s="86" t="s">
        <v>2705</v>
      </c>
      <c r="D33" s="86" t="s">
        <v>220</v>
      </c>
      <c r="E33" s="86" t="s">
        <v>202</v>
      </c>
      <c r="F33" s="86" t="s">
        <v>214</v>
      </c>
      <c r="H33" s="113" t="s">
        <v>2521</v>
      </c>
      <c r="I33" s="86">
        <f>COUNTIF(Lista_de_contribuições[Dispositivos],Tabela1[[#This Row],[Dispositivos da Norma]])</f>
        <v>13</v>
      </c>
      <c r="M33" s="86"/>
      <c r="N33" s="86"/>
    </row>
    <row r="34" spans="1:14" ht="43.2" x14ac:dyDescent="0.3">
      <c r="A34" s="85" t="s">
        <v>3</v>
      </c>
      <c r="B34" s="86" t="s">
        <v>213</v>
      </c>
      <c r="C34" s="86" t="s">
        <v>247</v>
      </c>
      <c r="D34" s="86" t="s">
        <v>220</v>
      </c>
      <c r="E34" s="86" t="s">
        <v>202</v>
      </c>
      <c r="F34" s="86" t="s">
        <v>289</v>
      </c>
      <c r="H34" s="113" t="s">
        <v>2522</v>
      </c>
      <c r="I34" s="86">
        <f>COUNTIF(Lista_de_contribuições[Dispositivos],Tabela1[[#This Row],[Dispositivos da Norma]])</f>
        <v>8</v>
      </c>
      <c r="M34" s="86"/>
      <c r="N34" s="86"/>
    </row>
    <row r="35" spans="1:14" x14ac:dyDescent="0.3">
      <c r="A35" s="85" t="s">
        <v>3</v>
      </c>
      <c r="B35" s="86" t="s">
        <v>1046</v>
      </c>
      <c r="C35" s="86" t="s">
        <v>2705</v>
      </c>
      <c r="D35" s="86" t="s">
        <v>220</v>
      </c>
      <c r="E35" s="86" t="s">
        <v>202</v>
      </c>
      <c r="F35" s="86"/>
      <c r="H35" s="113" t="s">
        <v>2523</v>
      </c>
      <c r="I35" s="86">
        <f>COUNTIF(Lista_de_contribuições[Dispositivos],Tabela1[[#This Row],[Dispositivos da Norma]])</f>
        <v>17</v>
      </c>
      <c r="M35" s="86"/>
      <c r="N35" s="86"/>
    </row>
    <row r="36" spans="1:14" ht="43.2" x14ac:dyDescent="0.3">
      <c r="A36" s="85" t="s">
        <v>3</v>
      </c>
      <c r="B36" s="86" t="s">
        <v>213</v>
      </c>
      <c r="C36" s="86" t="s">
        <v>247</v>
      </c>
      <c r="D36" s="86" t="s">
        <v>205</v>
      </c>
      <c r="E36" s="86" t="s">
        <v>202</v>
      </c>
      <c r="F36" s="86" t="s">
        <v>289</v>
      </c>
      <c r="H36" s="113" t="s">
        <v>2524</v>
      </c>
      <c r="I36" s="86">
        <f>COUNTIF(Lista_de_contribuições[Dispositivos],Tabela1[[#This Row],[Dispositivos da Norma]])</f>
        <v>32</v>
      </c>
      <c r="M36" s="86"/>
      <c r="N36" s="86"/>
    </row>
    <row r="37" spans="1:14" ht="28.8" x14ac:dyDescent="0.3">
      <c r="A37" s="85" t="s">
        <v>3</v>
      </c>
      <c r="B37" s="86" t="s">
        <v>213</v>
      </c>
      <c r="C37" s="86" t="s">
        <v>2705</v>
      </c>
      <c r="D37" s="86" t="s">
        <v>220</v>
      </c>
      <c r="E37" s="86" t="s">
        <v>202</v>
      </c>
      <c r="F37" s="86" t="s">
        <v>214</v>
      </c>
      <c r="H37" s="113" t="s">
        <v>2526</v>
      </c>
      <c r="I37" s="86">
        <f>COUNTIF(Lista_de_contribuições[Dispositivos],Tabela1[[#This Row],[Dispositivos da Norma]])</f>
        <v>27</v>
      </c>
    </row>
    <row r="38" spans="1:14" ht="43.2" x14ac:dyDescent="0.3">
      <c r="A38" s="85" t="s">
        <v>3</v>
      </c>
      <c r="B38" s="86" t="s">
        <v>213</v>
      </c>
      <c r="C38" s="86" t="s">
        <v>2705</v>
      </c>
      <c r="D38" s="86" t="s">
        <v>220</v>
      </c>
      <c r="E38" s="86" t="s">
        <v>202</v>
      </c>
      <c r="F38" s="86" t="s">
        <v>289</v>
      </c>
      <c r="H38" s="113" t="s">
        <v>2527</v>
      </c>
      <c r="I38" s="86">
        <f>COUNTIF(Lista_de_contribuições[Dispositivos],Tabela1[[#This Row],[Dispositivos da Norma]])</f>
        <v>7</v>
      </c>
    </row>
    <row r="39" spans="1:14" ht="28.8" x14ac:dyDescent="0.3">
      <c r="A39" s="85" t="s">
        <v>3</v>
      </c>
      <c r="B39" s="86" t="s">
        <v>213</v>
      </c>
      <c r="C39" s="86" t="s">
        <v>2705</v>
      </c>
      <c r="D39" s="86" t="s">
        <v>220</v>
      </c>
      <c r="E39" s="86" t="s">
        <v>202</v>
      </c>
      <c r="F39" s="86" t="s">
        <v>214</v>
      </c>
      <c r="H39" s="113" t="s">
        <v>2528</v>
      </c>
      <c r="I39" s="86">
        <f>COUNTIF(Lista_de_contribuições[Dispositivos],Tabela1[[#This Row],[Dispositivos da Norma]])</f>
        <v>23</v>
      </c>
    </row>
    <row r="40" spans="1:14" x14ac:dyDescent="0.3">
      <c r="A40" s="85" t="s">
        <v>3</v>
      </c>
      <c r="B40" s="86" t="s">
        <v>1046</v>
      </c>
      <c r="C40" s="86" t="s">
        <v>247</v>
      </c>
      <c r="D40" s="86" t="s">
        <v>205</v>
      </c>
      <c r="E40" s="86" t="s">
        <v>202</v>
      </c>
      <c r="F40" s="86"/>
      <c r="H40" s="113" t="s">
        <v>2529</v>
      </c>
      <c r="I40" s="86">
        <f>COUNTIF(Lista_de_contribuições[Dispositivos],Tabela1[[#This Row],[Dispositivos da Norma]])</f>
        <v>9</v>
      </c>
    </row>
    <row r="41" spans="1:14" ht="28.8" x14ac:dyDescent="0.3">
      <c r="A41" s="85" t="s">
        <v>3</v>
      </c>
      <c r="B41" s="86" t="s">
        <v>213</v>
      </c>
      <c r="C41" s="86" t="s">
        <v>2705</v>
      </c>
      <c r="D41" s="86" t="s">
        <v>220</v>
      </c>
      <c r="E41" s="86" t="s">
        <v>202</v>
      </c>
      <c r="F41" s="86" t="s">
        <v>214</v>
      </c>
      <c r="H41" s="113" t="s">
        <v>2530</v>
      </c>
      <c r="I41" s="86">
        <f>COUNTIF(Lista_de_contribuições[Dispositivos],Tabela1[[#This Row],[Dispositivos da Norma]])</f>
        <v>13</v>
      </c>
    </row>
    <row r="42" spans="1:14" x14ac:dyDescent="0.3">
      <c r="A42" s="85" t="s">
        <v>2</v>
      </c>
      <c r="B42" s="86" t="s">
        <v>208</v>
      </c>
      <c r="C42" s="86" t="s">
        <v>247</v>
      </c>
      <c r="D42" s="86" t="s">
        <v>220</v>
      </c>
      <c r="E42" s="86" t="s">
        <v>202</v>
      </c>
      <c r="F42" s="86"/>
      <c r="H42" s="113" t="s">
        <v>2531</v>
      </c>
      <c r="I42" s="86">
        <f>COUNTIF(Lista_de_contribuições[Dispositivos],Tabela1[[#This Row],[Dispositivos da Norma]])</f>
        <v>4</v>
      </c>
    </row>
    <row r="43" spans="1:14" ht="43.2" x14ac:dyDescent="0.3">
      <c r="A43" s="85" t="s">
        <v>3</v>
      </c>
      <c r="B43" s="86" t="s">
        <v>1167</v>
      </c>
      <c r="C43" s="86" t="s">
        <v>215</v>
      </c>
      <c r="D43" s="86" t="s">
        <v>205</v>
      </c>
      <c r="E43" s="86" t="s">
        <v>202</v>
      </c>
      <c r="F43" s="86"/>
      <c r="H43" s="113" t="s">
        <v>2532</v>
      </c>
      <c r="I43" s="86">
        <f>COUNTIF(Lista_de_contribuições[Dispositivos],Tabela1[[#This Row],[Dispositivos da Norma]])</f>
        <v>24</v>
      </c>
    </row>
    <row r="44" spans="1:14" ht="28.8" x14ac:dyDescent="0.3">
      <c r="A44" s="85" t="s">
        <v>3</v>
      </c>
      <c r="B44" s="86" t="s">
        <v>213</v>
      </c>
      <c r="C44" s="86" t="s">
        <v>2705</v>
      </c>
      <c r="D44" s="86" t="s">
        <v>236</v>
      </c>
      <c r="E44" s="86" t="s">
        <v>202</v>
      </c>
      <c r="F44" s="86" t="s">
        <v>214</v>
      </c>
      <c r="H44" s="113" t="s">
        <v>2533</v>
      </c>
      <c r="I44" s="86">
        <f>COUNTIF(Lista_de_contribuições[Dispositivos],Tabela1[[#This Row],[Dispositivos da Norma]])</f>
        <v>17</v>
      </c>
    </row>
    <row r="45" spans="1:14" ht="28.8" x14ac:dyDescent="0.3">
      <c r="A45" s="85" t="s">
        <v>3</v>
      </c>
      <c r="B45" s="86" t="s">
        <v>213</v>
      </c>
      <c r="C45" s="86" t="s">
        <v>2705</v>
      </c>
      <c r="D45" s="86" t="s">
        <v>220</v>
      </c>
      <c r="E45" s="86" t="s">
        <v>202</v>
      </c>
      <c r="F45" s="86" t="s">
        <v>214</v>
      </c>
      <c r="H45" s="113" t="s">
        <v>2534</v>
      </c>
      <c r="I45" s="86">
        <f>COUNTIF(Lista_de_contribuições[Dispositivos],Tabela1[[#This Row],[Dispositivos da Norma]])</f>
        <v>29</v>
      </c>
    </row>
    <row r="46" spans="1:14" ht="43.2" x14ac:dyDescent="0.3">
      <c r="A46" s="85" t="s">
        <v>3</v>
      </c>
      <c r="B46" s="86" t="s">
        <v>213</v>
      </c>
      <c r="C46" s="86" t="s">
        <v>247</v>
      </c>
      <c r="D46" s="86" t="s">
        <v>220</v>
      </c>
      <c r="E46" s="86" t="s">
        <v>202</v>
      </c>
      <c r="F46" s="86" t="s">
        <v>289</v>
      </c>
      <c r="H46" s="113" t="s">
        <v>2535</v>
      </c>
      <c r="I46" s="86">
        <f>COUNTIF(Lista_de_contribuições[Dispositivos],Tabela1[[#This Row],[Dispositivos da Norma]])</f>
        <v>32</v>
      </c>
    </row>
    <row r="47" spans="1:14" ht="43.2" x14ac:dyDescent="0.3">
      <c r="A47" s="85" t="s">
        <v>3</v>
      </c>
      <c r="B47" s="86" t="s">
        <v>1167</v>
      </c>
      <c r="C47" s="86" t="s">
        <v>215</v>
      </c>
      <c r="D47" s="86" t="s">
        <v>220</v>
      </c>
      <c r="E47" s="86" t="s">
        <v>202</v>
      </c>
      <c r="F47" s="86"/>
      <c r="H47" s="113" t="s">
        <v>2536</v>
      </c>
      <c r="I47" s="86">
        <f>COUNTIF(Lista_de_contribuições[Dispositivos],Tabela1[[#This Row],[Dispositivos da Norma]])</f>
        <v>18</v>
      </c>
    </row>
    <row r="48" spans="1:14" x14ac:dyDescent="0.3">
      <c r="A48" s="85" t="s">
        <v>3</v>
      </c>
      <c r="B48" s="86" t="s">
        <v>1046</v>
      </c>
      <c r="C48" s="86" t="s">
        <v>247</v>
      </c>
      <c r="D48" s="86" t="s">
        <v>205</v>
      </c>
      <c r="E48" s="86" t="s">
        <v>202</v>
      </c>
      <c r="F48" s="86"/>
      <c r="H48" s="113" t="s">
        <v>2538</v>
      </c>
      <c r="I48" s="86">
        <f>COUNTIF(Lista_de_contribuições[Dispositivos],Tabela1[[#This Row],[Dispositivos da Norma]])</f>
        <v>9</v>
      </c>
    </row>
    <row r="49" spans="1:9" ht="28.8" x14ac:dyDescent="0.3">
      <c r="A49" s="85" t="s">
        <v>3</v>
      </c>
      <c r="B49" s="86" t="s">
        <v>213</v>
      </c>
      <c r="C49" s="86" t="s">
        <v>2705</v>
      </c>
      <c r="D49" s="86" t="s">
        <v>220</v>
      </c>
      <c r="E49" s="86" t="s">
        <v>2017</v>
      </c>
      <c r="F49" s="86" t="s">
        <v>214</v>
      </c>
      <c r="H49" s="113" t="s">
        <v>2539</v>
      </c>
      <c r="I49" s="86">
        <f>COUNTIF(Lista_de_contribuições[Dispositivos],Tabela1[[#This Row],[Dispositivos da Norma]])</f>
        <v>17</v>
      </c>
    </row>
    <row r="50" spans="1:9" ht="28.8" x14ac:dyDescent="0.3">
      <c r="A50" s="85" t="s">
        <v>3</v>
      </c>
      <c r="B50" s="86" t="s">
        <v>213</v>
      </c>
      <c r="C50" s="86" t="s">
        <v>247</v>
      </c>
      <c r="D50" s="86" t="s">
        <v>205</v>
      </c>
      <c r="E50" s="86" t="s">
        <v>202</v>
      </c>
      <c r="F50" s="86" t="s">
        <v>214</v>
      </c>
      <c r="H50" s="113" t="s">
        <v>2540</v>
      </c>
      <c r="I50" s="86">
        <f>COUNTIF(Lista_de_contribuições[Dispositivos],Tabela1[[#This Row],[Dispositivos da Norma]])</f>
        <v>25</v>
      </c>
    </row>
    <row r="51" spans="1:9" x14ac:dyDescent="0.3">
      <c r="A51" s="85" t="s">
        <v>3</v>
      </c>
      <c r="B51" s="86" t="s">
        <v>1046</v>
      </c>
      <c r="C51" s="86" t="s">
        <v>2705</v>
      </c>
      <c r="D51" s="86" t="s">
        <v>220</v>
      </c>
      <c r="E51" s="86" t="s">
        <v>202</v>
      </c>
      <c r="F51" s="86"/>
      <c r="H51" s="113" t="s">
        <v>2542</v>
      </c>
      <c r="I51" s="86">
        <f>COUNTIF(Lista_de_contribuições[Dispositivos],Tabela1[[#This Row],[Dispositivos da Norma]])</f>
        <v>37</v>
      </c>
    </row>
    <row r="52" spans="1:9" ht="43.2" x14ac:dyDescent="0.3">
      <c r="A52" s="85" t="s">
        <v>3</v>
      </c>
      <c r="B52" s="86" t="s">
        <v>213</v>
      </c>
      <c r="C52" s="86" t="s">
        <v>2705</v>
      </c>
      <c r="D52" s="86" t="s">
        <v>220</v>
      </c>
      <c r="E52" s="86" t="s">
        <v>202</v>
      </c>
      <c r="F52" s="86" t="s">
        <v>289</v>
      </c>
      <c r="H52" s="113" t="s">
        <v>2543</v>
      </c>
      <c r="I52" s="86">
        <f>COUNTIF(Lista_de_contribuições[Dispositivos],Tabela1[[#This Row],[Dispositivos da Norma]])</f>
        <v>18</v>
      </c>
    </row>
    <row r="53" spans="1:9" ht="28.8" x14ac:dyDescent="0.3">
      <c r="A53" s="85" t="s">
        <v>3</v>
      </c>
      <c r="B53" s="86" t="s">
        <v>213</v>
      </c>
      <c r="C53" s="86" t="s">
        <v>247</v>
      </c>
      <c r="D53" s="86" t="s">
        <v>220</v>
      </c>
      <c r="E53" s="86" t="s">
        <v>202</v>
      </c>
      <c r="F53" s="86" t="s">
        <v>214</v>
      </c>
      <c r="H53" s="113" t="s">
        <v>2544</v>
      </c>
      <c r="I53" s="86">
        <f>COUNTIF(Lista_de_contribuições[Dispositivos],Tabela1[[#This Row],[Dispositivos da Norma]])</f>
        <v>23</v>
      </c>
    </row>
    <row r="54" spans="1:9" ht="28.8" x14ac:dyDescent="0.3">
      <c r="A54" s="85" t="s">
        <v>2</v>
      </c>
      <c r="B54" s="86" t="s">
        <v>2420</v>
      </c>
      <c r="C54" s="86" t="s">
        <v>247</v>
      </c>
      <c r="D54" s="86" t="s">
        <v>220</v>
      </c>
      <c r="E54" s="86" t="s">
        <v>202</v>
      </c>
      <c r="F54" s="86"/>
      <c r="H54" s="113" t="s">
        <v>2545</v>
      </c>
      <c r="I54" s="86">
        <f>COUNTIF(Lista_de_contribuições[Dispositivos],Tabela1[[#This Row],[Dispositivos da Norma]])</f>
        <v>24</v>
      </c>
    </row>
    <row r="55" spans="1:9" x14ac:dyDescent="0.3">
      <c r="A55" s="85" t="s">
        <v>3</v>
      </c>
      <c r="B55" s="86" t="s">
        <v>1046</v>
      </c>
      <c r="C55" s="86" t="s">
        <v>247</v>
      </c>
      <c r="D55" s="86" t="s">
        <v>205</v>
      </c>
      <c r="E55" s="86" t="s">
        <v>202</v>
      </c>
      <c r="F55" s="86"/>
      <c r="H55" s="113" t="s">
        <v>2546</v>
      </c>
      <c r="I55" s="86">
        <f>COUNTIF(Lista_de_contribuições[Dispositivos],Tabela1[[#This Row],[Dispositivos da Norma]])</f>
        <v>23</v>
      </c>
    </row>
    <row r="56" spans="1:9" x14ac:dyDescent="0.3">
      <c r="A56" s="85"/>
      <c r="B56" s="86"/>
      <c r="C56" s="86"/>
      <c r="D56" s="86"/>
      <c r="E56" s="86"/>
      <c r="F56" s="86"/>
      <c r="H56" s="113" t="s">
        <v>2547</v>
      </c>
      <c r="I56" s="86">
        <f>COUNTIF(Lista_de_contribuições[Dispositivos],Tabela1[[#This Row],[Dispositivos da Norma]])</f>
        <v>31</v>
      </c>
    </row>
    <row r="57" spans="1:9" x14ac:dyDescent="0.3">
      <c r="A57" s="85"/>
      <c r="B57" s="86"/>
      <c r="C57" s="86"/>
      <c r="D57" s="86"/>
      <c r="E57" s="86"/>
      <c r="F57" s="86"/>
      <c r="H57" s="113" t="s">
        <v>2548</v>
      </c>
      <c r="I57" s="86">
        <f>COUNTIF(Lista_de_contribuições[Dispositivos],Tabela1[[#This Row],[Dispositivos da Norma]])</f>
        <v>27</v>
      </c>
    </row>
    <row r="58" spans="1:9" x14ac:dyDescent="0.3">
      <c r="A58" s="85"/>
      <c r="B58" s="86"/>
      <c r="C58" s="86"/>
      <c r="D58" s="86"/>
      <c r="E58" s="86"/>
      <c r="F58" s="86"/>
      <c r="H58" s="113" t="s">
        <v>2549</v>
      </c>
      <c r="I58" s="86">
        <f>COUNTIF(Lista_de_contribuições[Dispositivos],Tabela1[[#This Row],[Dispositivos da Norma]])</f>
        <v>29</v>
      </c>
    </row>
    <row r="59" spans="1:9" x14ac:dyDescent="0.3">
      <c r="A59" s="85"/>
      <c r="B59" s="86"/>
      <c r="C59" s="86"/>
      <c r="D59" s="86"/>
      <c r="E59" s="86"/>
      <c r="F59" s="86"/>
      <c r="H59" s="113" t="s">
        <v>2551</v>
      </c>
      <c r="I59" s="86">
        <f>COUNTIF(Lista_de_contribuições[Dispositivos],Tabela1[[#This Row],[Dispositivos da Norma]])</f>
        <v>30</v>
      </c>
    </row>
    <row r="60" spans="1:9" x14ac:dyDescent="0.3">
      <c r="A60" s="85"/>
      <c r="C60" s="86"/>
      <c r="D60" s="86"/>
      <c r="E60" s="86"/>
      <c r="F60" s="86"/>
      <c r="H60" s="113" t="s">
        <v>2552</v>
      </c>
      <c r="I60" s="86">
        <f>COUNTIF(Lista_de_contribuições[Dispositivos],Tabela1[[#This Row],[Dispositivos da Norma]])</f>
        <v>22</v>
      </c>
    </row>
    <row r="61" spans="1:9" x14ac:dyDescent="0.3">
      <c r="A61" s="85"/>
      <c r="C61" s="86"/>
      <c r="D61" s="86"/>
      <c r="E61" s="86"/>
      <c r="F61" s="86"/>
      <c r="H61" s="113" t="s">
        <v>2553</v>
      </c>
      <c r="I61" s="86">
        <f>COUNTIF(Lista_de_contribuições[Dispositivos],Tabela1[[#This Row],[Dispositivos da Norma]])</f>
        <v>23</v>
      </c>
    </row>
    <row r="62" spans="1:9" x14ac:dyDescent="0.3">
      <c r="A62" s="85"/>
      <c r="B62" s="86"/>
      <c r="C62" s="86"/>
      <c r="D62" s="86"/>
      <c r="E62" s="86"/>
      <c r="F62" s="86"/>
      <c r="H62" s="113" t="s">
        <v>2554</v>
      </c>
      <c r="I62" s="86">
        <f>COUNTIF(Lista_de_contribuições[Dispositivos],Tabela1[[#This Row],[Dispositivos da Norma]])</f>
        <v>22</v>
      </c>
    </row>
    <row r="63" spans="1:9" x14ac:dyDescent="0.3">
      <c r="A63" s="85"/>
      <c r="B63" s="86"/>
      <c r="C63" s="86"/>
      <c r="D63" s="86"/>
      <c r="E63" s="86"/>
      <c r="F63" s="86"/>
      <c r="H63" s="113" t="s">
        <v>2555</v>
      </c>
      <c r="I63" s="86">
        <f>COUNTIF(Lista_de_contribuições[Dispositivos],Tabela1[[#This Row],[Dispositivos da Norma]])</f>
        <v>18</v>
      </c>
    </row>
    <row r="64" spans="1:9" x14ac:dyDescent="0.3">
      <c r="A64" s="85"/>
      <c r="B64" s="86"/>
      <c r="C64" s="86"/>
      <c r="D64" s="86"/>
      <c r="E64" s="86"/>
      <c r="F64" s="86"/>
      <c r="H64" s="113" t="s">
        <v>2556</v>
      </c>
      <c r="I64" s="86">
        <f>COUNTIF(Lista_de_contribuições[Dispositivos],Tabela1[[#This Row],[Dispositivos da Norma]])</f>
        <v>31</v>
      </c>
    </row>
    <row r="65" spans="1:9" x14ac:dyDescent="0.3">
      <c r="A65" s="85"/>
      <c r="B65" s="86"/>
      <c r="C65" s="86"/>
      <c r="D65" s="86"/>
      <c r="E65" s="86"/>
      <c r="F65" s="86"/>
      <c r="H65" s="113" t="s">
        <v>2558</v>
      </c>
      <c r="I65" s="86">
        <f>COUNTIF(Lista_de_contribuições[Dispositivos],Tabela1[[#This Row],[Dispositivos da Norma]])</f>
        <v>15</v>
      </c>
    </row>
    <row r="66" spans="1:9" x14ac:dyDescent="0.3">
      <c r="A66" s="85"/>
      <c r="C66" s="86"/>
      <c r="D66" s="86"/>
      <c r="E66" s="86"/>
      <c r="F66" s="86"/>
      <c r="H66" s="113" t="s">
        <v>2559</v>
      </c>
      <c r="I66" s="86">
        <f>COUNTIF(Lista_de_contribuições[Dispositivos],Tabela1[[#This Row],[Dispositivos da Norma]])</f>
        <v>19</v>
      </c>
    </row>
    <row r="67" spans="1:9" x14ac:dyDescent="0.3">
      <c r="A67" s="85"/>
      <c r="C67" s="86"/>
      <c r="D67" s="86"/>
      <c r="E67" s="86"/>
      <c r="F67" s="86"/>
      <c r="H67" s="113" t="s">
        <v>2560</v>
      </c>
      <c r="I67" s="86">
        <f>COUNTIF(Lista_de_contribuições[Dispositivos],Tabela1[[#This Row],[Dispositivos da Norma]])</f>
        <v>13</v>
      </c>
    </row>
    <row r="68" spans="1:9" x14ac:dyDescent="0.3">
      <c r="A68" s="85"/>
      <c r="B68" s="86"/>
      <c r="C68" s="86"/>
      <c r="D68" s="86"/>
      <c r="E68" s="86"/>
      <c r="F68" s="86"/>
      <c r="H68" s="113" t="s">
        <v>2562</v>
      </c>
      <c r="I68" s="86">
        <f>COUNTIF(Lista_de_contribuições[Dispositivos],Tabela1[[#This Row],[Dispositivos da Norma]])</f>
        <v>24</v>
      </c>
    </row>
    <row r="69" spans="1:9" x14ac:dyDescent="0.3">
      <c r="A69" s="85"/>
      <c r="B69" s="86"/>
      <c r="C69" s="86"/>
      <c r="D69" s="86"/>
      <c r="E69" s="86"/>
      <c r="F69" s="86"/>
      <c r="H69" s="113" t="s">
        <v>2563</v>
      </c>
      <c r="I69" s="86">
        <f>COUNTIF(Lista_de_contribuições[Dispositivos],Tabela1[[#This Row],[Dispositivos da Norma]])</f>
        <v>11</v>
      </c>
    </row>
    <row r="70" spans="1:9" x14ac:dyDescent="0.3">
      <c r="A70" s="85"/>
      <c r="B70" s="86"/>
      <c r="C70" s="86"/>
      <c r="D70" s="86"/>
      <c r="E70" s="86"/>
      <c r="F70" s="86"/>
      <c r="H70" s="113" t="s">
        <v>2564</v>
      </c>
      <c r="I70" s="86">
        <f>COUNTIF(Lista_de_contribuições[Dispositivos],Tabela1[[#This Row],[Dispositivos da Norma]])</f>
        <v>23</v>
      </c>
    </row>
    <row r="71" spans="1:9" x14ac:dyDescent="0.3">
      <c r="A71" s="85"/>
      <c r="B71" s="86"/>
      <c r="C71" s="86"/>
      <c r="D71" s="86"/>
      <c r="E71" s="86"/>
      <c r="F71" s="86"/>
      <c r="H71" s="113" t="s">
        <v>2565</v>
      </c>
      <c r="I71" s="86">
        <f>COUNTIF(Lista_de_contribuições[Dispositivos],Tabela1[[#This Row],[Dispositivos da Norma]])</f>
        <v>16</v>
      </c>
    </row>
    <row r="72" spans="1:9" x14ac:dyDescent="0.3">
      <c r="A72" s="85"/>
      <c r="C72" s="86"/>
      <c r="D72" s="86"/>
      <c r="E72" s="86"/>
      <c r="F72" s="86"/>
      <c r="H72" s="113" t="s">
        <v>2566</v>
      </c>
      <c r="I72" s="86">
        <f>COUNTIF(Lista_de_contribuições[Dispositivos],Tabela1[[#This Row],[Dispositivos da Norma]])</f>
        <v>4</v>
      </c>
    </row>
    <row r="73" spans="1:9" x14ac:dyDescent="0.3">
      <c r="A73" s="85"/>
      <c r="C73" s="86"/>
      <c r="D73" s="86"/>
      <c r="E73" s="86"/>
      <c r="F73" s="86"/>
      <c r="H73" s="113" t="s">
        <v>2567</v>
      </c>
      <c r="I73" s="86">
        <f>COUNTIF(Lista_de_contribuições[Dispositivos],Tabela1[[#This Row],[Dispositivos da Norma]])</f>
        <v>7</v>
      </c>
    </row>
    <row r="74" spans="1:9" x14ac:dyDescent="0.3">
      <c r="A74" s="101"/>
      <c r="B74" s="86"/>
      <c r="C74" s="86"/>
      <c r="D74" s="86"/>
      <c r="E74" s="86"/>
      <c r="F74" s="86"/>
      <c r="H74" s="113" t="s">
        <v>2568</v>
      </c>
      <c r="I74" s="86">
        <f>COUNTIF(Lista_de_contribuições[Dispositivos],Tabela1[[#This Row],[Dispositivos da Norma]])</f>
        <v>11</v>
      </c>
    </row>
    <row r="75" spans="1:9" x14ac:dyDescent="0.3">
      <c r="A75" s="101"/>
      <c r="B75" s="86"/>
      <c r="C75" s="86"/>
      <c r="D75" s="86"/>
      <c r="E75" s="86"/>
      <c r="F75" s="86"/>
      <c r="H75" s="113" t="s">
        <v>2569</v>
      </c>
      <c r="I75" s="86">
        <f>COUNTIF(Lista_de_contribuições[Dispositivos],Tabela1[[#This Row],[Dispositivos da Norma]])</f>
        <v>18</v>
      </c>
    </row>
    <row r="76" spans="1:9" x14ac:dyDescent="0.3">
      <c r="A76" s="101"/>
      <c r="B76" s="86"/>
      <c r="C76" s="86"/>
      <c r="D76" s="86"/>
      <c r="E76" s="86"/>
      <c r="F76" s="86"/>
      <c r="H76" s="113" t="s">
        <v>2571</v>
      </c>
      <c r="I76" s="86">
        <f>COUNTIF(Lista_de_contribuições[Dispositivos],Tabela1[[#This Row],[Dispositivos da Norma]])</f>
        <v>10</v>
      </c>
    </row>
    <row r="77" spans="1:9" x14ac:dyDescent="0.3">
      <c r="A77" s="101"/>
      <c r="B77" s="86"/>
      <c r="C77" s="86"/>
      <c r="D77" s="86"/>
      <c r="E77" s="86"/>
      <c r="F77" s="86"/>
      <c r="H77" s="113" t="s">
        <v>2572</v>
      </c>
      <c r="I77" s="86">
        <f>COUNTIF(Lista_de_contribuições[Dispositivos],Tabela1[[#This Row],[Dispositivos da Norma]])</f>
        <v>15</v>
      </c>
    </row>
    <row r="78" spans="1:9" x14ac:dyDescent="0.3">
      <c r="A78" s="101"/>
      <c r="B78" s="86"/>
      <c r="C78" s="86"/>
      <c r="D78" s="86"/>
      <c r="E78" s="86"/>
      <c r="F78" s="86"/>
      <c r="H78" s="113" t="s">
        <v>2574</v>
      </c>
      <c r="I78" s="86">
        <f>COUNTIF(Lista_de_contribuições[Dispositivos],Tabela1[[#This Row],[Dispositivos da Norma]])</f>
        <v>4</v>
      </c>
    </row>
    <row r="79" spans="1:9" x14ac:dyDescent="0.3">
      <c r="A79" s="101"/>
      <c r="B79" s="86"/>
      <c r="C79" s="86"/>
      <c r="D79" s="86"/>
      <c r="E79" s="86"/>
      <c r="F79" s="86"/>
      <c r="H79" s="113" t="s">
        <v>2575</v>
      </c>
      <c r="I79" s="86">
        <f>COUNTIF(Lista_de_contribuições[Dispositivos],Tabela1[[#This Row],[Dispositivos da Norma]])</f>
        <v>4</v>
      </c>
    </row>
    <row r="80" spans="1:9" x14ac:dyDescent="0.3">
      <c r="A80" s="101"/>
      <c r="B80" s="86"/>
      <c r="C80" s="86"/>
      <c r="D80" s="86"/>
      <c r="E80" s="86"/>
      <c r="F80" s="86"/>
      <c r="H80" s="113" t="s">
        <v>2576</v>
      </c>
      <c r="I80" s="86">
        <f>COUNTIF(Lista_de_contribuições[Dispositivos],Tabela1[[#This Row],[Dispositivos da Norma]])</f>
        <v>5</v>
      </c>
    </row>
    <row r="81" spans="1:9" x14ac:dyDescent="0.3">
      <c r="A81" s="101"/>
      <c r="B81" s="86"/>
      <c r="C81" s="86"/>
      <c r="D81" s="86"/>
      <c r="E81" s="86"/>
      <c r="F81" s="86"/>
      <c r="H81" s="113" t="s">
        <v>2577</v>
      </c>
      <c r="I81" s="86">
        <f>COUNTIF(Lista_de_contribuições[Dispositivos],Tabela1[[#This Row],[Dispositivos da Norma]])</f>
        <v>21</v>
      </c>
    </row>
    <row r="82" spans="1:9" x14ac:dyDescent="0.3">
      <c r="A82" s="101"/>
      <c r="B82" s="86"/>
      <c r="C82" s="86"/>
      <c r="D82" s="86"/>
      <c r="E82" s="86"/>
      <c r="F82" s="86"/>
      <c r="H82" s="113" t="s">
        <v>2578</v>
      </c>
      <c r="I82" s="86">
        <f>COUNTIF(Lista_de_contribuições[Dispositivos],Tabela1[[#This Row],[Dispositivos da Norma]])</f>
        <v>9</v>
      </c>
    </row>
    <row r="83" spans="1:9" x14ac:dyDescent="0.3">
      <c r="A83" s="101"/>
      <c r="B83" s="86"/>
      <c r="C83" s="86"/>
      <c r="D83" s="86"/>
      <c r="E83" s="86"/>
      <c r="F83" s="86"/>
      <c r="H83" s="113" t="s">
        <v>2579</v>
      </c>
      <c r="I83" s="86">
        <f>COUNTIF(Lista_de_contribuições[Dispositivos],Tabela1[[#This Row],[Dispositivos da Norma]])</f>
        <v>5</v>
      </c>
    </row>
    <row r="84" spans="1:9" x14ac:dyDescent="0.3">
      <c r="A84" s="101"/>
      <c r="B84" s="86"/>
      <c r="C84" s="86"/>
      <c r="D84" s="86"/>
      <c r="E84" s="86"/>
      <c r="F84" s="86"/>
      <c r="H84" s="113" t="s">
        <v>2580</v>
      </c>
      <c r="I84" s="86">
        <f>COUNTIF(Lista_de_contribuições[Dispositivos],Tabela1[[#This Row],[Dispositivos da Norma]])</f>
        <v>15</v>
      </c>
    </row>
    <row r="85" spans="1:9" x14ac:dyDescent="0.3">
      <c r="A85" s="101"/>
      <c r="B85" s="86"/>
      <c r="C85" s="86"/>
      <c r="D85" s="86"/>
      <c r="E85" s="86"/>
      <c r="F85" s="86"/>
      <c r="H85" s="113" t="s">
        <v>2581</v>
      </c>
      <c r="I85" s="86">
        <f>COUNTIF(Lista_de_contribuições[Dispositivos],Tabela1[[#This Row],[Dispositivos da Norma]])</f>
        <v>10</v>
      </c>
    </row>
    <row r="86" spans="1:9" x14ac:dyDescent="0.3">
      <c r="A86" s="101"/>
      <c r="B86" s="86"/>
      <c r="C86" s="86"/>
      <c r="D86" s="86"/>
      <c r="E86" s="86"/>
      <c r="F86" s="86"/>
      <c r="H86" s="113" t="s">
        <v>2582</v>
      </c>
      <c r="I86" s="86">
        <f>COUNTIF(Lista_de_contribuições[Dispositivos],Tabela1[[#This Row],[Dispositivos da Norma]])</f>
        <v>12</v>
      </c>
    </row>
    <row r="87" spans="1:9" x14ac:dyDescent="0.3">
      <c r="A87" s="101"/>
      <c r="B87" s="86"/>
      <c r="C87" s="86"/>
      <c r="D87" s="86"/>
      <c r="E87" s="86"/>
      <c r="F87" s="86"/>
      <c r="H87" s="113" t="s">
        <v>2583</v>
      </c>
      <c r="I87" s="86">
        <f>COUNTIF(Lista_de_contribuições[Dispositivos],Tabela1[[#This Row],[Dispositivos da Norma]])</f>
        <v>7</v>
      </c>
    </row>
    <row r="88" spans="1:9" x14ac:dyDescent="0.3">
      <c r="A88" s="101"/>
      <c r="B88" s="86"/>
      <c r="C88" s="86"/>
      <c r="D88" s="86"/>
      <c r="E88" s="86"/>
      <c r="F88" s="86"/>
      <c r="H88" s="113" t="s">
        <v>2584</v>
      </c>
      <c r="I88" s="86">
        <f>COUNTIF(Lista_de_contribuições[Dispositivos],Tabela1[[#This Row],[Dispositivos da Norma]])</f>
        <v>7</v>
      </c>
    </row>
    <row r="89" spans="1:9" x14ac:dyDescent="0.3">
      <c r="A89" s="101"/>
      <c r="B89" s="86"/>
      <c r="C89" s="86"/>
      <c r="D89" s="86"/>
      <c r="E89" s="86"/>
      <c r="F89" s="86"/>
    </row>
    <row r="90" spans="1:9" x14ac:dyDescent="0.3">
      <c r="A90" s="101"/>
      <c r="B90" s="86"/>
      <c r="C90" s="86"/>
      <c r="D90" s="86"/>
      <c r="E90" s="86"/>
      <c r="F90" s="86"/>
    </row>
    <row r="91" spans="1:9" x14ac:dyDescent="0.3">
      <c r="A91" s="101"/>
      <c r="B91" s="86"/>
      <c r="C91" s="86"/>
      <c r="D91" s="86"/>
      <c r="E91" s="86"/>
      <c r="F91" s="86"/>
    </row>
    <row r="92" spans="1:9" x14ac:dyDescent="0.3">
      <c r="A92" s="101"/>
      <c r="B92" s="86"/>
      <c r="C92" s="86"/>
      <c r="D92" s="86"/>
      <c r="E92" s="86"/>
      <c r="F92" s="86"/>
    </row>
    <row r="93" spans="1:9" x14ac:dyDescent="0.3">
      <c r="A93" s="101"/>
      <c r="B93" s="86"/>
      <c r="C93" s="86"/>
      <c r="D93" s="86"/>
      <c r="E93" s="86"/>
      <c r="F93" s="86"/>
    </row>
    <row r="94" spans="1:9" x14ac:dyDescent="0.3">
      <c r="A94" s="101"/>
      <c r="B94" s="86"/>
      <c r="C94" s="86"/>
      <c r="D94" s="86"/>
      <c r="E94" s="86"/>
      <c r="F94" s="86"/>
    </row>
    <row r="95" spans="1:9" x14ac:dyDescent="0.3">
      <c r="A95" s="101"/>
      <c r="B95" s="86"/>
      <c r="C95" s="86"/>
      <c r="D95" s="86"/>
      <c r="E95" s="86"/>
      <c r="F95" s="86"/>
    </row>
    <row r="96" spans="1:9" x14ac:dyDescent="0.3">
      <c r="A96" s="101"/>
      <c r="B96" s="86"/>
      <c r="C96" s="86"/>
      <c r="D96" s="86"/>
      <c r="E96" s="86"/>
      <c r="F96" s="86"/>
    </row>
    <row r="97" spans="1:6" x14ac:dyDescent="0.3">
      <c r="A97" s="101"/>
      <c r="B97" s="86"/>
      <c r="C97" s="86"/>
      <c r="D97" s="86"/>
      <c r="E97" s="86"/>
      <c r="F97" s="86"/>
    </row>
    <row r="98" spans="1:6" x14ac:dyDescent="0.3">
      <c r="A98" s="101"/>
      <c r="B98" s="86"/>
      <c r="C98" s="86"/>
      <c r="D98" s="86"/>
      <c r="E98" s="86"/>
      <c r="F98" s="86"/>
    </row>
    <row r="99" spans="1:6" x14ac:dyDescent="0.3">
      <c r="A99" s="101"/>
      <c r="B99" s="86"/>
      <c r="C99" s="86"/>
      <c r="D99" s="86"/>
      <c r="E99" s="86"/>
      <c r="F99" s="86"/>
    </row>
    <row r="100" spans="1:6" x14ac:dyDescent="0.3">
      <c r="A100" s="101"/>
      <c r="B100" s="86"/>
      <c r="C100" s="86"/>
      <c r="D100" s="86"/>
      <c r="E100" s="86"/>
      <c r="F100" s="86"/>
    </row>
    <row r="101" spans="1:6" x14ac:dyDescent="0.3">
      <c r="A101" s="101"/>
      <c r="B101" s="86"/>
      <c r="C101" s="86"/>
      <c r="D101" s="86"/>
      <c r="E101" s="86"/>
      <c r="F101" s="86"/>
    </row>
    <row r="102" spans="1:6" x14ac:dyDescent="0.3">
      <c r="A102" s="101"/>
      <c r="B102" s="86"/>
      <c r="C102" s="86"/>
      <c r="D102" s="86"/>
      <c r="E102" s="86"/>
      <c r="F102" s="86"/>
    </row>
    <row r="103" spans="1:6" x14ac:dyDescent="0.3">
      <c r="A103" s="101"/>
      <c r="B103" s="86"/>
      <c r="C103" s="86"/>
      <c r="D103" s="86"/>
      <c r="E103" s="86"/>
      <c r="F103" s="86"/>
    </row>
    <row r="104" spans="1:6" x14ac:dyDescent="0.3">
      <c r="A104" s="101"/>
      <c r="B104" s="86"/>
      <c r="C104" s="86"/>
      <c r="D104" s="86"/>
      <c r="E104" s="86"/>
      <c r="F104" s="86"/>
    </row>
    <row r="105" spans="1:6" x14ac:dyDescent="0.3">
      <c r="A105" s="101"/>
      <c r="B105" s="86"/>
      <c r="C105" s="86"/>
      <c r="D105" s="86"/>
      <c r="E105" s="86"/>
      <c r="F105" s="86"/>
    </row>
    <row r="106" spans="1:6" x14ac:dyDescent="0.3">
      <c r="A106" s="101"/>
      <c r="B106" s="86"/>
      <c r="C106" s="86"/>
      <c r="D106" s="86"/>
      <c r="E106" s="86"/>
      <c r="F106" s="86"/>
    </row>
    <row r="107" spans="1:6" x14ac:dyDescent="0.3">
      <c r="A107" s="101"/>
      <c r="B107" s="86"/>
      <c r="C107" s="86"/>
      <c r="D107" s="86"/>
      <c r="E107" s="86"/>
      <c r="F107" s="86"/>
    </row>
    <row r="108" spans="1:6" x14ac:dyDescent="0.3">
      <c r="A108" s="101"/>
      <c r="B108" s="86"/>
      <c r="C108" s="86"/>
      <c r="D108" s="86"/>
      <c r="E108" s="86"/>
      <c r="F108" s="86"/>
    </row>
    <row r="109" spans="1:6" x14ac:dyDescent="0.3">
      <c r="A109" s="101"/>
      <c r="B109" s="86"/>
      <c r="C109" s="86"/>
      <c r="D109" s="86"/>
      <c r="E109" s="86"/>
      <c r="F109" s="86"/>
    </row>
    <row r="110" spans="1:6" x14ac:dyDescent="0.3">
      <c r="A110" s="101"/>
      <c r="B110" s="86"/>
      <c r="C110" s="86"/>
      <c r="D110" s="86"/>
      <c r="E110" s="86"/>
      <c r="F110" s="86"/>
    </row>
    <row r="111" spans="1:6" x14ac:dyDescent="0.3">
      <c r="A111" s="101"/>
      <c r="B111" s="86"/>
      <c r="C111" s="86"/>
      <c r="D111" s="86"/>
      <c r="E111" s="86"/>
      <c r="F111" s="86"/>
    </row>
    <row r="112" spans="1:6" x14ac:dyDescent="0.3">
      <c r="A112" s="101"/>
      <c r="B112" s="86"/>
      <c r="C112" s="86"/>
      <c r="D112" s="86"/>
      <c r="E112" s="86"/>
      <c r="F112" s="86"/>
    </row>
    <row r="113" spans="1:6" x14ac:dyDescent="0.3">
      <c r="A113" s="101"/>
      <c r="B113" s="86"/>
      <c r="C113" s="86"/>
      <c r="D113" s="86"/>
      <c r="E113" s="86"/>
      <c r="F113" s="86"/>
    </row>
    <row r="114" spans="1:6" x14ac:dyDescent="0.3">
      <c r="A114" s="101"/>
      <c r="B114" s="86"/>
      <c r="C114" s="86"/>
      <c r="D114" s="86"/>
      <c r="E114" s="86"/>
      <c r="F114" s="86"/>
    </row>
    <row r="115" spans="1:6" x14ac:dyDescent="0.3">
      <c r="A115" s="101"/>
      <c r="B115" s="86"/>
      <c r="C115" s="86"/>
      <c r="D115" s="86"/>
      <c r="E115" s="86"/>
      <c r="F115" s="86"/>
    </row>
    <row r="116" spans="1:6" x14ac:dyDescent="0.3">
      <c r="A116" s="101"/>
      <c r="B116" s="86"/>
      <c r="C116" s="86"/>
      <c r="D116" s="86"/>
      <c r="E116" s="86"/>
      <c r="F116" s="86"/>
    </row>
    <row r="117" spans="1:6" x14ac:dyDescent="0.3">
      <c r="A117" s="101"/>
      <c r="B117" s="86"/>
      <c r="C117" s="86"/>
      <c r="D117" s="86"/>
      <c r="E117" s="86"/>
      <c r="F117" s="86"/>
    </row>
    <row r="118" spans="1:6" x14ac:dyDescent="0.3">
      <c r="A118" s="101"/>
      <c r="B118" s="86"/>
      <c r="C118" s="86"/>
      <c r="D118" s="86"/>
      <c r="E118" s="86"/>
      <c r="F118" s="86"/>
    </row>
    <row r="119" spans="1:6" x14ac:dyDescent="0.3">
      <c r="A119" s="101"/>
      <c r="B119" s="86"/>
      <c r="C119" s="86"/>
      <c r="D119" s="86"/>
      <c r="E119" s="86"/>
      <c r="F119" s="86"/>
    </row>
    <row r="120" spans="1:6" x14ac:dyDescent="0.3">
      <c r="A120" s="100"/>
      <c r="C120" s="86"/>
      <c r="D120" s="86"/>
      <c r="E120" s="86"/>
      <c r="F120" s="86"/>
    </row>
    <row r="121" spans="1:6" x14ac:dyDescent="0.3">
      <c r="A121" s="100"/>
      <c r="C121" s="86"/>
      <c r="D121" s="86"/>
      <c r="E121" s="86"/>
      <c r="F121" s="86"/>
    </row>
    <row r="122" spans="1:6" x14ac:dyDescent="0.3">
      <c r="A122" s="100"/>
      <c r="C122" s="86"/>
      <c r="D122" s="86"/>
      <c r="E122" s="86"/>
      <c r="F122" s="86"/>
    </row>
    <row r="123" spans="1:6" x14ac:dyDescent="0.3">
      <c r="A123" s="101"/>
      <c r="C123" s="86"/>
      <c r="D123" s="86"/>
      <c r="E123" s="86"/>
      <c r="F123" s="86"/>
    </row>
    <row r="124" spans="1:6" x14ac:dyDescent="0.3">
      <c r="A124" s="101"/>
      <c r="C124" s="86"/>
      <c r="D124" s="86"/>
      <c r="E124" s="86"/>
      <c r="F124" s="86"/>
    </row>
    <row r="125" spans="1:6" x14ac:dyDescent="0.3">
      <c r="A125" s="101"/>
      <c r="C125" s="86"/>
      <c r="D125" s="86"/>
      <c r="E125" s="86"/>
      <c r="F125" s="86"/>
    </row>
    <row r="126" spans="1:6" x14ac:dyDescent="0.3">
      <c r="A126" s="101"/>
      <c r="C126" s="86"/>
      <c r="D126" s="86"/>
      <c r="E126" s="86"/>
      <c r="F126" s="86"/>
    </row>
    <row r="127" spans="1:6" x14ac:dyDescent="0.3">
      <c r="A127" s="101"/>
      <c r="C127" s="86"/>
      <c r="D127" s="86"/>
      <c r="E127" s="86"/>
      <c r="F127" s="86"/>
    </row>
    <row r="128" spans="1:6" x14ac:dyDescent="0.3">
      <c r="A128" s="86"/>
      <c r="B128" s="99"/>
      <c r="C128" s="86"/>
      <c r="D128" s="86"/>
    </row>
    <row r="129" spans="1:4" x14ac:dyDescent="0.3">
      <c r="A129" s="86"/>
      <c r="B129" s="99"/>
      <c r="C129" s="86"/>
      <c r="D129" s="86"/>
    </row>
    <row r="130" spans="1:4" x14ac:dyDescent="0.3">
      <c r="A130" s="86"/>
      <c r="B130" s="99"/>
      <c r="C130" s="86"/>
      <c r="D130" s="86"/>
    </row>
    <row r="131" spans="1:4" x14ac:dyDescent="0.3">
      <c r="A131" s="86"/>
      <c r="B131" s="99"/>
      <c r="C131" s="86"/>
      <c r="D131" s="86"/>
    </row>
    <row r="132" spans="1:4" x14ac:dyDescent="0.3">
      <c r="A132" s="86"/>
      <c r="B132" s="99"/>
      <c r="C132" s="86"/>
      <c r="D132" s="86"/>
    </row>
    <row r="133" spans="1:4" x14ac:dyDescent="0.3">
      <c r="A133" s="86"/>
      <c r="B133" s="99"/>
      <c r="C133" s="86"/>
      <c r="D133" s="86"/>
    </row>
    <row r="134" spans="1:4" x14ac:dyDescent="0.3">
      <c r="A134" s="86"/>
      <c r="B134" s="99"/>
      <c r="C134" s="86"/>
      <c r="D134" s="86"/>
    </row>
    <row r="135" spans="1:4" x14ac:dyDescent="0.3">
      <c r="A135" s="86"/>
      <c r="B135" s="99"/>
      <c r="C135" s="86"/>
      <c r="D135" s="86"/>
    </row>
    <row r="136" spans="1:4" x14ac:dyDescent="0.3">
      <c r="A136" s="86"/>
      <c r="B136" s="99"/>
      <c r="C136" s="86"/>
      <c r="D136" s="86"/>
    </row>
    <row r="137" spans="1:4" x14ac:dyDescent="0.3">
      <c r="A137" s="86"/>
      <c r="B137" s="99"/>
      <c r="C137" s="86"/>
      <c r="D137" s="86"/>
    </row>
    <row r="138" spans="1:4" x14ac:dyDescent="0.3">
      <c r="A138" s="86"/>
      <c r="B138" s="99"/>
      <c r="C138" s="86"/>
      <c r="D138" s="86"/>
    </row>
    <row r="139" spans="1:4" x14ac:dyDescent="0.3">
      <c r="A139" s="86"/>
      <c r="B139" s="99"/>
      <c r="C139" s="86"/>
      <c r="D139" s="86"/>
    </row>
    <row r="140" spans="1:4" x14ac:dyDescent="0.3">
      <c r="A140" s="86"/>
      <c r="B140" s="99"/>
      <c r="C140" s="86"/>
      <c r="D140" s="86"/>
    </row>
    <row r="141" spans="1:4" x14ac:dyDescent="0.3">
      <c r="A141" s="86"/>
      <c r="B141" s="99"/>
      <c r="C141" s="86"/>
      <c r="D141" s="86"/>
    </row>
    <row r="142" spans="1:4" x14ac:dyDescent="0.3">
      <c r="A142" s="86"/>
      <c r="B142" s="99"/>
      <c r="C142" s="86"/>
      <c r="D142" s="86"/>
    </row>
    <row r="143" spans="1:4" x14ac:dyDescent="0.3">
      <c r="A143" s="86"/>
      <c r="B143" s="99"/>
      <c r="C143" s="86"/>
      <c r="D143" s="86"/>
    </row>
    <row r="144" spans="1:4" x14ac:dyDescent="0.3">
      <c r="A144" s="86"/>
      <c r="B144" s="99"/>
      <c r="C144" s="86"/>
      <c r="D144" s="86"/>
    </row>
    <row r="145" spans="1:4" x14ac:dyDescent="0.3">
      <c r="A145" s="86"/>
      <c r="B145" s="99"/>
      <c r="C145" s="86"/>
      <c r="D145" s="86"/>
    </row>
    <row r="146" spans="1:4" x14ac:dyDescent="0.3">
      <c r="A146" s="86"/>
      <c r="B146" s="99"/>
      <c r="C146" s="86"/>
      <c r="D146" s="86"/>
    </row>
    <row r="147" spans="1:4" x14ac:dyDescent="0.3">
      <c r="A147" s="86"/>
      <c r="B147" s="99"/>
      <c r="C147" s="86"/>
      <c r="D147" s="86"/>
    </row>
    <row r="148" spans="1:4" x14ac:dyDescent="0.3">
      <c r="A148" s="86"/>
      <c r="B148" s="99"/>
      <c r="C148" s="86"/>
      <c r="D148" s="86"/>
    </row>
    <row r="149" spans="1:4" x14ac:dyDescent="0.3">
      <c r="A149" s="86"/>
      <c r="B149" s="99"/>
      <c r="C149" s="86"/>
      <c r="D149" s="86"/>
    </row>
    <row r="150" spans="1:4" x14ac:dyDescent="0.3">
      <c r="A150" s="86"/>
      <c r="B150" s="99"/>
      <c r="C150" s="86"/>
      <c r="D150" s="86"/>
    </row>
    <row r="151" spans="1:4" x14ac:dyDescent="0.3">
      <c r="A151" s="86"/>
      <c r="B151" s="99"/>
      <c r="C151" s="86"/>
      <c r="D151" s="86"/>
    </row>
    <row r="152" spans="1:4" x14ac:dyDescent="0.3">
      <c r="A152" s="86"/>
      <c r="B152" s="99"/>
      <c r="C152" s="86"/>
      <c r="D152" s="86"/>
    </row>
    <row r="153" spans="1:4" x14ac:dyDescent="0.3">
      <c r="A153" s="86"/>
      <c r="B153" s="99"/>
      <c r="C153" s="86"/>
      <c r="D153" s="86"/>
    </row>
    <row r="154" spans="1:4" x14ac:dyDescent="0.3">
      <c r="A154" s="86"/>
      <c r="B154" s="99"/>
      <c r="C154" s="86"/>
      <c r="D154" s="86"/>
    </row>
    <row r="155" spans="1:4" x14ac:dyDescent="0.3">
      <c r="A155" s="86"/>
      <c r="B155" s="99"/>
      <c r="C155" s="86"/>
      <c r="D155" s="86"/>
    </row>
    <row r="156" spans="1:4" x14ac:dyDescent="0.3">
      <c r="A156" s="86"/>
      <c r="B156" s="99"/>
      <c r="C156" s="86"/>
      <c r="D156" s="86"/>
    </row>
    <row r="157" spans="1:4" x14ac:dyDescent="0.3">
      <c r="A157" s="86"/>
      <c r="B157" s="99"/>
      <c r="C157" s="86"/>
      <c r="D157" s="86"/>
    </row>
    <row r="158" spans="1:4" x14ac:dyDescent="0.3">
      <c r="A158" s="86"/>
      <c r="B158" s="99"/>
      <c r="C158" s="86"/>
      <c r="D158" s="86"/>
    </row>
    <row r="159" spans="1:4" x14ac:dyDescent="0.3">
      <c r="A159" s="86"/>
      <c r="B159" s="99"/>
      <c r="C159" s="86"/>
      <c r="D159" s="86"/>
    </row>
    <row r="160" spans="1:4" x14ac:dyDescent="0.3">
      <c r="A160" s="86"/>
      <c r="B160" s="86"/>
      <c r="C160" s="86"/>
      <c r="D160" s="86"/>
    </row>
    <row r="161" spans="1:4" x14ac:dyDescent="0.3">
      <c r="A161" s="86"/>
      <c r="B161" s="86"/>
      <c r="C161" s="86"/>
      <c r="D161" s="86"/>
    </row>
    <row r="162" spans="1:4" x14ac:dyDescent="0.3">
      <c r="A162" s="86"/>
      <c r="B162" s="86"/>
      <c r="C162" s="86"/>
      <c r="D162" s="86"/>
    </row>
    <row r="163" spans="1:4" x14ac:dyDescent="0.3">
      <c r="A163" s="86"/>
      <c r="B163" s="86"/>
      <c r="C163" s="86"/>
      <c r="D163" s="86"/>
    </row>
    <row r="164" spans="1:4" x14ac:dyDescent="0.3">
      <c r="A164" s="86"/>
      <c r="B164" s="86"/>
      <c r="C164" s="86"/>
      <c r="D164" s="86"/>
    </row>
    <row r="165" spans="1:4" x14ac:dyDescent="0.3">
      <c r="A165" s="86"/>
      <c r="B165" s="86"/>
      <c r="C165" s="86"/>
      <c r="D165" s="86"/>
    </row>
    <row r="166" spans="1:4" x14ac:dyDescent="0.3">
      <c r="A166" s="86"/>
      <c r="B166" s="86"/>
      <c r="C166" s="86"/>
      <c r="D166" s="86"/>
    </row>
    <row r="167" spans="1:4" x14ac:dyDescent="0.3">
      <c r="A167" s="86"/>
      <c r="B167" s="86"/>
      <c r="C167" s="86"/>
      <c r="D167" s="86"/>
    </row>
    <row r="168" spans="1:4" x14ac:dyDescent="0.3">
      <c r="A168" s="86"/>
      <c r="B168" s="86"/>
      <c r="C168" s="86"/>
      <c r="D168" s="86"/>
    </row>
    <row r="169" spans="1:4" x14ac:dyDescent="0.3">
      <c r="A169" s="86"/>
      <c r="B169" s="86"/>
      <c r="C169" s="86"/>
      <c r="D169" s="86"/>
    </row>
    <row r="170" spans="1:4" x14ac:dyDescent="0.3">
      <c r="A170" s="86"/>
      <c r="B170" s="86"/>
      <c r="C170" s="86"/>
      <c r="D170" s="86"/>
    </row>
    <row r="171" spans="1:4" x14ac:dyDescent="0.3">
      <c r="A171" s="86"/>
      <c r="B171" s="86"/>
      <c r="C171" s="86"/>
      <c r="D171" s="86"/>
    </row>
    <row r="172" spans="1:4" x14ac:dyDescent="0.3">
      <c r="A172" s="86"/>
      <c r="B172" s="86"/>
      <c r="C172" s="86"/>
      <c r="D172" s="86"/>
    </row>
    <row r="173" spans="1:4" x14ac:dyDescent="0.3">
      <c r="A173" s="86"/>
      <c r="B173" s="86"/>
      <c r="C173" s="86"/>
      <c r="D173" s="86"/>
    </row>
    <row r="174" spans="1:4" x14ac:dyDescent="0.3">
      <c r="A174" s="86"/>
      <c r="B174" s="86"/>
      <c r="C174" s="86"/>
      <c r="D174" s="86"/>
    </row>
    <row r="175" spans="1:4" x14ac:dyDescent="0.3">
      <c r="A175" s="86"/>
      <c r="B175" s="86"/>
      <c r="C175" s="86"/>
      <c r="D175" s="86"/>
    </row>
    <row r="176" spans="1:4" x14ac:dyDescent="0.3">
      <c r="A176" s="86"/>
      <c r="B176" s="86"/>
      <c r="C176" s="86"/>
      <c r="D176" s="86"/>
    </row>
    <row r="177" spans="1:4" x14ac:dyDescent="0.3">
      <c r="A177" s="86"/>
      <c r="B177" s="86"/>
      <c r="C177" s="86"/>
      <c r="D177" s="86"/>
    </row>
    <row r="178" spans="1:4" x14ac:dyDescent="0.3">
      <c r="A178" s="86"/>
      <c r="B178" s="86"/>
      <c r="C178" s="86"/>
      <c r="D178" s="86"/>
    </row>
    <row r="179" spans="1:4" x14ac:dyDescent="0.3">
      <c r="A179" s="86"/>
      <c r="B179" s="86"/>
      <c r="C179" s="86"/>
      <c r="D179" s="86"/>
    </row>
    <row r="180" spans="1:4" x14ac:dyDescent="0.3">
      <c r="A180" s="86"/>
      <c r="B180" s="86"/>
      <c r="C180" s="86"/>
      <c r="D180" s="86"/>
    </row>
    <row r="181" spans="1:4" x14ac:dyDescent="0.3">
      <c r="A181" s="86"/>
      <c r="B181" s="86"/>
      <c r="C181" s="86"/>
      <c r="D181" s="86"/>
    </row>
    <row r="182" spans="1:4" x14ac:dyDescent="0.3">
      <c r="A182" s="86"/>
      <c r="B182" s="86"/>
      <c r="C182" s="86"/>
      <c r="D182" s="86"/>
    </row>
    <row r="183" spans="1:4" x14ac:dyDescent="0.3">
      <c r="A183" s="86"/>
      <c r="B183" s="86"/>
      <c r="C183" s="86"/>
      <c r="D183" s="86"/>
    </row>
    <row r="184" spans="1:4" x14ac:dyDescent="0.3">
      <c r="A184" s="86"/>
      <c r="B184" s="86"/>
      <c r="C184" s="86"/>
      <c r="D184" s="86"/>
    </row>
    <row r="185" spans="1:4" x14ac:dyDescent="0.3">
      <c r="A185" s="86"/>
      <c r="B185" s="86"/>
      <c r="C185" s="86"/>
      <c r="D185" s="86"/>
    </row>
    <row r="186" spans="1:4" x14ac:dyDescent="0.3">
      <c r="A186" s="86"/>
      <c r="B186" s="86"/>
      <c r="C186" s="86"/>
      <c r="D186" s="86"/>
    </row>
    <row r="187" spans="1:4" x14ac:dyDescent="0.3">
      <c r="A187" s="86"/>
      <c r="B187" s="86"/>
      <c r="C187" s="86"/>
      <c r="D187" s="86"/>
    </row>
    <row r="188" spans="1:4" x14ac:dyDescent="0.3">
      <c r="A188" s="86"/>
      <c r="B188" s="86"/>
      <c r="C188" s="86"/>
      <c r="D188" s="86"/>
    </row>
    <row r="189" spans="1:4" x14ac:dyDescent="0.3">
      <c r="A189" s="86"/>
      <c r="B189" s="86"/>
      <c r="C189" s="86"/>
      <c r="D189" s="86"/>
    </row>
    <row r="190" spans="1:4" x14ac:dyDescent="0.3">
      <c r="A190" s="86"/>
      <c r="B190" s="86"/>
      <c r="C190" s="86"/>
      <c r="D190" s="86"/>
    </row>
    <row r="191" spans="1:4" x14ac:dyDescent="0.3">
      <c r="A191" s="86"/>
      <c r="B191" s="86"/>
      <c r="C191" s="86"/>
      <c r="D191" s="86"/>
    </row>
    <row r="192" spans="1:4" x14ac:dyDescent="0.3">
      <c r="A192" s="86"/>
      <c r="B192" s="86"/>
      <c r="C192" s="86"/>
      <c r="D192" s="86"/>
    </row>
    <row r="193" spans="1:4" x14ac:dyDescent="0.3">
      <c r="A193" s="86"/>
      <c r="B193" s="86"/>
      <c r="C193" s="86"/>
      <c r="D193" s="86"/>
    </row>
    <row r="194" spans="1:4" x14ac:dyDescent="0.3">
      <c r="A194" s="86"/>
      <c r="B194" s="86"/>
      <c r="C194" s="86"/>
      <c r="D194" s="86"/>
    </row>
    <row r="195" spans="1:4" x14ac:dyDescent="0.3">
      <c r="A195" s="86"/>
      <c r="B195" s="86"/>
      <c r="C195" s="86"/>
      <c r="D195" s="86"/>
    </row>
    <row r="196" spans="1:4" x14ac:dyDescent="0.3">
      <c r="A196" s="86"/>
      <c r="B196" s="86"/>
      <c r="C196" s="86"/>
      <c r="D196" s="86"/>
    </row>
    <row r="197" spans="1:4" x14ac:dyDescent="0.3">
      <c r="A197" s="86"/>
      <c r="B197" s="86"/>
      <c r="C197" s="86"/>
      <c r="D197" s="86"/>
    </row>
    <row r="198" spans="1:4" x14ac:dyDescent="0.3">
      <c r="A198" s="86"/>
      <c r="B198" s="86"/>
      <c r="C198" s="86"/>
      <c r="D198" s="86"/>
    </row>
    <row r="199" spans="1:4" x14ac:dyDescent="0.3">
      <c r="A199" s="86"/>
      <c r="B199" s="86"/>
      <c r="C199" s="86"/>
      <c r="D199" s="86"/>
    </row>
    <row r="200" spans="1:4" x14ac:dyDescent="0.3">
      <c r="A200" s="86"/>
      <c r="B200" s="86"/>
      <c r="C200" s="86"/>
      <c r="D200" s="86"/>
    </row>
    <row r="201" spans="1:4" x14ac:dyDescent="0.3">
      <c r="A201" s="86"/>
      <c r="B201" s="86"/>
      <c r="C201" s="86"/>
      <c r="D201" s="86"/>
    </row>
    <row r="202" spans="1:4" x14ac:dyDescent="0.3">
      <c r="A202" s="86"/>
      <c r="B202" s="86"/>
      <c r="C202" s="86"/>
      <c r="D202" s="86"/>
    </row>
    <row r="203" spans="1:4" x14ac:dyDescent="0.3">
      <c r="A203" s="86"/>
      <c r="B203" s="86"/>
      <c r="C203" s="86"/>
      <c r="D203" s="86"/>
    </row>
    <row r="204" spans="1:4" x14ac:dyDescent="0.3">
      <c r="A204" s="86"/>
      <c r="B204" s="86"/>
      <c r="C204" s="86"/>
      <c r="D204" s="86"/>
    </row>
    <row r="205" spans="1:4" x14ac:dyDescent="0.3">
      <c r="A205" s="86"/>
      <c r="B205" s="86"/>
      <c r="C205" s="86"/>
      <c r="D205" s="86"/>
    </row>
    <row r="206" spans="1:4" x14ac:dyDescent="0.3">
      <c r="A206" s="86"/>
      <c r="B206" s="86"/>
      <c r="C206" s="86"/>
      <c r="D206" s="86"/>
    </row>
    <row r="207" spans="1:4" x14ac:dyDescent="0.3">
      <c r="A207" s="86"/>
      <c r="B207" s="86"/>
      <c r="C207" s="86"/>
      <c r="D207" s="86"/>
    </row>
    <row r="208" spans="1:4" x14ac:dyDescent="0.3">
      <c r="A208" s="86"/>
      <c r="B208" s="86"/>
      <c r="C208" s="86"/>
      <c r="D208" s="86"/>
    </row>
    <row r="209" spans="1:4" x14ac:dyDescent="0.3">
      <c r="A209" s="86"/>
      <c r="B209" s="86"/>
      <c r="C209" s="86"/>
      <c r="D209" s="86"/>
    </row>
    <row r="210" spans="1:4" x14ac:dyDescent="0.3">
      <c r="A210" s="86"/>
      <c r="B210" s="86"/>
      <c r="C210" s="86"/>
      <c r="D210" s="86"/>
    </row>
    <row r="211" spans="1:4" x14ac:dyDescent="0.3">
      <c r="A211" s="86"/>
      <c r="B211" s="86"/>
      <c r="C211" s="86"/>
      <c r="D211" s="86"/>
    </row>
    <row r="212" spans="1:4" x14ac:dyDescent="0.3">
      <c r="A212" s="86"/>
      <c r="B212" s="86"/>
      <c r="C212" s="86"/>
      <c r="D212" s="86"/>
    </row>
    <row r="213" spans="1:4" x14ac:dyDescent="0.3">
      <c r="A213" s="86"/>
      <c r="B213" s="86"/>
      <c r="C213" s="86"/>
      <c r="D213" s="86"/>
    </row>
    <row r="214" spans="1:4" x14ac:dyDescent="0.3">
      <c r="A214" s="86"/>
      <c r="B214" s="86"/>
      <c r="C214" s="86"/>
      <c r="D214" s="86"/>
    </row>
    <row r="215" spans="1:4" x14ac:dyDescent="0.3">
      <c r="A215" s="86"/>
      <c r="B215" s="86"/>
      <c r="C215" s="86"/>
      <c r="D215" s="86"/>
    </row>
    <row r="216" spans="1:4" x14ac:dyDescent="0.3">
      <c r="A216" s="86"/>
      <c r="B216" s="86"/>
      <c r="C216" s="86"/>
      <c r="D216" s="86"/>
    </row>
    <row r="217" spans="1:4" x14ac:dyDescent="0.3">
      <c r="A217" s="86"/>
      <c r="B217" s="86"/>
      <c r="C217" s="86"/>
      <c r="D217" s="86"/>
    </row>
    <row r="218" spans="1:4" x14ac:dyDescent="0.3">
      <c r="A218" s="86"/>
      <c r="B218" s="86"/>
      <c r="C218" s="86"/>
      <c r="D218" s="86"/>
    </row>
    <row r="219" spans="1:4" x14ac:dyDescent="0.3">
      <c r="A219" s="86"/>
      <c r="B219" s="86"/>
      <c r="C219" s="86"/>
      <c r="D219" s="86"/>
    </row>
    <row r="220" spans="1:4" x14ac:dyDescent="0.3">
      <c r="A220" s="86"/>
      <c r="B220" s="86"/>
      <c r="C220" s="86"/>
      <c r="D220" s="86"/>
    </row>
    <row r="221" spans="1:4" x14ac:dyDescent="0.3">
      <c r="A221" s="86"/>
      <c r="B221" s="86"/>
      <c r="C221" s="86"/>
      <c r="D221" s="86"/>
    </row>
    <row r="222" spans="1:4" x14ac:dyDescent="0.3">
      <c r="A222" s="86"/>
      <c r="B222" s="86"/>
      <c r="C222" s="86"/>
      <c r="D222" s="86"/>
    </row>
    <row r="223" spans="1:4" x14ac:dyDescent="0.3">
      <c r="A223" s="86"/>
      <c r="B223" s="86"/>
      <c r="C223" s="86"/>
      <c r="D223" s="86"/>
    </row>
    <row r="224" spans="1:4" x14ac:dyDescent="0.3">
      <c r="A224" s="86"/>
      <c r="B224" s="86"/>
      <c r="C224" s="86"/>
      <c r="D224" s="86"/>
    </row>
    <row r="225" spans="1:4" x14ac:dyDescent="0.3">
      <c r="A225" s="86"/>
      <c r="B225" s="86"/>
      <c r="C225" s="86"/>
      <c r="D225" s="86"/>
    </row>
    <row r="226" spans="1:4" x14ac:dyDescent="0.3">
      <c r="A226" s="86"/>
      <c r="B226" s="86"/>
      <c r="C226" s="86"/>
      <c r="D226" s="86"/>
    </row>
    <row r="227" spans="1:4" x14ac:dyDescent="0.3">
      <c r="A227" s="86"/>
      <c r="B227" s="86"/>
      <c r="C227" s="86"/>
      <c r="D227" s="86"/>
    </row>
    <row r="228" spans="1:4" x14ac:dyDescent="0.3">
      <c r="A228" s="86"/>
      <c r="B228" s="86"/>
      <c r="C228" s="86"/>
      <c r="D228" s="86"/>
    </row>
    <row r="229" spans="1:4" x14ac:dyDescent="0.3">
      <c r="A229" s="86"/>
      <c r="B229" s="86"/>
      <c r="C229" s="86"/>
      <c r="D229" s="86"/>
    </row>
    <row r="230" spans="1:4" x14ac:dyDescent="0.3">
      <c r="A230" s="86"/>
      <c r="B230" s="86"/>
      <c r="C230" s="86"/>
      <c r="D230" s="86"/>
    </row>
    <row r="231" spans="1:4" x14ac:dyDescent="0.3">
      <c r="A231" s="86"/>
      <c r="B231" s="86"/>
      <c r="C231" s="86"/>
      <c r="D231" s="86"/>
    </row>
    <row r="232" spans="1:4" x14ac:dyDescent="0.3">
      <c r="A232" s="86"/>
      <c r="B232" s="86"/>
      <c r="C232" s="86"/>
      <c r="D232" s="86"/>
    </row>
    <row r="233" spans="1:4" x14ac:dyDescent="0.3">
      <c r="A233" s="86"/>
      <c r="B233" s="86"/>
      <c r="C233" s="86"/>
      <c r="D233" s="86"/>
    </row>
    <row r="234" spans="1:4" x14ac:dyDescent="0.3">
      <c r="A234" s="86"/>
      <c r="B234" s="86"/>
      <c r="C234" s="86"/>
      <c r="D234" s="86"/>
    </row>
    <row r="235" spans="1:4" x14ac:dyDescent="0.3">
      <c r="A235" s="86"/>
      <c r="B235" s="86"/>
      <c r="C235" s="86"/>
      <c r="D235" s="86"/>
    </row>
    <row r="236" spans="1:4" x14ac:dyDescent="0.3">
      <c r="A236" s="86"/>
      <c r="B236" s="86"/>
      <c r="C236" s="86"/>
      <c r="D236" s="86"/>
    </row>
    <row r="237" spans="1:4" x14ac:dyDescent="0.3">
      <c r="A237" s="86"/>
      <c r="B237" s="86"/>
      <c r="C237" s="86"/>
      <c r="D237" s="86"/>
    </row>
    <row r="238" spans="1:4" x14ac:dyDescent="0.3">
      <c r="A238" s="86"/>
      <c r="B238" s="86"/>
      <c r="C238" s="86"/>
      <c r="D238" s="86"/>
    </row>
    <row r="239" spans="1:4" x14ac:dyDescent="0.3">
      <c r="A239" s="86"/>
      <c r="B239" s="86"/>
      <c r="C239" s="86"/>
      <c r="D239" s="86"/>
    </row>
    <row r="240" spans="1:4" x14ac:dyDescent="0.3">
      <c r="A240" s="86"/>
      <c r="B240" s="86"/>
      <c r="C240" s="86"/>
      <c r="D240" s="86"/>
    </row>
    <row r="241" spans="1:4" x14ac:dyDescent="0.3">
      <c r="A241" s="86"/>
      <c r="B241" s="86"/>
      <c r="C241" s="86"/>
      <c r="D241" s="86"/>
    </row>
    <row r="242" spans="1:4" x14ac:dyDescent="0.3">
      <c r="A242" s="86"/>
      <c r="B242" s="86"/>
      <c r="C242" s="86"/>
      <c r="D242" s="86"/>
    </row>
    <row r="243" spans="1:4" x14ac:dyDescent="0.3">
      <c r="A243" s="86"/>
      <c r="B243" s="86"/>
      <c r="C243" s="86"/>
      <c r="D243" s="86"/>
    </row>
    <row r="244" spans="1:4" x14ac:dyDescent="0.3">
      <c r="A244" s="86"/>
      <c r="B244" s="86"/>
      <c r="C244" s="86"/>
      <c r="D244" s="86"/>
    </row>
    <row r="245" spans="1:4" x14ac:dyDescent="0.3">
      <c r="A245" s="86"/>
      <c r="B245" s="86"/>
      <c r="C245" s="86"/>
      <c r="D245" s="86"/>
    </row>
    <row r="246" spans="1:4" x14ac:dyDescent="0.3">
      <c r="A246" s="86"/>
      <c r="B246" s="86"/>
      <c r="C246" s="86"/>
      <c r="D246" s="86"/>
    </row>
    <row r="247" spans="1:4" x14ac:dyDescent="0.3">
      <c r="A247" s="86"/>
      <c r="B247" s="86"/>
      <c r="C247" s="86"/>
      <c r="D247" s="86"/>
    </row>
  </sheetData>
  <pageMargins left="0.511811024" right="0.511811024" top="0.78740157499999996" bottom="0.78740157499999996" header="0.31496062000000002" footer="0.31496062000000002"/>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70F23CAB-D410-420C-B26B-0BBF1C6EBF0A}">
          <x14:formula1>
            <xm:f>'Lista suspensa'!$A$9:$A$11</xm:f>
          </x14:formula1>
          <xm:sqref>C128:D1048576 D74:D119 C1:C119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3A72B-C2C8-42AD-9C8F-6619800AB2F6}">
  <sheetPr codeName="Planilha7"/>
  <dimension ref="A2:F82"/>
  <sheetViews>
    <sheetView workbookViewId="0">
      <selection activeCell="C58" sqref="C58"/>
    </sheetView>
  </sheetViews>
  <sheetFormatPr defaultColWidth="8.88671875" defaultRowHeight="14.4" x14ac:dyDescent="0.3"/>
  <cols>
    <col min="1" max="1" width="35.5546875" style="81" bestFit="1" customWidth="1"/>
    <col min="2" max="2" width="8.88671875" style="81"/>
    <col min="3" max="3" width="17.6640625" style="81" customWidth="1"/>
    <col min="4" max="4" width="17.6640625" style="81" bestFit="1" customWidth="1"/>
    <col min="5" max="5" width="8.88671875" style="81"/>
    <col min="6" max="6" width="22" style="81" customWidth="1"/>
    <col min="7" max="7" width="11.109375" style="81" bestFit="1" customWidth="1"/>
    <col min="8" max="8" width="12.6640625" style="81" bestFit="1" customWidth="1"/>
    <col min="9" max="9" width="16.6640625" style="81" bestFit="1" customWidth="1"/>
    <col min="10" max="10" width="8.88671875" style="81"/>
    <col min="11" max="11" width="13.5546875" style="81" customWidth="1"/>
    <col min="12" max="16384" width="8.88671875" style="81"/>
  </cols>
  <sheetData>
    <row r="2" spans="1:6" x14ac:dyDescent="0.3">
      <c r="A2" s="169" t="s">
        <v>2714</v>
      </c>
      <c r="B2" s="169"/>
      <c r="C2" s="169"/>
    </row>
    <row r="3" spans="1:6" x14ac:dyDescent="0.3">
      <c r="A3" s="81" t="s">
        <v>202</v>
      </c>
      <c r="B3" s="81">
        <f>COUNTIF(Dados_TD!E:E,"Nacional")</f>
        <v>53</v>
      </c>
      <c r="C3" s="82">
        <v>1</v>
      </c>
    </row>
    <row r="4" spans="1:6" x14ac:dyDescent="0.3">
      <c r="A4" s="81" t="s">
        <v>2017</v>
      </c>
      <c r="B4" s="81">
        <f>COUNTIF(Dados_TD!E:E,"Internacional")</f>
        <v>1</v>
      </c>
      <c r="C4" s="82">
        <v>0</v>
      </c>
    </row>
    <row r="5" spans="1:6" x14ac:dyDescent="0.3">
      <c r="B5" s="81">
        <f>SUM(B3:B4)</f>
        <v>54</v>
      </c>
      <c r="C5" s="82">
        <f>SUM(C3:C4)</f>
        <v>1</v>
      </c>
    </row>
    <row r="6" spans="1:6" x14ac:dyDescent="0.3">
      <c r="C6" s="82"/>
    </row>
    <row r="8" spans="1:6" x14ac:dyDescent="0.3">
      <c r="A8" s="169" t="s">
        <v>2715</v>
      </c>
      <c r="B8" s="169"/>
      <c r="C8" s="169"/>
      <c r="F8" s="81" t="s">
        <v>2716</v>
      </c>
    </row>
    <row r="9" spans="1:6" x14ac:dyDescent="0.3">
      <c r="A9" s="81" t="s">
        <v>2717</v>
      </c>
      <c r="B9" s="81">
        <f>COUNTIF(Dados_TD!A:A,"Pessoa física")</f>
        <v>5</v>
      </c>
      <c r="C9" s="82">
        <f>$B9/$B$5</f>
        <v>9.2592592592592587E-2</v>
      </c>
    </row>
    <row r="10" spans="1:6" x14ac:dyDescent="0.3">
      <c r="A10" s="81" t="s">
        <v>2718</v>
      </c>
      <c r="B10" s="81">
        <f>COUNTIF(Dados_TD!A:A,"Pessoa jurídica")</f>
        <v>49</v>
      </c>
      <c r="C10" s="82">
        <f>$B10/$B$5</f>
        <v>0.90740740740740744</v>
      </c>
    </row>
    <row r="11" spans="1:6" x14ac:dyDescent="0.3">
      <c r="C11" s="82"/>
    </row>
    <row r="12" spans="1:6" x14ac:dyDescent="0.3">
      <c r="A12" s="169" t="s">
        <v>2719</v>
      </c>
      <c r="B12" s="169"/>
      <c r="C12" s="169"/>
    </row>
    <row r="13" spans="1:6" x14ac:dyDescent="0.3">
      <c r="A13" s="116" t="s">
        <v>2720</v>
      </c>
      <c r="B13" s="81">
        <f>COUNTIF(Dados_TD!B:B,"Profissional de saúde")</f>
        <v>0</v>
      </c>
      <c r="C13" s="82">
        <f>B13/$B$5</f>
        <v>0</v>
      </c>
    </row>
    <row r="14" spans="1:6" x14ac:dyDescent="0.3">
      <c r="A14" s="116" t="s">
        <v>2721</v>
      </c>
      <c r="B14" s="81">
        <f>COUNTIF(Dados_TD!B:B,"Outros")</f>
        <v>2</v>
      </c>
      <c r="C14" s="82">
        <f>B14/$B$5</f>
        <v>3.7037037037037035E-2</v>
      </c>
    </row>
    <row r="15" spans="1:6" x14ac:dyDescent="0.3">
      <c r="A15" s="116" t="s">
        <v>2722</v>
      </c>
      <c r="B15" s="81">
        <f>COUNTIF(Dados_TD!B:B,"Pesquisador ou membro da comunidade científica")</f>
        <v>1</v>
      </c>
      <c r="C15" s="82">
        <f t="shared" ref="C15:C24" si="0">B15/$B$5</f>
        <v>1.8518518518518517E-2</v>
      </c>
    </row>
    <row r="16" spans="1:6" x14ac:dyDescent="0.3">
      <c r="A16" s="116" t="s">
        <v>2723</v>
      </c>
      <c r="B16" s="81">
        <f>COUNTIF(Dados_TD!B:B,"Cidadão ou consumidor")</f>
        <v>2</v>
      </c>
      <c r="C16" s="82">
        <f t="shared" si="0"/>
        <v>3.7037037037037035E-2</v>
      </c>
    </row>
    <row r="17" spans="1:4" x14ac:dyDescent="0.3">
      <c r="A17" s="116" t="s">
        <v>2724</v>
      </c>
      <c r="B17" s="81">
        <f>COUNTIF(Dados_TD!B:B,"Profissional do SNVS - Nível Municipal")</f>
        <v>0</v>
      </c>
      <c r="C17" s="82">
        <f t="shared" ref="C17:C19" si="1">B17/$B$5</f>
        <v>0</v>
      </c>
    </row>
    <row r="18" spans="1:4" x14ac:dyDescent="0.3">
      <c r="A18" s="116" t="s">
        <v>2725</v>
      </c>
      <c r="B18" s="81">
        <f>COUNTIF(Dados_TD!B:B,"Profissional do SNVS - Nível Estadual")</f>
        <v>0</v>
      </c>
      <c r="C18" s="82">
        <f t="shared" si="1"/>
        <v>0</v>
      </c>
    </row>
    <row r="19" spans="1:4" x14ac:dyDescent="0.3">
      <c r="A19" s="116" t="s">
        <v>2726</v>
      </c>
      <c r="B19" s="81">
        <f>COUNTIF(Dados_TD!B:B,"Profissional do SNVS - Nível Federal")</f>
        <v>0</v>
      </c>
      <c r="C19" s="82">
        <f t="shared" si="1"/>
        <v>0</v>
      </c>
    </row>
    <row r="20" spans="1:4" x14ac:dyDescent="0.3">
      <c r="A20" s="81" t="s">
        <v>2727</v>
      </c>
      <c r="B20" s="81">
        <f>COUNTIF(Dados_TD!B:B,"Órgão ou entidade do poder público")</f>
        <v>1</v>
      </c>
      <c r="C20" s="82">
        <f t="shared" si="0"/>
        <v>1.8518518518518517E-2</v>
      </c>
    </row>
    <row r="21" spans="1:4" x14ac:dyDescent="0.3">
      <c r="A21" s="117" t="s">
        <v>2728</v>
      </c>
      <c r="B21" s="81">
        <f>COUNTIF(Dados_TD!B:B,"Entidade de defesa do consumidor ou associação de pacientes")</f>
        <v>3</v>
      </c>
      <c r="C21" s="82">
        <f t="shared" si="0"/>
        <v>5.5555555555555552E-2</v>
      </c>
    </row>
    <row r="22" spans="1:4" x14ac:dyDescent="0.3">
      <c r="A22" s="81" t="s">
        <v>2729</v>
      </c>
      <c r="B22" s="81">
        <f>COUNTIF(Dados_TD!B:B,"Conselho, sindicato ou associação de profissionais")</f>
        <v>0</v>
      </c>
      <c r="C22" s="82">
        <f t="shared" si="0"/>
        <v>0</v>
      </c>
    </row>
    <row r="23" spans="1:4" x14ac:dyDescent="0.3">
      <c r="A23" s="81" t="s">
        <v>2730</v>
      </c>
      <c r="B23" s="81">
        <f>COUNTIF(Dados_TD!B:B,"Setor regulado: empresa ou entidade representativa")</f>
        <v>39</v>
      </c>
      <c r="C23" s="82">
        <f t="shared" si="0"/>
        <v>0.72222222222222221</v>
      </c>
    </row>
    <row r="24" spans="1:4" x14ac:dyDescent="0.3">
      <c r="A24" s="81" t="s">
        <v>1046</v>
      </c>
      <c r="B24" s="81">
        <f>COUNTIF(Dados_TD!B:B,"Outro")</f>
        <v>6</v>
      </c>
      <c r="C24" s="82">
        <f t="shared" si="0"/>
        <v>0.1111111111111111</v>
      </c>
    </row>
    <row r="25" spans="1:4" x14ac:dyDescent="0.3">
      <c r="C25" s="82"/>
    </row>
    <row r="26" spans="1:4" x14ac:dyDescent="0.3">
      <c r="A26" s="169" t="s">
        <v>2731</v>
      </c>
      <c r="B26" s="169"/>
      <c r="C26" s="169"/>
    </row>
    <row r="27" spans="1:4" x14ac:dyDescent="0.3">
      <c r="A27" s="81" t="s">
        <v>214</v>
      </c>
      <c r="B27" s="81">
        <f>COUNTIF(Dados_TD!F:F,"Empresa")</f>
        <v>29</v>
      </c>
      <c r="C27" s="82">
        <f>B27/$B$29</f>
        <v>0.74358974358974361</v>
      </c>
    </row>
    <row r="28" spans="1:4" x14ac:dyDescent="0.3">
      <c r="A28" s="81" t="s">
        <v>289</v>
      </c>
      <c r="B28" s="81">
        <f>COUNTIF(Dados_TD!F:F,"Entidade representativa do setor regulado")</f>
        <v>10</v>
      </c>
      <c r="C28" s="82">
        <f>B28/$B$29</f>
        <v>0.25641025641025639</v>
      </c>
    </row>
    <row r="29" spans="1:4" x14ac:dyDescent="0.3">
      <c r="B29" s="81">
        <f>SUM(B27:B28)</f>
        <v>39</v>
      </c>
      <c r="C29" s="82"/>
    </row>
    <row r="31" spans="1:4" x14ac:dyDescent="0.3">
      <c r="A31" s="169" t="s">
        <v>2732</v>
      </c>
      <c r="B31" s="169"/>
      <c r="C31" s="169"/>
      <c r="D31" s="169"/>
    </row>
    <row r="32" spans="1:4" x14ac:dyDescent="0.3">
      <c r="B32" s="81" t="s">
        <v>1</v>
      </c>
      <c r="C32" s="81" t="s">
        <v>2</v>
      </c>
      <c r="D32" s="81" t="s">
        <v>3</v>
      </c>
    </row>
    <row r="33" spans="1:6" x14ac:dyDescent="0.3">
      <c r="A33" s="81" t="s">
        <v>247</v>
      </c>
      <c r="B33" s="81">
        <f>COUNTIF(Dados_TD!C:C,"Sim")</f>
        <v>14</v>
      </c>
      <c r="C33" s="81">
        <f>SUM(B$45:B$51)</f>
        <v>3</v>
      </c>
      <c r="D33" s="81">
        <f>SUM(B$40:B$44)</f>
        <v>11</v>
      </c>
    </row>
    <row r="34" spans="1:6" x14ac:dyDescent="0.3">
      <c r="A34" s="81" t="s">
        <v>215</v>
      </c>
      <c r="B34" s="81">
        <f>COUNTIF(Dados_TD!C:C,"Tenho outra opinião")</f>
        <v>11</v>
      </c>
      <c r="C34" s="81">
        <f>SUM(C$45:C$51)</f>
        <v>0</v>
      </c>
      <c r="D34" s="81">
        <f>SUM(C$40:C$44)</f>
        <v>11</v>
      </c>
    </row>
    <row r="35" spans="1:6" x14ac:dyDescent="0.3">
      <c r="A35" s="81" t="s">
        <v>2705</v>
      </c>
      <c r="B35" s="81">
        <f>COUNTIF(Dados_TD!$C:$C,"Não responderam")</f>
        <v>29</v>
      </c>
      <c r="C35" s="81">
        <f>SUM(D$45:D$51)</f>
        <v>2</v>
      </c>
      <c r="D35" s="81">
        <f>SUM(D$40:D$44)</f>
        <v>27</v>
      </c>
    </row>
    <row r="38" spans="1:6" x14ac:dyDescent="0.3">
      <c r="A38" s="169" t="s">
        <v>2733</v>
      </c>
      <c r="B38" s="169"/>
      <c r="C38" s="169"/>
      <c r="D38" s="169"/>
    </row>
    <row r="39" spans="1:6" x14ac:dyDescent="0.3">
      <c r="B39" s="83" t="s">
        <v>247</v>
      </c>
      <c r="C39" s="83" t="s">
        <v>215</v>
      </c>
      <c r="D39" s="83" t="s">
        <v>2705</v>
      </c>
    </row>
    <row r="40" spans="1:6" x14ac:dyDescent="0.3">
      <c r="A40" s="81" t="s">
        <v>1046</v>
      </c>
      <c r="B40" s="81">
        <f>COUNTIFS(Dados_TD!C:C,'Dados Dash'!$A$33,Dados_TD!B:B,"Outro")</f>
        <v>3</v>
      </c>
      <c r="C40" s="81">
        <f>COUNTIFS(Dados_TD!C:C,'Dados Dash'!$A$34,Dados_TD!B:B,"Outro")</f>
        <v>1</v>
      </c>
      <c r="D40" s="81">
        <f>COUNTIFS(Dados_TD!$C:$C,'Dados Dash'!$A$35,Dados_TD!$B:$B,"Outro")</f>
        <v>2</v>
      </c>
    </row>
    <row r="41" spans="1:6" x14ac:dyDescent="0.3">
      <c r="A41" s="81" t="s">
        <v>2730</v>
      </c>
      <c r="B41" s="81">
        <f>COUNTIFS(Dados_TD!C:C,'Dados Dash'!$A$33,Dados_TD!B:B,"Setor regulado: empresa ou entidade representativa")</f>
        <v>7</v>
      </c>
      <c r="C41" s="81">
        <f>COUNTIFS(Dados_TD!C:C,'Dados Dash'!$A$34,Dados_TD!B:B,"Setor regulado: empresa ou entidade representativa")</f>
        <v>7</v>
      </c>
      <c r="D41" s="81">
        <f>COUNTIFS(Dados_TD!$C:$C,'Dados Dash'!$A$35,Dados_TD!$B:$B,"Setor regulado: empresa ou entidade representativa")</f>
        <v>25</v>
      </c>
      <c r="F41" s="81" t="s">
        <v>213</v>
      </c>
    </row>
    <row r="42" spans="1:6" x14ac:dyDescent="0.3">
      <c r="A42" s="81" t="s">
        <v>2734</v>
      </c>
      <c r="B42" s="81">
        <f>COUNTIFS(Dados_TD!C:C,'Dados Dash'!$A$33,Dados_TD!B:B,"Conselho, sindicato ou associação de profissionais")</f>
        <v>0</v>
      </c>
      <c r="C42" s="81">
        <f>COUNTIFS(Dados_TD!C:C,'Dados Dash'!$A$34,Dados_TD!B:B,"Conselho, sindicato ou associação de profissionais")</f>
        <v>0</v>
      </c>
      <c r="D42" s="81">
        <f>COUNTIFS(Dados_TD!$C:$C,'Dados Dash'!$A$35,Dados_TD!$B:$B,"Conselho, sindicato ou associação de profissionais")</f>
        <v>0</v>
      </c>
      <c r="F42" s="81" t="s">
        <v>2735</v>
      </c>
    </row>
    <row r="43" spans="1:6" x14ac:dyDescent="0.3">
      <c r="A43" s="81" t="s">
        <v>2736</v>
      </c>
      <c r="B43" s="81">
        <f>COUNTIFS(Dados_TD!C:C,'Dados Dash'!$A$33,Dados_TD!B:B,"Entidade de defesa do consumidor ou associação de pacientes")</f>
        <v>0</v>
      </c>
      <c r="C43" s="81">
        <f>COUNTIFS(Dados_TD!C:C,'Dados Dash'!$A$34,Dados_TD!B:B,"Entidade de defesa do consumidor ou associação de pacientes")</f>
        <v>3</v>
      </c>
      <c r="D43" s="81">
        <f>COUNTIFS(Dados_TD!$C:$C,'Dados Dash'!$A$35,Dados_TD!$B:$B,"Entidade de defesa do consumidor ou associação de pacientes")</f>
        <v>0</v>
      </c>
      <c r="F43" s="81" t="s">
        <v>1167</v>
      </c>
    </row>
    <row r="44" spans="1:6" x14ac:dyDescent="0.3">
      <c r="A44" s="81" t="s">
        <v>2727</v>
      </c>
      <c r="B44" s="81">
        <f>COUNTIFS(Dados_TD!C:C,'Dados Dash'!$A$33,Dados_TD!B:B,"Órgão ou entidade do poder público")</f>
        <v>1</v>
      </c>
      <c r="C44" s="81">
        <f>COUNTIFS(Dados_TD!C:C,'Dados Dash'!$A$34,Dados_TD!B:B,"Órgão ou entidade do poder público")</f>
        <v>0</v>
      </c>
      <c r="D44" s="81">
        <f>COUNTIFS(Dados_TD!$C:$C,'Dados Dash'!$A$35,Dados_TD!$B:$B,"Órgão ou entidade do poder público")</f>
        <v>0</v>
      </c>
      <c r="F44" s="81" t="s">
        <v>652</v>
      </c>
    </row>
    <row r="45" spans="1:6" x14ac:dyDescent="0.3">
      <c r="A45" s="116" t="s">
        <v>2723</v>
      </c>
      <c r="B45" s="81">
        <f>COUNTIFS(Dados_TD!C:C,'Dados Dash'!$A$33,Dados_TD!B:B,"Cidadão ou consumidor")</f>
        <v>1</v>
      </c>
      <c r="C45" s="81">
        <f>COUNTIFS(Dados_TD!C:C,'Dados Dash'!$A$34,Dados_TD!B:B,"Cidadão ou consumidor")</f>
        <v>0</v>
      </c>
      <c r="D45" s="81">
        <f>COUNTIFS(Dados_TD!$C:$C,'Dados Dash'!$A$35,Dados_TD!$B:$B,"Cidadão ou consumidor")</f>
        <v>1</v>
      </c>
      <c r="F45" s="81" t="s">
        <v>204</v>
      </c>
    </row>
    <row r="46" spans="1:6" x14ac:dyDescent="0.3">
      <c r="A46" s="116" t="s">
        <v>2737</v>
      </c>
      <c r="B46" s="81">
        <f>COUNTIFS(Dados_TD!C:C,'Dados Dash'!$A$33,Dados_TD!B:B,"Pesquisador ou membro da comunidade científica")</f>
        <v>1</v>
      </c>
      <c r="C46" s="81">
        <f>COUNTIFS(Dados_TD!C:C,'Dados Dash'!$A$34,Dados_TD!B:B,"Pesquisador ou membro da comunidade científica")</f>
        <v>0</v>
      </c>
      <c r="D46" s="81">
        <f>COUNTIFS(Dados_TD!$C:$C,'Dados Dash'!$A$35,Dados_TD!$B:$B,"Pesquisador ou membro da comunidade científica")</f>
        <v>0</v>
      </c>
      <c r="F46" s="81" t="s">
        <v>2420</v>
      </c>
    </row>
    <row r="47" spans="1:6" x14ac:dyDescent="0.3">
      <c r="A47" s="116" t="s">
        <v>2721</v>
      </c>
      <c r="B47" s="81">
        <f>COUNTIFS(Dados_TD!C:C,'Dados Dash'!$A$33,Dados_TD!B:B,"Outros")</f>
        <v>1</v>
      </c>
      <c r="C47" s="81">
        <f>COUNTIFS(Dados_TD!C:C,'Dados Dash'!$A$34,Dados_TD!B:B,"Outros")</f>
        <v>0</v>
      </c>
      <c r="D47" s="81">
        <f>COUNTIFS(Dados_TD!$C:$C,'Dados Dash'!$A$35,Dados_TD!$B:$B,"Outros")</f>
        <v>1</v>
      </c>
      <c r="F47" s="81" t="s">
        <v>2738</v>
      </c>
    </row>
    <row r="48" spans="1:6" x14ac:dyDescent="0.3">
      <c r="A48" s="116" t="s">
        <v>2720</v>
      </c>
      <c r="B48" s="81">
        <f>COUNTIFS(Dados_TD!C:C,'Dados Dash'!$A$33,Dados_TD!B:B,"Profissional de saúde")</f>
        <v>0</v>
      </c>
      <c r="C48" s="81">
        <f>COUNTIFS(Dados_TD!C:C,'Dados Dash'!$A$34,Dados_TD!B:B,"Profissional de saúde")</f>
        <v>0</v>
      </c>
      <c r="D48" s="81">
        <f>COUNTIFS(Dados_TD!$C:$C,'Dados Dash'!$A$35,Dados_TD!$B:$B,"Profissional de saúde")</f>
        <v>0</v>
      </c>
    </row>
    <row r="49" spans="1:6" x14ac:dyDescent="0.3">
      <c r="A49" s="116" t="s">
        <v>2739</v>
      </c>
      <c r="B49" s="81">
        <f>COUNTIFS(Dados_TD!C:C,'Dados Dash'!$A$33,Dados_TD!B:B,"Profissional do SNVS - Nível Municipal")</f>
        <v>0</v>
      </c>
      <c r="C49" s="81">
        <f>COUNTIFS(Dados_TD!C:C,'Dados Dash'!$A$34,Dados_TD!B:B,"Profissional do SNVS - Nível Municipal")</f>
        <v>0</v>
      </c>
      <c r="D49" s="81">
        <f>COUNTIFS(Dados_TD!$C:$C,'Dados Dash'!$A$35,Dados_TD!$B:$B,"Profissional do SNVS - Nível Municipal")</f>
        <v>0</v>
      </c>
    </row>
    <row r="50" spans="1:6" x14ac:dyDescent="0.3">
      <c r="A50" s="116" t="s">
        <v>2740</v>
      </c>
      <c r="B50" s="81">
        <f>COUNTIFS(Dados_TD!C:C,'Dados Dash'!$A$33,Dados_TD!B:B,"Profissional do SNVS - Nível Estadual")</f>
        <v>0</v>
      </c>
      <c r="C50" s="81">
        <f>COUNTIFS(Dados_TD!C:C,'Dados Dash'!$A$34,Dados_TD!B:B,"Profissional do SNVS - Nível Estadual")</f>
        <v>0</v>
      </c>
      <c r="D50" s="81">
        <f>COUNTIFS(Dados_TD!$C:$C,'Dados Dash'!$A$35,Dados_TD!$B:$B,"Profissional do SNVS - Nível Estadual")</f>
        <v>0</v>
      </c>
      <c r="F50" s="81" t="s">
        <v>2741</v>
      </c>
    </row>
    <row r="51" spans="1:6" x14ac:dyDescent="0.3">
      <c r="A51" s="116" t="s">
        <v>2742</v>
      </c>
      <c r="B51" s="81">
        <f>COUNTIFS(Dados_TD!C:C,'Dados Dash'!$A$33,Dados_TD!B:B,"Profissional do SNVS - Nível Federal")</f>
        <v>0</v>
      </c>
      <c r="C51" s="81">
        <f>COUNTIFS(Dados_TD!C:C,'Dados Dash'!$A$34,Dados_TD!B:B,"Profissional do SNVS - Nível Federal")</f>
        <v>0</v>
      </c>
      <c r="D51" s="81">
        <f>COUNTIFS(Dados_TD!$C:$C,'Dados Dash'!$A$35,Dados_TD!$B:$B,"Profissional do SNVS - Nível Federal")</f>
        <v>0</v>
      </c>
    </row>
    <row r="54" spans="1:6" x14ac:dyDescent="0.3">
      <c r="A54" s="169" t="s">
        <v>2743</v>
      </c>
      <c r="B54" s="169"/>
      <c r="C54" s="169"/>
      <c r="D54" s="169"/>
    </row>
    <row r="55" spans="1:6" x14ac:dyDescent="0.3">
      <c r="A55" s="81" t="s">
        <v>2744</v>
      </c>
      <c r="B55" s="81" t="s">
        <v>1</v>
      </c>
      <c r="C55" s="81" t="s">
        <v>2</v>
      </c>
      <c r="D55" s="81" t="s">
        <v>3</v>
      </c>
    </row>
    <row r="56" spans="1:6" x14ac:dyDescent="0.3">
      <c r="A56" s="81" t="s">
        <v>205</v>
      </c>
      <c r="B56" s="81">
        <f>COUNTIF(Dados_TD!D:D,"Positivos")</f>
        <v>13</v>
      </c>
      <c r="C56" s="81">
        <f>SUM(B70:B76)</f>
        <v>3</v>
      </c>
      <c r="D56" s="81">
        <f>SUM(B65:B69)</f>
        <v>10</v>
      </c>
    </row>
    <row r="57" spans="1:6" x14ac:dyDescent="0.3">
      <c r="A57" s="81" t="s">
        <v>236</v>
      </c>
      <c r="B57" s="81">
        <f>COUNTIF(Dados_TD!D:D,"Negativos")</f>
        <v>6</v>
      </c>
      <c r="C57" s="81">
        <f>SUM(C70:C76)</f>
        <v>0</v>
      </c>
      <c r="D57" s="81">
        <f>SUM(C65:C69)</f>
        <v>6</v>
      </c>
    </row>
    <row r="58" spans="1:6" x14ac:dyDescent="0.3">
      <c r="A58" s="81" t="s">
        <v>2745</v>
      </c>
      <c r="B58" s="81">
        <f>COUNTIF(Dados_TD!D:D,"Positivos e Negativos")</f>
        <v>35</v>
      </c>
      <c r="C58" s="81">
        <f>SUM(D70:D76)</f>
        <v>2</v>
      </c>
      <c r="D58" s="81">
        <f>SUM(D65:D69)</f>
        <v>33</v>
      </c>
    </row>
    <row r="63" spans="1:6" x14ac:dyDescent="0.3">
      <c r="A63" s="169" t="s">
        <v>2746</v>
      </c>
      <c r="B63" s="169"/>
      <c r="C63" s="169"/>
      <c r="D63" s="169"/>
    </row>
    <row r="64" spans="1:6" x14ac:dyDescent="0.3">
      <c r="B64" s="81" t="s">
        <v>205</v>
      </c>
      <c r="C64" s="83" t="s">
        <v>236</v>
      </c>
      <c r="D64" s="81" t="s">
        <v>2745</v>
      </c>
    </row>
    <row r="65" spans="1:4" x14ac:dyDescent="0.3">
      <c r="A65" s="81" t="s">
        <v>1046</v>
      </c>
      <c r="B65" s="81">
        <f>COUNTIFS(Dados_TD!$B:$B,"Outro",Dados_TD!D:D,'Dados Dash'!$A$56)</f>
        <v>3</v>
      </c>
      <c r="C65" s="81">
        <f>COUNTIFS(Dados_TD!$B:$B,"Outro",Dados_TD!D:D,'Dados Dash'!$A$57)</f>
        <v>0</v>
      </c>
      <c r="D65" s="81">
        <f>COUNTIFS(Dados_TD!$B:$B,"Outro",Dados_TD!D:D,'Dados Dash'!$A$58)</f>
        <v>3</v>
      </c>
    </row>
    <row r="66" spans="1:4" x14ac:dyDescent="0.3">
      <c r="A66" s="81" t="s">
        <v>2730</v>
      </c>
      <c r="B66" s="81">
        <f>COUNTIFS(Dados_TD!$B:$B,"Setor regulado: empresa ou entidade representativa",Dados_TD!D:D,'Dados Dash'!$A$56)</f>
        <v>5</v>
      </c>
      <c r="C66" s="81">
        <f>COUNTIFS(Dados_TD!$B:$B,"Setor regulado: empresa ou entidade representativa",Dados_TD!D:D,'Dados Dash'!$A$57)</f>
        <v>6</v>
      </c>
      <c r="D66" s="81">
        <f>COUNTIFS(Dados_TD!$B:$B,"Setor regulado: empresa ou entidade representativa",Dados_TD!D:D,'Dados Dash'!$A$58)</f>
        <v>28</v>
      </c>
    </row>
    <row r="67" spans="1:4" x14ac:dyDescent="0.3">
      <c r="A67" s="81" t="s">
        <v>2734</v>
      </c>
      <c r="B67" s="81">
        <f>COUNTIFS(Dados_TD!$B:$B,"Conselho, sindicato ou associação de profissionais",Dados_TD!D:D,'Dados Dash'!$A$56)</f>
        <v>0</v>
      </c>
      <c r="C67" s="81">
        <f>COUNTIFS(Dados_TD!$B:$B,"Conselho, sindicato ou associação de profissionais",Dados_TD!D:D,'Dados Dash'!$A$57)</f>
        <v>0</v>
      </c>
      <c r="D67" s="81">
        <f>COUNTIFS(Dados_TD!$B:$B,"Conselho, sindicato ou associação de profissionais",Dados_TD!D:D,'Dados Dash'!$A$58)</f>
        <v>0</v>
      </c>
    </row>
    <row r="68" spans="1:4" x14ac:dyDescent="0.3">
      <c r="A68" s="81" t="s">
        <v>2736</v>
      </c>
      <c r="B68" s="81">
        <f>COUNTIFS(Dados_TD!$B:$B,"Entidade de defesa do consumidor ou associação de pacientes",Dados_TD!D:D,'Dados Dash'!$A$56)</f>
        <v>1</v>
      </c>
      <c r="C68" s="81">
        <f>COUNTIFS(Dados_TD!$B:$B,"Entidade de defesa do consumidor ou associação de pacientes",Dados_TD!D:D,'Dados Dash'!$A$57)</f>
        <v>0</v>
      </c>
      <c r="D68" s="81">
        <f>COUNTIFS(Dados_TD!$B:$B,"Entidade de defesa do consumidor ou associação de pacientes",Dados_TD!D:D,'Dados Dash'!$A$58)</f>
        <v>2</v>
      </c>
    </row>
    <row r="69" spans="1:4" x14ac:dyDescent="0.3">
      <c r="A69" s="81" t="s">
        <v>2727</v>
      </c>
      <c r="B69" s="81">
        <f>COUNTIFS(Dados_TD!$B:$B,"Órgão ou entidade do poder público",Dados_TD!D:D,'Dados Dash'!$A$56)</f>
        <v>1</v>
      </c>
      <c r="C69" s="81">
        <f>COUNTIFS(Dados_TD!$B:$B,"Órgão ou entidade do poder público",Dados_TD!D:D,'Dados Dash'!$A$57)</f>
        <v>0</v>
      </c>
      <c r="D69" s="81">
        <f>COUNTIFS(Dados_TD!$B:$B,"Órgão ou entidade do poder público",Dados_TD!D:D,'Dados Dash'!$A$58)</f>
        <v>0</v>
      </c>
    </row>
    <row r="70" spans="1:4" x14ac:dyDescent="0.3">
      <c r="A70" s="116" t="s">
        <v>2723</v>
      </c>
      <c r="B70" s="81">
        <f>COUNTIFS(Dados_TD!$B:$B,"Cidadão ou consumidor",Dados_TD!D:D,'Dados Dash'!$A$56)</f>
        <v>2</v>
      </c>
      <c r="C70" s="81">
        <f>COUNTIFS(Dados_TD!$B:$B,"Cidadão ou consumidor",Dados_TD!D:D,'Dados Dash'!$A$57)</f>
        <v>0</v>
      </c>
      <c r="D70" s="81">
        <f>COUNTIFS(Dados_TD!$B:$B,"Cidadão ou consumidor",Dados_TD!D:D,'Dados Dash'!$A$58)</f>
        <v>0</v>
      </c>
    </row>
    <row r="71" spans="1:4" x14ac:dyDescent="0.3">
      <c r="A71" s="116" t="s">
        <v>2737</v>
      </c>
      <c r="B71" s="81">
        <f>COUNTIFS(Dados_TD!$B:$B,"Pesquisador ou membro da comunidade científica",Dados_TD!D:D,'Dados Dash'!$A$56)</f>
        <v>0</v>
      </c>
      <c r="C71" s="81">
        <f>COUNTIFS(Dados_TD!$B:$B,"Pesquisador ou membro da comunidade científica",Dados_TD!D:D,'Dados Dash'!$A$57)</f>
        <v>0</v>
      </c>
      <c r="D71" s="81">
        <f>COUNTIFS(Dados_TD!$B:$B,"Pesquisador ou membro da comunidade científica",Dados_TD!D:D,'Dados Dash'!$A$58)</f>
        <v>1</v>
      </c>
    </row>
    <row r="72" spans="1:4" x14ac:dyDescent="0.3">
      <c r="A72" s="116" t="s">
        <v>2747</v>
      </c>
      <c r="B72" s="81">
        <f>COUNTIFS(Dados_TD!$B:$B,"Outros",Dados_TD!D:D,'Dados Dash'!$A$56)</f>
        <v>1</v>
      </c>
      <c r="C72" s="81">
        <f>COUNTIFS(Dados_TD!$B:$B,"Outros",Dados_TD!D:D,'Dados Dash'!$A$57)</f>
        <v>0</v>
      </c>
      <c r="D72" s="81">
        <f>COUNTIFS(Dados_TD!$B:$B,"Outros",Dados_TD!D:D,'Dados Dash'!$A$58)</f>
        <v>1</v>
      </c>
    </row>
    <row r="73" spans="1:4" x14ac:dyDescent="0.3">
      <c r="A73" s="116" t="s">
        <v>2720</v>
      </c>
      <c r="B73" s="81">
        <f>COUNTIFS(Dados_TD!$B:$B,"Profissional de saúde",Dados_TD!D:D,'Dados Dash'!$A$56)</f>
        <v>0</v>
      </c>
      <c r="C73" s="81">
        <f>COUNTIFS(Dados_TD!$B:$B,"Profissional de saúde",Dados_TD!D:D,'Dados Dash'!$A$57)</f>
        <v>0</v>
      </c>
      <c r="D73" s="81">
        <f>COUNTIFS(Dados_TD!$B:$B,"Profissional de saúde",Dados_TD!D:D,'Dados Dash'!$A$58)</f>
        <v>0</v>
      </c>
    </row>
    <row r="74" spans="1:4" x14ac:dyDescent="0.3">
      <c r="A74" s="116" t="s">
        <v>2739</v>
      </c>
      <c r="B74" s="81">
        <f>COUNTIFS(Dados_TD!$B:$B,"Profissional do SNVS - Nível Municipal",Dados_TD!D:D,'Dados Dash'!$A$56)</f>
        <v>0</v>
      </c>
      <c r="C74" s="81">
        <f>COUNTIFS(Dados_TD!$B:$B,"Profissional do SNVS - Nível Municipal",Dados_TD!D:D,'Dados Dash'!$A$57)</f>
        <v>0</v>
      </c>
      <c r="D74" s="81">
        <f>COUNTIFS(Dados_TD!$B:$B,"Profissional do SNVS - Nível Municipal",Dados_TD!D:D,'Dados Dash'!$A$58)</f>
        <v>0</v>
      </c>
    </row>
    <row r="75" spans="1:4" x14ac:dyDescent="0.3">
      <c r="A75" s="116" t="s">
        <v>2740</v>
      </c>
      <c r="B75" s="81">
        <f>COUNTIFS(Dados_TD!$B:$B,"Profissional do SNVS - Nível Estadual",Dados_TD!D:D,'Dados Dash'!$A$56)</f>
        <v>0</v>
      </c>
      <c r="C75" s="81">
        <f>COUNTIFS(Dados_TD!$B:$B,"Profissional do SNVS - Nível Estadual",Dados_TD!D:D,'Dados Dash'!$A$57)</f>
        <v>0</v>
      </c>
      <c r="D75" s="81">
        <f>COUNTIFS(Dados_TD!$B:$B,"Profissional do SNVS - Nível Estadual",Dados_TD!D:D,'Dados Dash'!$A$58)</f>
        <v>0</v>
      </c>
    </row>
    <row r="76" spans="1:4" x14ac:dyDescent="0.3">
      <c r="A76" s="116" t="s">
        <v>2742</v>
      </c>
      <c r="B76" s="81">
        <f>COUNTIFS(Dados_TD!$B:$B,"Profissional do SNVS - Nível Federal",Dados_TD!D:D,'Dados Dash'!$A$56)</f>
        <v>0</v>
      </c>
      <c r="C76" s="81">
        <f>COUNTIFS(Dados_TD!$B:$B,"Profissional do SNVS - Nível Federal",Dados_TD!D:D,'Dados Dash'!$A$57)</f>
        <v>0</v>
      </c>
      <c r="D76" s="81">
        <f>COUNTIFS(Dados_TD!$B:$B,"Profissional do SNVS - Nível Federal",Dados_TD!D:D,'Dados Dash'!$A$58)</f>
        <v>0</v>
      </c>
    </row>
    <row r="79" spans="1:4" x14ac:dyDescent="0.3">
      <c r="A79" s="81" t="s">
        <v>2748</v>
      </c>
    </row>
    <row r="80" spans="1:4" x14ac:dyDescent="0.3">
      <c r="A80" s="81" t="s">
        <v>2749</v>
      </c>
    </row>
    <row r="81" spans="1:1" x14ac:dyDescent="0.3">
      <c r="A81" s="81" t="s">
        <v>2750</v>
      </c>
    </row>
    <row r="82" spans="1:1" x14ac:dyDescent="0.3">
      <c r="A82" s="81" t="s">
        <v>2751</v>
      </c>
    </row>
  </sheetData>
  <mergeCells count="8">
    <mergeCell ref="A31:D31"/>
    <mergeCell ref="A54:D54"/>
    <mergeCell ref="A38:D38"/>
    <mergeCell ref="A63:D63"/>
    <mergeCell ref="A2:C2"/>
    <mergeCell ref="A8:C8"/>
    <mergeCell ref="A12:C12"/>
    <mergeCell ref="A26:C26"/>
  </mergeCells>
  <pageMargins left="0.511811024" right="0.511811024" top="0.78740157499999996" bottom="0.78740157499999996" header="0.31496062000000002" footer="0.31496062000000002"/>
  <pageSetup paperSize="9" orientation="portrait" r:id="rId1"/>
  <ignoredErrors>
    <ignoredError sqref="B49:D49" formula="1"/>
    <ignoredError sqref="C9:C10 C13:C16 C20:C24 C17:C19 C27:C28"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829F4-E48D-4E8D-AEED-640D54CCD03F}">
  <sheetPr codeName="Planilha8"/>
  <dimension ref="A2:A11"/>
  <sheetViews>
    <sheetView zoomScale="110" zoomScaleNormal="110" workbookViewId="0">
      <selection activeCell="A5" sqref="A5"/>
    </sheetView>
  </sheetViews>
  <sheetFormatPr defaultRowHeight="13.8" x14ac:dyDescent="0.3"/>
  <cols>
    <col min="1" max="1" width="38.88671875" bestFit="1" customWidth="1"/>
  </cols>
  <sheetData>
    <row r="2" spans="1:1" x14ac:dyDescent="0.3">
      <c r="A2" t="s">
        <v>2447</v>
      </c>
    </row>
    <row r="3" spans="1:1" x14ac:dyDescent="0.3">
      <c r="A3" t="s">
        <v>2474</v>
      </c>
    </row>
    <row r="4" spans="1:1" x14ac:dyDescent="0.3">
      <c r="A4" t="s">
        <v>2561</v>
      </c>
    </row>
    <row r="5" spans="1:1" x14ac:dyDescent="0.3">
      <c r="A5" t="s">
        <v>2461</v>
      </c>
    </row>
    <row r="8" spans="1:1" x14ac:dyDescent="0.3">
      <c r="A8" t="s">
        <v>2752</v>
      </c>
    </row>
    <row r="9" spans="1:1" x14ac:dyDescent="0.3">
      <c r="A9" t="s">
        <v>247</v>
      </c>
    </row>
    <row r="10" spans="1:1" x14ac:dyDescent="0.3">
      <c r="A10" t="s">
        <v>215</v>
      </c>
    </row>
    <row r="11" spans="1:1" x14ac:dyDescent="0.3">
      <c r="A11" t="s">
        <v>2705</v>
      </c>
    </row>
  </sheetData>
  <pageMargins left="0.511811024" right="0.511811024" top="0.78740157499999996" bottom="0.78740157499999996" header="0.31496062000000002" footer="0.31496062000000002"/>
  <pageSetup paperSize="9" orientation="portrait" r:id="rId1"/>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EA386-CB5C-41D5-96F1-CCC4AD5628BA}">
  <sheetPr codeName="Planilha5"/>
  <dimension ref="A1"/>
  <sheetViews>
    <sheetView topLeftCell="A13" workbookViewId="0">
      <selection activeCell="N18" sqref="N18"/>
    </sheetView>
  </sheetViews>
  <sheetFormatPr defaultRowHeight="13.8" x14ac:dyDescent="0.3"/>
  <sheetData/>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1DADE7B9F2D0548927199CB9CEEE73E" ma:contentTypeVersion="15" ma:contentTypeDescription="Crie um novo documento." ma:contentTypeScope="" ma:versionID="1e27d647edb16bf2092eb71d9ae384ef">
  <xsd:schema xmlns:xsd="http://www.w3.org/2001/XMLSchema" xmlns:xs="http://www.w3.org/2001/XMLSchema" xmlns:p="http://schemas.microsoft.com/office/2006/metadata/properties" xmlns:ns2="2569a9f4-606f-44e2-8d4f-dc56d241ba85" xmlns:ns3="87c5c3fa-5fea-4cf6-82f3-913327f1be66" targetNamespace="http://schemas.microsoft.com/office/2006/metadata/properties" ma:root="true" ma:fieldsID="74065460ce6e111630f77e3a03aaf0d5" ns2:_="" ns3:_="">
    <xsd:import namespace="2569a9f4-606f-44e2-8d4f-dc56d241ba85"/>
    <xsd:import namespace="87c5c3fa-5fea-4cf6-82f3-913327f1be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Analisado_x003f_"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69a9f4-606f-44e2-8d4f-dc56d241ba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Analisado_x003f_" ma:index="14" nillable="true" ma:displayName="Analisado?" ma:default="0" ma:format="Dropdown" ma:internalName="Analisado_x003f_">
      <xsd:simpleType>
        <xsd:restriction base="dms:Boolean"/>
      </xsd:simpleType>
    </xsd:element>
    <xsd:element name="lcf76f155ced4ddcb4097134ff3c332f" ma:index="16" nillable="true" ma:taxonomy="true" ma:internalName="lcf76f155ced4ddcb4097134ff3c332f" ma:taxonomyFieldName="MediaServiceImageTags" ma:displayName="Marcações de imagem" ma:readOnly="false" ma:fieldId="{5cf76f15-5ced-4ddc-b409-7134ff3c332f}" ma:taxonomyMulti="true" ma:sspId="66cf037f-5c90-4cca-86a9-c389e6aaa23f"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c5c3fa-5fea-4cf6-82f3-913327f1be66"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17" nillable="true" ma:displayName="Taxonomy Catch All Column" ma:hidden="true" ma:list="{a35e7f99-3bd2-4cc9-ba58-2f2ecf91e25e}" ma:internalName="TaxCatchAll" ma:showField="CatchAllData" ma:web="87c5c3fa-5fea-4cf6-82f3-913327f1be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7c5c3fa-5fea-4cf6-82f3-913327f1be66" xsi:nil="true"/>
    <lcf76f155ced4ddcb4097134ff3c332f xmlns="2569a9f4-606f-44e2-8d4f-dc56d241ba85">
      <Terms xmlns="http://schemas.microsoft.com/office/infopath/2007/PartnerControls"/>
    </lcf76f155ced4ddcb4097134ff3c332f>
    <Analisado_x003f_ xmlns="2569a9f4-606f-44e2-8d4f-dc56d241ba85">false</Analis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B65A99-C246-4107-916B-83A080AD98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69a9f4-606f-44e2-8d4f-dc56d241ba85"/>
    <ds:schemaRef ds:uri="87c5c3fa-5fea-4cf6-82f3-913327f1be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E2A961-F94D-4D61-8586-A4CC423FEFA1}">
  <ds:schemaRefs>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http://purl.org/dc/terms/"/>
    <ds:schemaRef ds:uri="http://www.w3.org/XML/1998/namespace"/>
    <ds:schemaRef ds:uri="87c5c3fa-5fea-4cf6-82f3-913327f1be66"/>
    <ds:schemaRef ds:uri="http://purl.org/dc/elements/1.1/"/>
    <ds:schemaRef ds:uri="2569a9f4-606f-44e2-8d4f-dc56d241ba85"/>
    <ds:schemaRef ds:uri="http://schemas.microsoft.com/office/2006/metadata/properties"/>
  </ds:schemaRefs>
</ds:datastoreItem>
</file>

<file path=customXml/itemProps3.xml><?xml version="1.0" encoding="utf-8"?>
<ds:datastoreItem xmlns:ds="http://schemas.openxmlformats.org/officeDocument/2006/customXml" ds:itemID="{0B632ACC-9A9D-42BD-9661-CD870B98433D}">
  <ds:schemaRefs>
    <ds:schemaRef ds:uri="http://schemas.microsoft.com/sharepoint/v3/contenttype/forms"/>
  </ds:schemaRefs>
</ds:datastoreItem>
</file>

<file path=docMetadata/LabelInfo.xml><?xml version="1.0" encoding="utf-8"?>
<clbl:labelList xmlns:clbl="http://schemas.microsoft.com/office/2020/mipLabelMetadata">
  <clbl:label id="{b67af23f-c3f3-4d35-80c7-b7085f5edd81}" enabled="0" method="" siteId="{b67af23f-c3f3-4d35-80c7-b7085f5edd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3</vt:i4>
      </vt:variant>
    </vt:vector>
  </HeadingPairs>
  <TitlesOfParts>
    <vt:vector size="11" baseType="lpstr">
      <vt:lpstr>Dashboard</vt:lpstr>
      <vt:lpstr>Contribuições por dispositivos</vt:lpstr>
      <vt:lpstr>Contribuições por agente</vt:lpstr>
      <vt:lpstr> Gráficos e Tabelas</vt:lpstr>
      <vt:lpstr>Dados_TD</vt:lpstr>
      <vt:lpstr>Dados Dash</vt:lpstr>
      <vt:lpstr>Lista suspensa</vt:lpstr>
      <vt:lpstr>Planilha2</vt:lpstr>
      <vt:lpstr>'Contribuições por dispositivos'!Area_de_impressao</vt:lpstr>
      <vt:lpstr>Dashboard!Area_de_impressao</vt:lpstr>
      <vt:lpstr>'Contribuições por dispositivos'!Titulos_de_impressao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Cyro Barbosa Caldeira</dc:creator>
  <cp:keywords/>
  <dc:description/>
  <cp:lastModifiedBy>Rildo Gonçalves</cp:lastModifiedBy>
  <cp:revision/>
  <dcterms:created xsi:type="dcterms:W3CDTF">2018-04-13T10:29:10Z</dcterms:created>
  <dcterms:modified xsi:type="dcterms:W3CDTF">2025-09-26T11:01:48Z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0x010100F1DADE7B9F2D0548927199CB9CEEE73E</vt:lpwstr>
  </property>
  <property fmtid="{D5CDD505-2E9C-101B-9397-08002B2CF9AE}" pid="3" name="MediaServiceImageTags">
    <vt:lpwstr/>
  </property>
  <property fmtid="{D5CDD505-2E9C-101B-9397-08002B2CF9AE}" pid="4" name="MSIP_Label_0559fe9b-6987-45ef-b918-e76911e153f0_Enabled">
    <vt:lpwstr>true</vt:lpwstr>
  </property>
  <property fmtid="{D5CDD505-2E9C-101B-9397-08002B2CF9AE}" pid="5" name="MSIP_Label_0559fe9b-6987-45ef-b918-e76911e153f0_SetDate">
    <vt:lpwstr>2025-09-24T14:50:40Z</vt:lpwstr>
  </property>
  <property fmtid="{D5CDD505-2E9C-101B-9397-08002B2CF9AE}" pid="6" name="MSIP_Label_0559fe9b-6987-45ef-b918-e76911e153f0_Method">
    <vt:lpwstr>Privileged</vt:lpwstr>
  </property>
  <property fmtid="{D5CDD505-2E9C-101B-9397-08002B2CF9AE}" pid="7" name="MSIP_Label_0559fe9b-6987-45ef-b918-e76911e153f0_Name">
    <vt:lpwstr>Público</vt:lpwstr>
  </property>
  <property fmtid="{D5CDD505-2E9C-101B-9397-08002B2CF9AE}" pid="8" name="MSIP_Label_0559fe9b-6987-45ef-b918-e76911e153f0_SiteId">
    <vt:lpwstr>eb090420-444c-43f7-91f2-4b8da6bfe8e1</vt:lpwstr>
  </property>
  <property fmtid="{D5CDD505-2E9C-101B-9397-08002B2CF9AE}" pid="9" name="MSIP_Label_0559fe9b-6987-45ef-b918-e76911e153f0_ActionId">
    <vt:lpwstr>2b1d7e35-c00c-4df6-bace-ff9cd164e834</vt:lpwstr>
  </property>
  <property fmtid="{D5CDD505-2E9C-101B-9397-08002B2CF9AE}" pid="10" name="MSIP_Label_0559fe9b-6987-45ef-b918-e76911e153f0_ContentBits">
    <vt:lpwstr>0</vt:lpwstr>
  </property>
  <property fmtid="{D5CDD505-2E9C-101B-9397-08002B2CF9AE}" pid="11" name="MSIP_Label_0559fe9b-6987-45ef-b918-e76911e153f0_Tag">
    <vt:lpwstr>10, 0, 1, 1</vt:lpwstr>
  </property>
</Properties>
</file>