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arlos.motta\Downloads\"/>
    </mc:Choice>
  </mc:AlternateContent>
  <xr:revisionPtr revIDLastSave="0" documentId="13_ncr:1_{9E1B0F13-1DA1-4073-818A-B3F376F67B35}" xr6:coauthVersionLast="47" xr6:coauthVersionMax="47" xr10:uidLastSave="{00000000-0000-0000-0000-000000000000}"/>
  <bookViews>
    <workbookView showHorizontalScroll="0" showVerticalScroll="0" xWindow="-21720" yWindow="-120" windowWidth="21840" windowHeight="13140" xr2:uid="{00000000-000D-0000-FFFF-FFFF00000000}"/>
  </bookViews>
  <sheets>
    <sheet name="Tarifas RMS" sheetId="4" r:id="rId1"/>
    <sheet name="PRODUTOS" sheetId="1" state="hidden" r:id="rId2"/>
  </sheets>
  <definedNames>
    <definedName name="_xlnm._FilterDatabase" localSheetId="1" hidden="1">PRODUTOS!$A$1:$J$19</definedName>
    <definedName name="NOME">PRODUTOS!$C$2:$C$19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4" l="1"/>
  <c r="E5" i="4"/>
  <c r="B5" i="4"/>
  <c r="C15" i="4"/>
  <c r="E16" i="4" s="1"/>
  <c r="E15" i="4"/>
  <c r="E14" i="4"/>
  <c r="E13" i="4"/>
  <c r="E12" i="4"/>
  <c r="E11" i="4"/>
  <c r="E10" i="4"/>
  <c r="E17" i="4" l="1"/>
</calcChain>
</file>

<file path=xl/sharedStrings.xml><?xml version="1.0" encoding="utf-8"?>
<sst xmlns="http://schemas.openxmlformats.org/spreadsheetml/2006/main" count="160" uniqueCount="65">
  <si>
    <t>CONCESSIONÁRIA</t>
  </si>
  <si>
    <t>PRODUTO</t>
  </si>
  <si>
    <t>401_A_800</t>
  </si>
  <si>
    <t>801_A_1600</t>
  </si>
  <si>
    <t>ACIMA_1600</t>
  </si>
  <si>
    <t>FIXO</t>
  </si>
  <si>
    <t>CONCESSIONÁRIA:</t>
  </si>
  <si>
    <t>FAIXAS QUILOMÉTRICAS</t>
  </si>
  <si>
    <t>ATÉ</t>
  </si>
  <si>
    <t>DE 401</t>
  </si>
  <si>
    <t>a</t>
  </si>
  <si>
    <t>DE 801</t>
  </si>
  <si>
    <t>DE 1601</t>
  </si>
  <si>
    <t>EM DIANTE</t>
  </si>
  <si>
    <t>BASES DAS TARIFAS (NÃO INCLUÍDO O ICMS)</t>
  </si>
  <si>
    <t>0_A_400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</si>
  <si>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</si>
  <si>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</si>
  <si>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</si>
  <si>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</si>
  <si>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</si>
  <si>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</si>
  <si>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</si>
  <si>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</si>
  <si>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</si>
  <si>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</si>
  <si>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Rumo Malha Sul</t>
  </si>
  <si>
    <t>RUMO MALHA SUL</t>
  </si>
  <si>
    <t>R$/t.km</t>
  </si>
  <si>
    <t>R$/con.km</t>
  </si>
  <si>
    <t>Açúcar</t>
  </si>
  <si>
    <t>Adubos e fertilizantes</t>
  </si>
  <si>
    <t>Álcool</t>
  </si>
  <si>
    <t>Arroz</t>
  </si>
  <si>
    <t>Calcário Siderúrgico</t>
  </si>
  <si>
    <t>Cevada</t>
  </si>
  <si>
    <t>Cimento Acondicionado</t>
  </si>
  <si>
    <t>Clínquer</t>
  </si>
  <si>
    <t>Contêiner Cheio de 20 pés</t>
  </si>
  <si>
    <t>Contêiner Cheio de 40 pés</t>
  </si>
  <si>
    <t>Contêiner vazio de 20 pés</t>
  </si>
  <si>
    <t>Contêiner vazio de 40 pés</t>
  </si>
  <si>
    <t>Demais produtos</t>
  </si>
  <si>
    <t>Farelo de Soja</t>
  </si>
  <si>
    <t>Ferro Gusa</t>
  </si>
  <si>
    <t>Gasolina</t>
  </si>
  <si>
    <t>Milho</t>
  </si>
  <si>
    <t>Óleo Diesel</t>
  </si>
  <si>
    <t>Óleo Vegetal</t>
  </si>
  <si>
    <t>Papel</t>
  </si>
  <si>
    <t>Produtos Petroquímicos</t>
  </si>
  <si>
    <t>Produtos Siderúrgicos</t>
  </si>
  <si>
    <t>Soja</t>
  </si>
  <si>
    <t>Toras de Madeira</t>
  </si>
  <si>
    <t>Trigo</t>
  </si>
  <si>
    <t>Veículos</t>
  </si>
  <si>
    <t>R$/t</t>
  </si>
  <si>
    <r>
      <t>R$/m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.km</t>
    </r>
  </si>
  <si>
    <t>R$/vg.km</t>
  </si>
  <si>
    <r>
      <t>R$/m</t>
    </r>
    <r>
      <rPr>
        <vertAlign val="superscript"/>
        <sz val="10"/>
        <rFont val="Arial"/>
        <family val="2"/>
      </rPr>
      <t>3</t>
    </r>
  </si>
  <si>
    <t>R$/con</t>
  </si>
  <si>
    <t>R$/vg</t>
  </si>
  <si>
    <t>DECISÃO</t>
  </si>
  <si>
    <t>031/2023</t>
  </si>
  <si>
    <t>DECISÃO SUFER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</si>
</sst>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00000"/>
    <numFmt numFmtId="167" formatCode="0.0000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2" fontId="4" fillId="0" borderId="9" xfId="0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quotePrefix="1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164" fontId="8" fillId="0" borderId="13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11" fillId="0" borderId="0" xfId="0" applyFont="1"/>
    <xf numFmtId="166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65" fontId="2" fillId="0" borderId="13" xfId="1" quotePrefix="1" applyNumberFormat="1" applyFont="1" applyBorder="1" applyAlignment="1">
      <alignment horizontal="center" vertical="center"/>
    </xf>
    <xf numFmtId="14" fontId="2" fillId="0" borderId="13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4" fillId="0" borderId="7" xfId="0" quotePrefix="1" applyNumberFormat="1" applyFont="1" applyBorder="1" applyAlignment="1">
      <alignment horizontal="right"/>
    </xf>
    <xf numFmtId="167" fontId="4" fillId="0" borderId="8" xfId="0" quotePrefix="1" applyNumberFormat="1" applyFont="1" applyBorder="1" applyAlignment="1">
      <alignment horizontal="right"/>
    </xf>
    <xf numFmtId="167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15" xfId="0" quotePrefix="1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27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6"/>
  <sheetViews>
    <sheetView showGridLines="0" showRowColHeaders="0" tabSelected="1" zoomScale="120" zoomScaleNormal="120" workbookViewId="0">
      <selection activeCell="G6" sqref="G6"/>
    </sheetView>
  </sheetViews>
  <sheetFormatPr defaultRowHeight="12.75" x14ac:dyDescent="0.2"/>
  <cols>
    <col min="1" max="1" width="9" customWidth="1"/>
    <col min="2" max="4" width="11" customWidth="1"/>
    <col min="5" max="5" width="19.5703125" customWidth="1"/>
  </cols>
  <sheetData>
    <row r="2" spans="1:5" x14ac:dyDescent="0.2">
      <c r="B2" s="7" t="s">
        <v>24</v>
      </c>
    </row>
    <row r="3" spans="1:5" ht="16.5" customHeight="1" x14ac:dyDescent="0.2">
      <c r="A3" s="28">
        <v>1</v>
      </c>
    </row>
    <row r="4" spans="1:5" ht="13.5" customHeight="1" x14ac:dyDescent="0.2">
      <c r="A4" s="8"/>
      <c r="B4" s="7" t="s">
        <v>22</v>
      </c>
      <c r="E4" s="60" t="s">
        <v>64</v>
      </c>
    </row>
    <row r="5" spans="1:5" ht="16.5" customHeight="1" x14ac:dyDescent="0.2">
      <c r="A5" s="8">
        <v>0</v>
      </c>
      <c r="B5" s="36">
        <f>VLOOKUP(A3,PRODUTOS!A2:L28,11,FALSE)</f>
        <v>45009</v>
      </c>
      <c r="E5" s="35" t="str">
        <f>VLOOKUP(A3,PRODUTOS!A2:L28,12,FALSE)</f>
        <v>031/2023</v>
      </c>
    </row>
    <row r="7" spans="1:5" x14ac:dyDescent="0.2">
      <c r="B7" s="2" t="s">
        <v>6</v>
      </c>
      <c r="C7" s="3"/>
      <c r="D7" s="24" t="s">
        <v>27</v>
      </c>
      <c r="E7" s="25"/>
    </row>
    <row r="8" spans="1:5" ht="36.75" customHeight="1" x14ac:dyDescent="0.2">
      <c r="B8" s="51" t="str">
        <f>CONCATENATE("TABELA TARIFÁRIA PARA ",VLOOKUP(A3,PRODUTOS!A2:C28,3,FALSE))</f>
        <v>TABELA TARIFÁRIA PARA Açúcar</v>
      </c>
      <c r="C8" s="51"/>
      <c r="D8" s="51"/>
      <c r="E8" s="51"/>
    </row>
    <row r="9" spans="1:5" x14ac:dyDescent="0.2">
      <c r="B9" s="6" t="s">
        <v>14</v>
      </c>
      <c r="C9" s="5"/>
      <c r="D9" s="4"/>
      <c r="E9" s="5"/>
    </row>
    <row r="10" spans="1:5" x14ac:dyDescent="0.2">
      <c r="B10" s="18" t="s">
        <v>7</v>
      </c>
      <c r="C10" s="19"/>
      <c r="D10" s="20"/>
      <c r="E10" s="21" t="str">
        <f>VLOOKUP(A3,PRODUTOS!A2:L28,10,FALSE)</f>
        <v>R$/t.km</v>
      </c>
    </row>
    <row r="11" spans="1:5" x14ac:dyDescent="0.2">
      <c r="B11" s="9" t="s">
        <v>8</v>
      </c>
      <c r="C11" s="10"/>
      <c r="D11" s="11">
        <v>400</v>
      </c>
      <c r="E11" s="46">
        <f>VLOOKUP(A3,PRODUTOS!A2:L28,6,FALSE)</f>
        <v>0.1802</v>
      </c>
    </row>
    <row r="12" spans="1:5" x14ac:dyDescent="0.2">
      <c r="B12" s="12" t="s">
        <v>9</v>
      </c>
      <c r="C12" s="13" t="s">
        <v>10</v>
      </c>
      <c r="D12" s="14">
        <v>800</v>
      </c>
      <c r="E12" s="47">
        <f>VLOOKUP(A3,PRODUTOS!A2:L28,7,FALSE)</f>
        <v>0.16220000000000001</v>
      </c>
    </row>
    <row r="13" spans="1:5" x14ac:dyDescent="0.2">
      <c r="B13" s="12" t="s">
        <v>11</v>
      </c>
      <c r="C13" s="13" t="s">
        <v>10</v>
      </c>
      <c r="D13" s="14">
        <v>1600</v>
      </c>
      <c r="E13" s="47">
        <f>VLOOKUP(A3,PRODUTOS!A2:L28,8,FALSE)</f>
        <v>0.14419999999999999</v>
      </c>
    </row>
    <row r="14" spans="1:5" x14ac:dyDescent="0.2">
      <c r="B14" s="12" t="s">
        <v>12</v>
      </c>
      <c r="C14" s="13" t="s">
        <v>13</v>
      </c>
      <c r="D14" s="15"/>
      <c r="E14" s="47">
        <f>VLOOKUP(A3,PRODUTOS!A2:L28,9,FALSE)</f>
        <v>0.1081</v>
      </c>
    </row>
    <row r="15" spans="1:5" x14ac:dyDescent="0.2">
      <c r="B15" s="16" t="s">
        <v>16</v>
      </c>
      <c r="C15" s="52" t="str">
        <f>VLOOKUP(A3,PRODUTOS!A2:L28,5,FALSE)</f>
        <v>R$/t</v>
      </c>
      <c r="D15" s="53"/>
      <c r="E15" s="17">
        <f>VLOOKUP(A3,PRODUTOS!A2:L28,4,FALSE)</f>
        <v>22.89</v>
      </c>
    </row>
    <row r="16" spans="1:5" x14ac:dyDescent="0.2">
      <c r="B16" s="56" t="s">
        <v>20</v>
      </c>
      <c r="C16" s="57"/>
      <c r="D16" s="54">
        <v>1</v>
      </c>
      <c r="E16" s="26" t="str">
        <f>CONCATENATE("Tarifa em ",C15)</f>
        <v>Tarifa em R$/t</v>
      </c>
    </row>
    <row r="17" spans="2:6" x14ac:dyDescent="0.2">
      <c r="B17" s="58"/>
      <c r="C17" s="59"/>
      <c r="D17" s="55"/>
      <c r="E17" s="27">
        <f>ROUND(IF(D16&lt;=400,$E$15+D16*$E$11,IF(D16&lt;=800,$E$15+400*$E$11+(D16-400)*$E$12,IF(D16&lt;=1600,$E$15+400*$E$11+400*$E$12+(D16-800)*$E$13,$E$15+400*$E$11+400*$E$12+800*$E$13+(D16-1600)*$E$14))),2)</f>
        <v>23.07</v>
      </c>
      <c r="F17" s="29" t="s">
        <v>25</v>
      </c>
    </row>
    <row r="18" spans="2:6" x14ac:dyDescent="0.2">
      <c r="B18" s="4"/>
      <c r="C18" s="5"/>
      <c r="D18" s="4"/>
      <c r="E18" s="23"/>
    </row>
    <row r="19" spans="2:6" x14ac:dyDescent="0.2">
      <c r="B19" s="4"/>
      <c r="C19" s="5"/>
      <c r="D19" s="4"/>
      <c r="E19" s="23"/>
    </row>
    <row r="20" spans="2:6" x14ac:dyDescent="0.2">
      <c r="B20" s="50" t="s">
        <v>23</v>
      </c>
      <c r="C20" s="50"/>
      <c r="D20" s="50"/>
      <c r="E20" s="50"/>
    </row>
    <row r="21" spans="2:6" x14ac:dyDescent="0.2">
      <c r="B21" s="4"/>
      <c r="C21" s="5"/>
      <c r="D21" s="4"/>
      <c r="E21" s="23"/>
    </row>
    <row r="22" spans="2:6" x14ac:dyDescent="0.2">
      <c r="B22" s="4"/>
      <c r="C22" s="5"/>
      <c r="D22" s="4"/>
      <c r="E22" s="23"/>
    </row>
    <row r="23" spans="2:6" x14ac:dyDescent="0.2">
      <c r="B23" s="4"/>
      <c r="C23" s="5"/>
      <c r="D23" s="4"/>
      <c r="E23" s="23"/>
    </row>
    <row r="24" spans="2:6" x14ac:dyDescent="0.2">
      <c r="B24" s="4"/>
      <c r="C24" s="5"/>
      <c r="D24" s="4"/>
      <c r="E24" s="23"/>
    </row>
    <row r="25" spans="2:6" x14ac:dyDescent="0.2">
      <c r="B25" s="4"/>
      <c r="C25" s="5"/>
      <c r="D25" s="4"/>
      <c r="E25" s="23"/>
    </row>
    <row r="26" spans="2:6" x14ac:dyDescent="0.2">
      <c r="B26" s="4"/>
      <c r="C26" s="5"/>
      <c r="D26" s="4"/>
      <c r="E26" s="23"/>
    </row>
    <row r="27" spans="2:6" x14ac:dyDescent="0.2">
      <c r="B27" s="4"/>
      <c r="C27" s="5"/>
      <c r="D27" s="4"/>
      <c r="E27" s="23"/>
    </row>
    <row r="28" spans="2:6" x14ac:dyDescent="0.2">
      <c r="B28" s="4"/>
      <c r="C28" s="5"/>
      <c r="D28" s="4"/>
      <c r="E28" s="23"/>
    </row>
    <row r="29" spans="2:6" x14ac:dyDescent="0.2">
      <c r="B29" s="4"/>
      <c r="C29" s="5"/>
      <c r="D29" s="4"/>
      <c r="E29" s="23"/>
    </row>
    <row r="30" spans="2:6" x14ac:dyDescent="0.2">
      <c r="B30" s="4"/>
      <c r="C30" s="5"/>
      <c r="D30" s="4"/>
      <c r="E30" s="23"/>
    </row>
    <row r="31" spans="2:6" x14ac:dyDescent="0.2">
      <c r="B31" s="4"/>
      <c r="C31" s="5"/>
      <c r="D31" s="4"/>
      <c r="E31" s="23"/>
    </row>
    <row r="32" spans="2:6" x14ac:dyDescent="0.2">
      <c r="B32" s="4"/>
      <c r="C32" s="5"/>
      <c r="D32" s="4"/>
      <c r="E32" s="23"/>
    </row>
    <row r="33" spans="2:5" x14ac:dyDescent="0.2">
      <c r="B33" s="4"/>
      <c r="C33" s="5"/>
      <c r="D33" s="4"/>
      <c r="E33" s="23"/>
    </row>
    <row r="34" spans="2:5" x14ac:dyDescent="0.2">
      <c r="B34" s="4"/>
      <c r="C34" s="5"/>
      <c r="D34" s="4"/>
      <c r="E34" s="23"/>
    </row>
    <row r="35" spans="2:5" x14ac:dyDescent="0.2">
      <c r="B35" s="4"/>
      <c r="C35" s="5"/>
      <c r="D35" s="4"/>
      <c r="E35" s="23"/>
    </row>
    <row r="36" spans="2:5" x14ac:dyDescent="0.2">
      <c r="B36" s="4"/>
      <c r="C36" s="5"/>
      <c r="D36" s="4"/>
      <c r="E36" s="23"/>
    </row>
    <row r="37" spans="2:5" x14ac:dyDescent="0.2">
      <c r="B37" s="4"/>
      <c r="C37" s="5"/>
      <c r="D37" s="4"/>
      <c r="E37" s="23"/>
    </row>
    <row r="38" spans="2:5" x14ac:dyDescent="0.2">
      <c r="B38" s="4"/>
      <c r="C38" s="5"/>
      <c r="D38" s="4"/>
      <c r="E38" s="23"/>
    </row>
    <row r="39" spans="2:5" x14ac:dyDescent="0.2">
      <c r="B39" s="4"/>
      <c r="C39" s="5"/>
      <c r="D39" s="4"/>
      <c r="E39" s="23"/>
    </row>
    <row r="40" spans="2:5" x14ac:dyDescent="0.2">
      <c r="B40" s="4"/>
      <c r="C40" s="5"/>
      <c r="D40" s="4"/>
      <c r="E40" s="23"/>
    </row>
    <row r="41" spans="2:5" x14ac:dyDescent="0.2">
      <c r="B41" s="4"/>
      <c r="C41" s="5"/>
      <c r="D41" s="4"/>
      <c r="E41" s="23"/>
    </row>
    <row r="42" spans="2:5" x14ac:dyDescent="0.2">
      <c r="B42" s="4"/>
      <c r="C42" s="5"/>
      <c r="D42" s="4"/>
      <c r="E42" s="23"/>
    </row>
    <row r="43" spans="2:5" x14ac:dyDescent="0.2">
      <c r="B43" s="4"/>
      <c r="C43" s="5"/>
      <c r="D43" s="4"/>
      <c r="E43" s="23"/>
    </row>
    <row r="44" spans="2:5" x14ac:dyDescent="0.2">
      <c r="B44" s="4"/>
      <c r="C44" s="5"/>
      <c r="D44" s="4"/>
      <c r="E44" s="23"/>
    </row>
    <row r="45" spans="2:5" x14ac:dyDescent="0.2">
      <c r="B45" s="4"/>
      <c r="C45" s="5"/>
      <c r="D45" s="4"/>
      <c r="E45" s="23"/>
    </row>
    <row r="46" spans="2:5" x14ac:dyDescent="0.2">
      <c r="B46" s="4"/>
      <c r="C46" s="5"/>
      <c r="D46" s="4"/>
      <c r="E46" s="23"/>
    </row>
    <row r="47" spans="2:5" x14ac:dyDescent="0.2">
      <c r="B47" s="4"/>
      <c r="C47" s="5"/>
      <c r="D47" s="4"/>
      <c r="E47" s="23"/>
    </row>
    <row r="48" spans="2:5" x14ac:dyDescent="0.2">
      <c r="B48" s="4"/>
      <c r="C48" s="5"/>
      <c r="D48" s="4"/>
      <c r="E48" s="23"/>
    </row>
    <row r="49" spans="2:5" x14ac:dyDescent="0.2">
      <c r="B49" s="4"/>
      <c r="C49" s="5"/>
      <c r="D49" s="4"/>
      <c r="E49" s="23"/>
    </row>
    <row r="50" spans="2:5" x14ac:dyDescent="0.2">
      <c r="B50" s="4"/>
      <c r="C50" s="5"/>
      <c r="D50" s="4"/>
      <c r="E50" s="23"/>
    </row>
    <row r="51" spans="2:5" x14ac:dyDescent="0.2">
      <c r="B51" s="4"/>
      <c r="C51" s="5"/>
      <c r="D51" s="4"/>
      <c r="E51" s="23"/>
    </row>
    <row r="52" spans="2:5" x14ac:dyDescent="0.2">
      <c r="B52" s="4"/>
      <c r="C52" s="5"/>
      <c r="D52" s="4"/>
      <c r="E52" s="23"/>
    </row>
    <row r="53" spans="2:5" x14ac:dyDescent="0.2">
      <c r="B53" s="4"/>
      <c r="C53" s="5"/>
      <c r="D53" s="4"/>
      <c r="E53" s="23"/>
    </row>
    <row r="54" spans="2:5" x14ac:dyDescent="0.2">
      <c r="B54" s="4"/>
      <c r="C54" s="5"/>
      <c r="D54" s="4"/>
      <c r="E54" s="23"/>
    </row>
    <row r="55" spans="2:5" x14ac:dyDescent="0.2">
      <c r="B55" s="4"/>
      <c r="C55" s="5"/>
      <c r="D55" s="4"/>
      <c r="E55" s="23"/>
    </row>
    <row r="56" spans="2:5" x14ac:dyDescent="0.2">
      <c r="B56" s="4"/>
      <c r="C56" s="5"/>
      <c r="D56" s="4"/>
      <c r="E56" s="23"/>
    </row>
    <row r="57" spans="2:5" x14ac:dyDescent="0.2">
      <c r="B57" s="4"/>
      <c r="C57" s="5"/>
      <c r="D57" s="4"/>
      <c r="E57" s="23"/>
    </row>
    <row r="58" spans="2:5" x14ac:dyDescent="0.2">
      <c r="B58" s="4"/>
      <c r="C58" s="5"/>
      <c r="D58" s="4"/>
      <c r="E58" s="23"/>
    </row>
    <row r="59" spans="2:5" x14ac:dyDescent="0.2">
      <c r="B59" s="4"/>
      <c r="C59" s="5"/>
      <c r="D59" s="4"/>
      <c r="E59" s="23"/>
    </row>
    <row r="60" spans="2:5" x14ac:dyDescent="0.2">
      <c r="B60" s="4"/>
      <c r="C60" s="5"/>
      <c r="D60" s="4"/>
      <c r="E60" s="23"/>
    </row>
    <row r="61" spans="2:5" x14ac:dyDescent="0.2">
      <c r="B61" s="4"/>
      <c r="C61" s="5"/>
      <c r="D61" s="4"/>
      <c r="E61" s="23"/>
    </row>
    <row r="62" spans="2:5" x14ac:dyDescent="0.2">
      <c r="B62" s="4"/>
      <c r="C62" s="5"/>
      <c r="D62" s="4"/>
      <c r="E62" s="23"/>
    </row>
    <row r="63" spans="2:5" x14ac:dyDescent="0.2">
      <c r="B63" s="4"/>
      <c r="C63" s="5"/>
      <c r="D63" s="4"/>
      <c r="E63" s="23"/>
    </row>
    <row r="64" spans="2:5" x14ac:dyDescent="0.2">
      <c r="B64" s="4"/>
      <c r="C64" s="5"/>
      <c r="D64" s="4"/>
      <c r="E64" s="23"/>
    </row>
    <row r="65" spans="2:5" x14ac:dyDescent="0.2">
      <c r="B65" s="4"/>
      <c r="C65" s="5"/>
      <c r="D65" s="4"/>
      <c r="E65" s="23"/>
    </row>
    <row r="66" spans="2:5" x14ac:dyDescent="0.2">
      <c r="B66" s="4"/>
      <c r="C66" s="5"/>
      <c r="D66" s="4"/>
      <c r="E66" s="23"/>
    </row>
    <row r="67" spans="2:5" x14ac:dyDescent="0.2">
      <c r="B67" s="4"/>
      <c r="C67" s="5"/>
      <c r="D67" s="4"/>
      <c r="E67" s="23"/>
    </row>
    <row r="68" spans="2:5" x14ac:dyDescent="0.2">
      <c r="B68" s="4"/>
      <c r="C68" s="5"/>
      <c r="D68" s="4"/>
      <c r="E68" s="23"/>
    </row>
    <row r="69" spans="2:5" x14ac:dyDescent="0.2">
      <c r="B69" s="4"/>
      <c r="C69" s="5"/>
      <c r="D69" s="4"/>
      <c r="E69" s="23"/>
    </row>
    <row r="70" spans="2:5" x14ac:dyDescent="0.2">
      <c r="B70" s="4"/>
      <c r="C70" s="5"/>
      <c r="D70" s="4"/>
      <c r="E70" s="23"/>
    </row>
    <row r="71" spans="2:5" x14ac:dyDescent="0.2">
      <c r="B71" s="4"/>
      <c r="C71" s="5"/>
      <c r="D71" s="4"/>
      <c r="E71" s="23"/>
    </row>
    <row r="72" spans="2:5" x14ac:dyDescent="0.2">
      <c r="B72" s="4"/>
      <c r="C72" s="5"/>
      <c r="D72" s="4"/>
      <c r="E72" s="23"/>
    </row>
    <row r="73" spans="2:5" x14ac:dyDescent="0.2">
      <c r="B73" s="4"/>
      <c r="C73" s="5"/>
      <c r="D73" s="4"/>
      <c r="E73" s="23"/>
    </row>
    <row r="74" spans="2:5" x14ac:dyDescent="0.2">
      <c r="B74" s="4"/>
      <c r="C74" s="5"/>
      <c r="D74" s="4"/>
      <c r="E74" s="23"/>
    </row>
    <row r="75" spans="2:5" x14ac:dyDescent="0.2">
      <c r="B75" s="4"/>
      <c r="C75" s="5"/>
      <c r="D75" s="4"/>
      <c r="E75" s="23"/>
    </row>
    <row r="76" spans="2:5" x14ac:dyDescent="0.2">
      <c r="B76" s="4"/>
      <c r="C76" s="5"/>
      <c r="D76" s="4"/>
      <c r="E76" s="23"/>
    </row>
    <row r="77" spans="2:5" x14ac:dyDescent="0.2">
      <c r="B77" s="4"/>
      <c r="C77" s="5"/>
      <c r="D77" s="4"/>
      <c r="E77" s="23"/>
    </row>
    <row r="78" spans="2:5" x14ac:dyDescent="0.2">
      <c r="B78" s="4"/>
      <c r="C78" s="5"/>
      <c r="D78" s="4"/>
      <c r="E78" s="23"/>
    </row>
    <row r="79" spans="2:5" x14ac:dyDescent="0.2">
      <c r="B79" s="4"/>
      <c r="C79" s="5"/>
      <c r="D79" s="4"/>
      <c r="E79" s="23"/>
    </row>
    <row r="80" spans="2:5" x14ac:dyDescent="0.2">
      <c r="B80" s="4"/>
      <c r="C80" s="5"/>
      <c r="D80" s="4"/>
      <c r="E80" s="23"/>
    </row>
    <row r="81" spans="2:5" x14ac:dyDescent="0.2">
      <c r="B81" s="4"/>
      <c r="C81" s="5"/>
      <c r="D81" s="4"/>
      <c r="E81" s="23"/>
    </row>
    <row r="82" spans="2:5" x14ac:dyDescent="0.2">
      <c r="B82" s="4"/>
      <c r="C82" s="5"/>
      <c r="D82" s="4"/>
      <c r="E82" s="23"/>
    </row>
    <row r="83" spans="2:5" x14ac:dyDescent="0.2">
      <c r="B83" s="4"/>
      <c r="C83" s="5"/>
      <c r="D83" s="4"/>
      <c r="E83" s="23"/>
    </row>
    <row r="84" spans="2:5" x14ac:dyDescent="0.2">
      <c r="B84" s="4"/>
      <c r="C84" s="5"/>
      <c r="D84" s="4"/>
      <c r="E84" s="23"/>
    </row>
    <row r="85" spans="2:5" x14ac:dyDescent="0.2">
      <c r="B85" s="4"/>
      <c r="C85" s="5"/>
      <c r="D85" s="4"/>
      <c r="E85" s="23"/>
    </row>
    <row r="86" spans="2:5" x14ac:dyDescent="0.2">
      <c r="B86" s="4"/>
      <c r="C86" s="5"/>
      <c r="D86" s="4"/>
      <c r="E86" s="23"/>
    </row>
    <row r="87" spans="2:5" x14ac:dyDescent="0.2">
      <c r="B87" s="4"/>
      <c r="C87" s="5"/>
      <c r="D87" s="4"/>
      <c r="E87" s="23"/>
    </row>
    <row r="88" spans="2:5" x14ac:dyDescent="0.2">
      <c r="B88" s="4"/>
      <c r="C88" s="5"/>
      <c r="D88" s="4"/>
      <c r="E88" s="23"/>
    </row>
    <row r="89" spans="2:5" x14ac:dyDescent="0.2">
      <c r="B89" s="4"/>
      <c r="C89" s="5"/>
      <c r="D89" s="4"/>
      <c r="E89" s="23"/>
    </row>
    <row r="90" spans="2:5" x14ac:dyDescent="0.2">
      <c r="B90" s="4"/>
      <c r="C90" s="5"/>
      <c r="D90" s="4"/>
      <c r="E90" s="23"/>
    </row>
    <row r="91" spans="2:5" x14ac:dyDescent="0.2">
      <c r="B91" s="4"/>
      <c r="C91" s="5"/>
      <c r="D91" s="4"/>
      <c r="E91" s="23"/>
    </row>
    <row r="92" spans="2:5" x14ac:dyDescent="0.2">
      <c r="B92" s="4"/>
      <c r="C92" s="5"/>
      <c r="D92" s="4"/>
      <c r="E92" s="23"/>
    </row>
    <row r="93" spans="2:5" x14ac:dyDescent="0.2">
      <c r="B93" s="4"/>
      <c r="C93" s="5"/>
      <c r="D93" s="4"/>
      <c r="E93" s="23"/>
    </row>
    <row r="94" spans="2:5" x14ac:dyDescent="0.2">
      <c r="B94" s="4"/>
      <c r="C94" s="5"/>
      <c r="D94" s="4"/>
      <c r="E94" s="23"/>
    </row>
    <row r="95" spans="2:5" x14ac:dyDescent="0.2">
      <c r="B95" s="4"/>
      <c r="C95" s="5"/>
      <c r="D95" s="4"/>
      <c r="E95" s="23"/>
    </row>
    <row r="96" spans="2:5" x14ac:dyDescent="0.2">
      <c r="B96" s="4"/>
      <c r="C96" s="5"/>
      <c r="D96" s="4"/>
      <c r="E96" s="23"/>
    </row>
    <row r="97" spans="2:5" x14ac:dyDescent="0.2">
      <c r="B97" s="4"/>
      <c r="C97" s="5"/>
      <c r="D97" s="4"/>
      <c r="E97" s="23"/>
    </row>
    <row r="98" spans="2:5" x14ac:dyDescent="0.2">
      <c r="B98" s="4"/>
      <c r="C98" s="5"/>
      <c r="D98" s="4"/>
      <c r="E98" s="23"/>
    </row>
    <row r="99" spans="2:5" x14ac:dyDescent="0.2">
      <c r="B99" s="4"/>
      <c r="C99" s="5"/>
      <c r="D99" s="4"/>
      <c r="E99" s="23"/>
    </row>
    <row r="100" spans="2:5" x14ac:dyDescent="0.2">
      <c r="B100" s="4"/>
      <c r="C100" s="5"/>
      <c r="D100" s="4"/>
      <c r="E100" s="23"/>
    </row>
    <row r="101" spans="2:5" x14ac:dyDescent="0.2">
      <c r="B101" s="4"/>
      <c r="C101" s="5"/>
      <c r="D101" s="4"/>
      <c r="E101" s="23"/>
    </row>
    <row r="102" spans="2:5" x14ac:dyDescent="0.2">
      <c r="B102" s="4"/>
      <c r="C102" s="5"/>
      <c r="D102" s="4"/>
      <c r="E102" s="23"/>
    </row>
    <row r="103" spans="2:5" x14ac:dyDescent="0.2">
      <c r="B103" s="4"/>
      <c r="C103" s="5"/>
      <c r="D103" s="4"/>
      <c r="E103" s="23"/>
    </row>
    <row r="104" spans="2:5" x14ac:dyDescent="0.2">
      <c r="B104" s="4"/>
      <c r="C104" s="5"/>
      <c r="D104" s="4"/>
      <c r="E104" s="23"/>
    </row>
    <row r="105" spans="2:5" x14ac:dyDescent="0.2">
      <c r="B105" s="4"/>
      <c r="C105" s="5"/>
      <c r="D105" s="4"/>
      <c r="E105" s="23"/>
    </row>
    <row r="106" spans="2:5" x14ac:dyDescent="0.2">
      <c r="B106" s="4"/>
      <c r="C106" s="5"/>
      <c r="D106" s="4"/>
      <c r="E106" s="23"/>
    </row>
    <row r="107" spans="2:5" x14ac:dyDescent="0.2">
      <c r="B107" s="4"/>
      <c r="C107" s="5"/>
      <c r="D107" s="4"/>
      <c r="E107" s="23"/>
    </row>
    <row r="108" spans="2:5" x14ac:dyDescent="0.2">
      <c r="B108" s="4"/>
      <c r="C108" s="5"/>
      <c r="D108" s="4"/>
      <c r="E108" s="23"/>
    </row>
    <row r="109" spans="2:5" x14ac:dyDescent="0.2">
      <c r="B109" s="4"/>
      <c r="C109" s="5"/>
      <c r="D109" s="4"/>
      <c r="E109" s="23"/>
    </row>
    <row r="110" spans="2:5" x14ac:dyDescent="0.2">
      <c r="B110" s="4"/>
      <c r="C110" s="5"/>
      <c r="D110" s="4"/>
      <c r="E110" s="23"/>
    </row>
    <row r="111" spans="2:5" x14ac:dyDescent="0.2">
      <c r="B111" s="4"/>
      <c r="C111" s="5"/>
      <c r="D111" s="4"/>
      <c r="E111" s="23"/>
    </row>
    <row r="112" spans="2:5" x14ac:dyDescent="0.2">
      <c r="B112" s="4"/>
      <c r="C112" s="5"/>
      <c r="D112" s="4"/>
      <c r="E112" s="23"/>
    </row>
    <row r="113" spans="2:5" x14ac:dyDescent="0.2">
      <c r="B113" s="4"/>
      <c r="C113" s="5"/>
      <c r="D113" s="4"/>
      <c r="E113" s="23"/>
    </row>
    <row r="114" spans="2:5" x14ac:dyDescent="0.2">
      <c r="B114" s="4"/>
      <c r="C114" s="5"/>
      <c r="D114" s="4"/>
      <c r="E114" s="23"/>
    </row>
    <row r="115" spans="2:5" x14ac:dyDescent="0.2">
      <c r="B115" s="4"/>
      <c r="C115" s="5"/>
      <c r="D115" s="4"/>
      <c r="E115" s="23"/>
    </row>
    <row r="116" spans="2:5" x14ac:dyDescent="0.2">
      <c r="B116" s="4"/>
      <c r="C116" s="5"/>
      <c r="D116" s="4"/>
      <c r="E116" s="23"/>
    </row>
    <row r="117" spans="2:5" x14ac:dyDescent="0.2">
      <c r="B117" s="4"/>
      <c r="C117" s="5"/>
      <c r="D117" s="4"/>
      <c r="E117" s="23"/>
    </row>
    <row r="118" spans="2:5" x14ac:dyDescent="0.2">
      <c r="B118" s="4"/>
      <c r="C118" s="5"/>
      <c r="D118" s="4"/>
      <c r="E118" s="23"/>
    </row>
    <row r="119" spans="2:5" x14ac:dyDescent="0.2">
      <c r="B119" s="4"/>
      <c r="C119" s="5"/>
      <c r="D119" s="4"/>
      <c r="E119" s="23"/>
    </row>
    <row r="120" spans="2:5" x14ac:dyDescent="0.2">
      <c r="B120" s="4"/>
      <c r="C120" s="5"/>
      <c r="D120" s="4"/>
      <c r="E120" s="23"/>
    </row>
    <row r="121" spans="2:5" x14ac:dyDescent="0.2">
      <c r="B121" s="4"/>
      <c r="C121" s="5"/>
      <c r="D121" s="4"/>
      <c r="E121" s="23"/>
    </row>
    <row r="122" spans="2:5" x14ac:dyDescent="0.2">
      <c r="B122" s="4"/>
      <c r="C122" s="5"/>
      <c r="D122" s="4"/>
      <c r="E122" s="23"/>
    </row>
    <row r="123" spans="2:5" x14ac:dyDescent="0.2">
      <c r="B123" s="4"/>
      <c r="C123" s="5"/>
      <c r="D123" s="4"/>
      <c r="E123" s="23"/>
    </row>
    <row r="124" spans="2:5" x14ac:dyDescent="0.2">
      <c r="B124" s="4"/>
      <c r="C124" s="5"/>
      <c r="D124" s="4"/>
      <c r="E124" s="23"/>
    </row>
    <row r="125" spans="2:5" x14ac:dyDescent="0.2">
      <c r="B125" s="4"/>
      <c r="C125" s="5"/>
      <c r="D125" s="4"/>
      <c r="E125" s="23"/>
    </row>
    <row r="126" spans="2:5" x14ac:dyDescent="0.2">
      <c r="B126" s="4"/>
      <c r="C126" s="5"/>
      <c r="D126" s="4"/>
      <c r="E126" s="23"/>
    </row>
  </sheetData>
  <sheetProtection algorithmName="SHA-512" hashValue="Fmi5DHTneQXAuniSg0Ym4C2OBX5AknyETxXV3nOBcTlNy9sMgkeOFGm9RVhmUENumXg+n8lOgyBKucmUYwsgoQ==" saltValue="tAknMcvNZdX0dyZo5FLyjw==" spinCount="100000" sheet="1"/>
  <mergeCells count="5">
    <mergeCell ref="B20:E20"/>
    <mergeCell ref="B8:E8"/>
    <mergeCell ref="C15:D15"/>
    <mergeCell ref="D16:D17"/>
    <mergeCell ref="B16:C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workbookViewId="0">
      <selection activeCell="J28" sqref="J28"/>
    </sheetView>
  </sheetViews>
  <sheetFormatPr defaultRowHeight="12.75" x14ac:dyDescent="0.2"/>
  <cols>
    <col min="1" max="1" width="7.7109375" bestFit="1" customWidth="1"/>
    <col min="2" max="2" width="14.140625" customWidth="1"/>
    <col min="3" max="3" width="69" style="32" customWidth="1"/>
    <col min="4" max="4" width="10.7109375" style="1" customWidth="1"/>
    <col min="5" max="5" width="14.5703125" style="3" customWidth="1"/>
    <col min="6" max="6" width="10" style="31" customWidth="1"/>
    <col min="7" max="7" width="10.28515625" style="31" bestFit="1" customWidth="1"/>
    <col min="8" max="8" width="11.42578125" style="31" customWidth="1"/>
    <col min="9" max="9" width="11.85546875" style="31" bestFit="1" customWidth="1"/>
    <col min="10" max="10" width="18.140625" bestFit="1" customWidth="1"/>
    <col min="11" max="11" width="10.140625" bestFit="1" customWidth="1"/>
    <col min="12" max="12" width="12.5703125" bestFit="1" customWidth="1"/>
  </cols>
  <sheetData>
    <row r="1" spans="1:12" s="2" customFormat="1" x14ac:dyDescent="0.2">
      <c r="A1" s="2" t="s">
        <v>19</v>
      </c>
      <c r="B1" s="2" t="s">
        <v>0</v>
      </c>
      <c r="C1" s="34" t="s">
        <v>1</v>
      </c>
      <c r="D1" s="43" t="s">
        <v>5</v>
      </c>
      <c r="E1" s="44" t="s">
        <v>17</v>
      </c>
      <c r="F1" s="45" t="s">
        <v>15</v>
      </c>
      <c r="G1" s="45" t="s">
        <v>2</v>
      </c>
      <c r="H1" s="45" t="s">
        <v>3</v>
      </c>
      <c r="I1" s="45" t="s">
        <v>4</v>
      </c>
      <c r="J1" s="44" t="s">
        <v>18</v>
      </c>
      <c r="K1" s="44" t="s">
        <v>21</v>
      </c>
      <c r="L1" s="44" t="s">
        <v>62</v>
      </c>
    </row>
    <row r="2" spans="1:12" x14ac:dyDescent="0.2">
      <c r="A2" s="30">
        <v>1</v>
      </c>
      <c r="B2" s="3" t="s">
        <v>26</v>
      </c>
      <c r="C2" s="32" t="s">
        <v>30</v>
      </c>
      <c r="D2" s="38">
        <v>22.89</v>
      </c>
      <c r="E2" s="38" t="s">
        <v>56</v>
      </c>
      <c r="F2" s="48">
        <v>0.1802</v>
      </c>
      <c r="G2" s="48">
        <v>0.16220000000000001</v>
      </c>
      <c r="H2" s="48">
        <v>0.14419999999999999</v>
      </c>
      <c r="I2" s="48">
        <v>0.1081</v>
      </c>
      <c r="J2" s="39" t="s">
        <v>28</v>
      </c>
      <c r="K2" s="40">
        <v>45009</v>
      </c>
      <c r="L2" s="41" t="s">
        <v>63</v>
      </c>
    </row>
    <row r="3" spans="1:12" x14ac:dyDescent="0.2">
      <c r="A3" s="30">
        <v>2</v>
      </c>
      <c r="B3" s="3" t="s">
        <v>26</v>
      </c>
      <c r="C3" s="33" t="s">
        <v>31</v>
      </c>
      <c r="D3" s="38">
        <v>22.89</v>
      </c>
      <c r="E3" s="38" t="s">
        <v>56</v>
      </c>
      <c r="F3" s="48">
        <v>0.15340000000000001</v>
      </c>
      <c r="G3" s="48">
        <v>0.1381</v>
      </c>
      <c r="H3" s="48">
        <v>0.1227</v>
      </c>
      <c r="I3" s="48">
        <v>9.2100000000000001E-2</v>
      </c>
      <c r="J3" s="39" t="s">
        <v>28</v>
      </c>
      <c r="K3" s="40">
        <v>45009</v>
      </c>
      <c r="L3" s="41" t="s">
        <v>63</v>
      </c>
    </row>
    <row r="4" spans="1:12" ht="14.25" x14ac:dyDescent="0.2">
      <c r="A4" s="30">
        <v>3</v>
      </c>
      <c r="B4" s="3" t="s">
        <v>26</v>
      </c>
      <c r="C4" s="32" t="s">
        <v>32</v>
      </c>
      <c r="D4" s="38">
        <v>28.61</v>
      </c>
      <c r="E4" s="39" t="s">
        <v>59</v>
      </c>
      <c r="F4" s="48">
        <v>0.20039999999999999</v>
      </c>
      <c r="G4" s="48">
        <v>0.1802</v>
      </c>
      <c r="H4" s="48">
        <v>0.16020000000000001</v>
      </c>
      <c r="I4" s="48">
        <v>0.1203</v>
      </c>
      <c r="J4" s="39" t="s">
        <v>57</v>
      </c>
      <c r="K4" s="40">
        <v>45009</v>
      </c>
      <c r="L4" s="41" t="s">
        <v>63</v>
      </c>
    </row>
    <row r="5" spans="1:12" x14ac:dyDescent="0.2">
      <c r="A5" s="30">
        <v>4</v>
      </c>
      <c r="B5" s="3" t="s">
        <v>26</v>
      </c>
      <c r="C5" s="32" t="s">
        <v>33</v>
      </c>
      <c r="D5" s="38">
        <v>22.89</v>
      </c>
      <c r="E5" s="38" t="s">
        <v>56</v>
      </c>
      <c r="F5" s="48">
        <v>0.1787</v>
      </c>
      <c r="G5" s="48">
        <v>0.16089999999999999</v>
      </c>
      <c r="H5" s="48">
        <v>0.1429</v>
      </c>
      <c r="I5" s="48">
        <v>0.1074</v>
      </c>
      <c r="J5" s="39" t="s">
        <v>28</v>
      </c>
      <c r="K5" s="40">
        <v>45009</v>
      </c>
      <c r="L5" s="41" t="s">
        <v>63</v>
      </c>
    </row>
    <row r="6" spans="1:12" x14ac:dyDescent="0.2">
      <c r="A6" s="30">
        <v>5</v>
      </c>
      <c r="B6" s="3" t="s">
        <v>26</v>
      </c>
      <c r="C6" s="32" t="s">
        <v>34</v>
      </c>
      <c r="D6" s="38">
        <v>22.89</v>
      </c>
      <c r="E6" s="38" t="s">
        <v>56</v>
      </c>
      <c r="F6" s="48">
        <v>4.2599999999999999E-2</v>
      </c>
      <c r="G6" s="48">
        <v>3.8199999999999998E-2</v>
      </c>
      <c r="H6" s="48">
        <v>3.4099999999999998E-2</v>
      </c>
      <c r="I6" s="48">
        <v>2.5600000000000001E-2</v>
      </c>
      <c r="J6" s="39" t="s">
        <v>28</v>
      </c>
      <c r="K6" s="40">
        <v>45009</v>
      </c>
      <c r="L6" s="41" t="s">
        <v>63</v>
      </c>
    </row>
    <row r="7" spans="1:12" x14ac:dyDescent="0.2">
      <c r="A7" s="30">
        <v>6</v>
      </c>
      <c r="B7" s="3" t="s">
        <v>26</v>
      </c>
      <c r="C7" s="32" t="s">
        <v>35</v>
      </c>
      <c r="D7" s="38">
        <v>22.89</v>
      </c>
      <c r="E7" s="38" t="s">
        <v>56</v>
      </c>
      <c r="F7" s="48">
        <v>0.17549999999999999</v>
      </c>
      <c r="G7" s="48">
        <v>0.15809999999999999</v>
      </c>
      <c r="H7" s="48">
        <v>0.14050000000000001</v>
      </c>
      <c r="I7" s="48">
        <v>0.1052</v>
      </c>
      <c r="J7" s="39" t="s">
        <v>28</v>
      </c>
      <c r="K7" s="40">
        <v>45009</v>
      </c>
      <c r="L7" s="41" t="s">
        <v>63</v>
      </c>
    </row>
    <row r="8" spans="1:12" x14ac:dyDescent="0.2">
      <c r="A8" s="30">
        <v>7</v>
      </c>
      <c r="B8" s="3" t="s">
        <v>26</v>
      </c>
      <c r="C8" s="32" t="s">
        <v>36</v>
      </c>
      <c r="D8" s="38">
        <v>22.89</v>
      </c>
      <c r="E8" s="38" t="s">
        <v>56</v>
      </c>
      <c r="F8" s="48">
        <v>0.14949999999999999</v>
      </c>
      <c r="G8" s="48">
        <v>0.13439999999999999</v>
      </c>
      <c r="H8" s="48">
        <v>0.1196</v>
      </c>
      <c r="I8" s="48">
        <v>8.9499999999999996E-2</v>
      </c>
      <c r="J8" s="39" t="s">
        <v>28</v>
      </c>
      <c r="K8" s="40">
        <v>45009</v>
      </c>
      <c r="L8" s="41" t="s">
        <v>63</v>
      </c>
    </row>
    <row r="9" spans="1:12" x14ac:dyDescent="0.2">
      <c r="A9" s="30">
        <v>8</v>
      </c>
      <c r="B9" s="3" t="s">
        <v>26</v>
      </c>
      <c r="C9" s="32" t="s">
        <v>37</v>
      </c>
      <c r="D9" s="38">
        <v>22.89</v>
      </c>
      <c r="E9" s="38" t="s">
        <v>56</v>
      </c>
      <c r="F9" s="48">
        <v>0.11890000000000001</v>
      </c>
      <c r="G9" s="48">
        <v>0.1069</v>
      </c>
      <c r="H9" s="48">
        <v>9.5000000000000001E-2</v>
      </c>
      <c r="I9" s="48">
        <v>7.1400000000000005E-2</v>
      </c>
      <c r="J9" s="39" t="s">
        <v>28</v>
      </c>
      <c r="K9" s="40">
        <v>45009</v>
      </c>
      <c r="L9" s="41" t="s">
        <v>63</v>
      </c>
    </row>
    <row r="10" spans="1:12" x14ac:dyDescent="0.2">
      <c r="A10" s="30">
        <v>9</v>
      </c>
      <c r="B10" s="3" t="s">
        <v>26</v>
      </c>
      <c r="C10" s="32" t="s">
        <v>38</v>
      </c>
      <c r="D10" s="38">
        <v>1067.6099999999999</v>
      </c>
      <c r="E10" s="39" t="s">
        <v>60</v>
      </c>
      <c r="F10" s="48">
        <v>1.5925</v>
      </c>
      <c r="G10" s="48">
        <v>1.4332</v>
      </c>
      <c r="H10" s="48">
        <v>1.2739</v>
      </c>
      <c r="I10" s="48">
        <v>0.9556</v>
      </c>
      <c r="J10" s="39" t="s">
        <v>29</v>
      </c>
      <c r="K10" s="40">
        <v>45009</v>
      </c>
      <c r="L10" s="41" t="s">
        <v>63</v>
      </c>
    </row>
    <row r="11" spans="1:12" x14ac:dyDescent="0.2">
      <c r="A11" s="30">
        <v>10</v>
      </c>
      <c r="B11" s="3" t="s">
        <v>26</v>
      </c>
      <c r="C11" s="32" t="s">
        <v>39</v>
      </c>
      <c r="D11" s="38">
        <v>2140.0700000000002</v>
      </c>
      <c r="E11" s="39" t="s">
        <v>60</v>
      </c>
      <c r="F11" s="48">
        <v>3.1493000000000002</v>
      </c>
      <c r="G11" s="48">
        <v>2.8344</v>
      </c>
      <c r="H11" s="48">
        <v>2.5196999999999998</v>
      </c>
      <c r="I11" s="48">
        <v>1.8895999999999999</v>
      </c>
      <c r="J11" s="39" t="s">
        <v>29</v>
      </c>
      <c r="K11" s="40">
        <v>45009</v>
      </c>
      <c r="L11" s="41" t="s">
        <v>63</v>
      </c>
    </row>
    <row r="12" spans="1:12" x14ac:dyDescent="0.2">
      <c r="A12" s="30">
        <v>11</v>
      </c>
      <c r="B12" s="3" t="s">
        <v>26</v>
      </c>
      <c r="C12" s="32" t="s">
        <v>40</v>
      </c>
      <c r="D12" s="38">
        <v>617.37</v>
      </c>
      <c r="E12" s="39" t="s">
        <v>60</v>
      </c>
      <c r="F12" s="48">
        <v>0.68720000000000003</v>
      </c>
      <c r="G12" s="48">
        <v>0.61860000000000004</v>
      </c>
      <c r="H12" s="48">
        <v>0.54990000000000006</v>
      </c>
      <c r="I12" s="48">
        <v>0.41220000000000001</v>
      </c>
      <c r="J12" s="39" t="s">
        <v>29</v>
      </c>
      <c r="K12" s="40">
        <v>45009</v>
      </c>
      <c r="L12" s="41" t="s">
        <v>63</v>
      </c>
    </row>
    <row r="13" spans="1:12" x14ac:dyDescent="0.2">
      <c r="A13" s="30">
        <v>12</v>
      </c>
      <c r="B13" s="3" t="s">
        <v>26</v>
      </c>
      <c r="C13" s="32" t="s">
        <v>41</v>
      </c>
      <c r="D13" s="38">
        <v>1059.31</v>
      </c>
      <c r="E13" s="39" t="s">
        <v>60</v>
      </c>
      <c r="F13" s="48">
        <v>1.0238</v>
      </c>
      <c r="G13" s="48">
        <v>0.92110000000000003</v>
      </c>
      <c r="H13" s="48">
        <v>0.81889999999999996</v>
      </c>
      <c r="I13" s="48">
        <v>0.61409999999999998</v>
      </c>
      <c r="J13" s="39" t="s">
        <v>29</v>
      </c>
      <c r="K13" s="40">
        <v>45009</v>
      </c>
      <c r="L13" s="41" t="s">
        <v>63</v>
      </c>
    </row>
    <row r="14" spans="1:12" x14ac:dyDescent="0.2">
      <c r="A14" s="30">
        <v>13</v>
      </c>
      <c r="B14" s="3" t="s">
        <v>26</v>
      </c>
      <c r="C14" s="32" t="s">
        <v>42</v>
      </c>
      <c r="D14" s="38">
        <v>32.840000000000003</v>
      </c>
      <c r="E14" s="38" t="s">
        <v>56</v>
      </c>
      <c r="F14" s="48">
        <v>0.30049999999999999</v>
      </c>
      <c r="G14" s="48">
        <v>0.27060000000000001</v>
      </c>
      <c r="H14" s="48">
        <v>0.24030000000000001</v>
      </c>
      <c r="I14" s="48">
        <v>0.18049999999999999</v>
      </c>
      <c r="J14" s="39" t="s">
        <v>28</v>
      </c>
      <c r="K14" s="40">
        <v>45009</v>
      </c>
      <c r="L14" s="41" t="s">
        <v>63</v>
      </c>
    </row>
    <row r="15" spans="1:12" x14ac:dyDescent="0.2">
      <c r="A15" s="30">
        <v>14</v>
      </c>
      <c r="B15" s="3" t="s">
        <v>26</v>
      </c>
      <c r="C15" s="32" t="s">
        <v>43</v>
      </c>
      <c r="D15" s="38">
        <v>22.89</v>
      </c>
      <c r="E15" s="38" t="s">
        <v>56</v>
      </c>
      <c r="F15" s="48">
        <v>0.2162</v>
      </c>
      <c r="G15" s="48">
        <v>0.19450000000000001</v>
      </c>
      <c r="H15" s="48">
        <v>0.1729</v>
      </c>
      <c r="I15" s="48">
        <v>0.12970000000000001</v>
      </c>
      <c r="J15" s="39" t="s">
        <v>28</v>
      </c>
      <c r="K15" s="40">
        <v>45009</v>
      </c>
      <c r="L15" s="41" t="s">
        <v>63</v>
      </c>
    </row>
    <row r="16" spans="1:12" x14ac:dyDescent="0.2">
      <c r="A16" s="30">
        <v>15</v>
      </c>
      <c r="B16" s="3" t="s">
        <v>26</v>
      </c>
      <c r="C16" s="32" t="s">
        <v>44</v>
      </c>
      <c r="D16" s="38">
        <v>22.89</v>
      </c>
      <c r="E16" s="38" t="s">
        <v>56</v>
      </c>
      <c r="F16" s="48">
        <v>0.2112</v>
      </c>
      <c r="G16" s="48">
        <v>0.19</v>
      </c>
      <c r="H16" s="48">
        <v>0.16889999999999999</v>
      </c>
      <c r="I16" s="48">
        <v>0.12659999999999999</v>
      </c>
      <c r="J16" s="39" t="s">
        <v>28</v>
      </c>
      <c r="K16" s="40">
        <v>45009</v>
      </c>
      <c r="L16" s="41" t="s">
        <v>63</v>
      </c>
    </row>
    <row r="17" spans="1:12" ht="14.25" x14ac:dyDescent="0.2">
      <c r="A17" s="30">
        <v>16</v>
      </c>
      <c r="B17" s="3" t="s">
        <v>26</v>
      </c>
      <c r="C17" s="32" t="s">
        <v>45</v>
      </c>
      <c r="D17" s="38">
        <v>30.77</v>
      </c>
      <c r="E17" s="39" t="s">
        <v>59</v>
      </c>
      <c r="F17" s="48">
        <v>0.2457</v>
      </c>
      <c r="G17" s="48">
        <v>0.22109999999999999</v>
      </c>
      <c r="H17" s="48">
        <v>0.1966</v>
      </c>
      <c r="I17" s="48">
        <v>0.14729999999999999</v>
      </c>
      <c r="J17" s="39" t="s">
        <v>57</v>
      </c>
      <c r="K17" s="40">
        <v>45009</v>
      </c>
      <c r="L17" s="41" t="s">
        <v>63</v>
      </c>
    </row>
    <row r="18" spans="1:12" x14ac:dyDescent="0.2">
      <c r="A18" s="30">
        <v>17</v>
      </c>
      <c r="B18" s="3" t="s">
        <v>26</v>
      </c>
      <c r="C18" s="32" t="s">
        <v>46</v>
      </c>
      <c r="D18" s="38">
        <v>22.89</v>
      </c>
      <c r="E18" s="38" t="s">
        <v>56</v>
      </c>
      <c r="F18" s="48">
        <v>0.20669999999999999</v>
      </c>
      <c r="G18" s="48">
        <v>0.18609999999999999</v>
      </c>
      <c r="H18" s="48">
        <v>0.1656</v>
      </c>
      <c r="I18" s="48">
        <v>0.1242</v>
      </c>
      <c r="J18" s="39" t="s">
        <v>28</v>
      </c>
      <c r="K18" s="40">
        <v>45009</v>
      </c>
      <c r="L18" s="41" t="s">
        <v>63</v>
      </c>
    </row>
    <row r="19" spans="1:12" ht="14.25" x14ac:dyDescent="0.2">
      <c r="A19" s="30">
        <v>18</v>
      </c>
      <c r="B19" s="3" t="s">
        <v>26</v>
      </c>
      <c r="C19" s="32" t="s">
        <v>47</v>
      </c>
      <c r="D19" s="38">
        <v>27.25</v>
      </c>
      <c r="E19" s="39" t="s">
        <v>59</v>
      </c>
      <c r="F19" s="48">
        <v>0.21260000000000001</v>
      </c>
      <c r="G19" s="48">
        <v>0.19109999999999999</v>
      </c>
      <c r="H19" s="48">
        <v>0.17</v>
      </c>
      <c r="I19" s="48">
        <v>0.12759999999999999</v>
      </c>
      <c r="J19" s="39" t="s">
        <v>57</v>
      </c>
      <c r="K19" s="40">
        <v>45009</v>
      </c>
      <c r="L19" s="41" t="s">
        <v>63</v>
      </c>
    </row>
    <row r="20" spans="1:12" x14ac:dyDescent="0.2">
      <c r="A20" s="30">
        <v>19</v>
      </c>
      <c r="B20" s="3" t="s">
        <v>26</v>
      </c>
      <c r="C20" s="32" t="s">
        <v>48</v>
      </c>
      <c r="D20" s="38">
        <v>19.850000000000001</v>
      </c>
      <c r="E20" s="38" t="s">
        <v>56</v>
      </c>
      <c r="F20" s="48">
        <v>0.30220000000000002</v>
      </c>
      <c r="G20" s="48">
        <v>0.27210000000000001</v>
      </c>
      <c r="H20" s="48">
        <v>0.24179999999999999</v>
      </c>
      <c r="I20" s="48">
        <v>0.18140000000000001</v>
      </c>
      <c r="J20" s="39" t="s">
        <v>28</v>
      </c>
      <c r="K20" s="40">
        <v>45009</v>
      </c>
      <c r="L20" s="41" t="s">
        <v>63</v>
      </c>
    </row>
    <row r="21" spans="1:12" x14ac:dyDescent="0.2">
      <c r="A21" s="30">
        <v>20</v>
      </c>
      <c r="B21" s="3" t="s">
        <v>26</v>
      </c>
      <c r="C21" s="32" t="s">
        <v>49</v>
      </c>
      <c r="D21" s="38">
        <v>22.89</v>
      </c>
      <c r="E21" s="38" t="s">
        <v>56</v>
      </c>
      <c r="F21" s="48">
        <v>0.2311</v>
      </c>
      <c r="G21" s="48">
        <v>0.20799999999999999</v>
      </c>
      <c r="H21" s="48">
        <v>0.18479999999999999</v>
      </c>
      <c r="I21" s="48">
        <v>0.1386</v>
      </c>
      <c r="J21" s="39" t="s">
        <v>28</v>
      </c>
      <c r="K21" s="40">
        <v>45009</v>
      </c>
      <c r="L21" s="41" t="s">
        <v>63</v>
      </c>
    </row>
    <row r="22" spans="1:12" x14ac:dyDescent="0.2">
      <c r="A22" s="30">
        <v>21</v>
      </c>
      <c r="B22" s="3" t="s">
        <v>26</v>
      </c>
      <c r="C22" s="32" t="s">
        <v>50</v>
      </c>
      <c r="D22" s="38">
        <v>22.89</v>
      </c>
      <c r="E22" s="38" t="s">
        <v>56</v>
      </c>
      <c r="F22" s="48">
        <v>0.36649999999999999</v>
      </c>
      <c r="G22" s="48">
        <v>0.32979999999999998</v>
      </c>
      <c r="H22" s="48">
        <v>0.29320000000000002</v>
      </c>
      <c r="I22" s="48">
        <v>0.21990000000000001</v>
      </c>
      <c r="J22" s="39" t="s">
        <v>28</v>
      </c>
      <c r="K22" s="40">
        <v>45009</v>
      </c>
      <c r="L22" s="41" t="s">
        <v>63</v>
      </c>
    </row>
    <row r="23" spans="1:12" x14ac:dyDescent="0.2">
      <c r="A23" s="30">
        <v>22</v>
      </c>
      <c r="B23" s="3" t="s">
        <v>26</v>
      </c>
      <c r="C23" s="32" t="s">
        <v>51</v>
      </c>
      <c r="D23" s="38">
        <v>22.89</v>
      </c>
      <c r="E23" s="38" t="s">
        <v>56</v>
      </c>
      <c r="F23" s="48">
        <v>0.22059999999999999</v>
      </c>
      <c r="G23" s="48">
        <v>0.19869999999999999</v>
      </c>
      <c r="H23" s="48">
        <v>0.17660000000000001</v>
      </c>
      <c r="I23" s="48">
        <v>0.13250000000000001</v>
      </c>
      <c r="J23" s="39" t="s">
        <v>28</v>
      </c>
      <c r="K23" s="40">
        <v>45009</v>
      </c>
      <c r="L23" s="41" t="s">
        <v>63</v>
      </c>
    </row>
    <row r="24" spans="1:12" x14ac:dyDescent="0.2">
      <c r="A24" s="30">
        <v>23</v>
      </c>
      <c r="B24" s="3" t="s">
        <v>26</v>
      </c>
      <c r="C24" s="32" t="s">
        <v>52</v>
      </c>
      <c r="D24" s="42">
        <v>22.89</v>
      </c>
      <c r="E24" s="37" t="s">
        <v>56</v>
      </c>
      <c r="F24" s="49">
        <v>0.21540000000000001</v>
      </c>
      <c r="G24" s="49">
        <v>0.19400000000000001</v>
      </c>
      <c r="H24" s="49">
        <v>0.1724</v>
      </c>
      <c r="I24" s="49">
        <v>0.12920000000000001</v>
      </c>
      <c r="J24" s="39" t="s">
        <v>28</v>
      </c>
      <c r="K24" s="40">
        <v>45009</v>
      </c>
      <c r="L24" s="41" t="s">
        <v>63</v>
      </c>
    </row>
    <row r="25" spans="1:12" x14ac:dyDescent="0.2">
      <c r="A25" s="30">
        <v>24</v>
      </c>
      <c r="B25" s="3" t="s">
        <v>26</v>
      </c>
      <c r="C25" s="32" t="s">
        <v>53</v>
      </c>
      <c r="D25" s="42">
        <v>22.89</v>
      </c>
      <c r="E25" s="37" t="s">
        <v>56</v>
      </c>
      <c r="F25" s="49">
        <v>0.2344</v>
      </c>
      <c r="G25" s="49">
        <v>0.2109</v>
      </c>
      <c r="H25" s="49">
        <v>0.1875</v>
      </c>
      <c r="I25" s="49">
        <v>0.14069999999999999</v>
      </c>
      <c r="J25" s="39" t="s">
        <v>28</v>
      </c>
      <c r="K25" s="40">
        <v>45009</v>
      </c>
      <c r="L25" s="41" t="s">
        <v>63</v>
      </c>
    </row>
    <row r="26" spans="1:12" x14ac:dyDescent="0.2">
      <c r="A26" s="30">
        <v>25</v>
      </c>
      <c r="B26" s="3" t="s">
        <v>26</v>
      </c>
      <c r="C26" s="32" t="s">
        <v>54</v>
      </c>
      <c r="D26" s="42">
        <v>22.89</v>
      </c>
      <c r="E26" s="37" t="s">
        <v>56</v>
      </c>
      <c r="F26" s="49">
        <v>0.23019999999999999</v>
      </c>
      <c r="G26" s="49">
        <v>0.20730000000000001</v>
      </c>
      <c r="H26" s="49">
        <v>0.18410000000000001</v>
      </c>
      <c r="I26" s="49">
        <v>0.1381</v>
      </c>
      <c r="J26" s="39" t="s">
        <v>28</v>
      </c>
      <c r="K26" s="40">
        <v>45009</v>
      </c>
      <c r="L26" s="41" t="s">
        <v>63</v>
      </c>
    </row>
    <row r="27" spans="1:12" x14ac:dyDescent="0.2">
      <c r="A27" s="30">
        <v>26</v>
      </c>
      <c r="B27" s="3" t="s">
        <v>26</v>
      </c>
      <c r="C27" s="32" t="s">
        <v>55</v>
      </c>
      <c r="D27" s="42">
        <v>418.9</v>
      </c>
      <c r="E27" s="37" t="s">
        <v>61</v>
      </c>
      <c r="F27" s="49">
        <v>3.5640000000000001</v>
      </c>
      <c r="G27" s="49">
        <v>3.2077</v>
      </c>
      <c r="H27" s="49">
        <v>2.8512</v>
      </c>
      <c r="I27" s="49">
        <v>2.1383999999999999</v>
      </c>
      <c r="J27" s="37" t="s">
        <v>58</v>
      </c>
      <c r="K27" s="40">
        <v>45009</v>
      </c>
      <c r="L27" s="41" t="s">
        <v>63</v>
      </c>
    </row>
    <row r="28" spans="1:12" x14ac:dyDescent="0.2">
      <c r="K28" s="22"/>
    </row>
  </sheetData>
  <sheetProtection algorithmName="SHA-512" hashValue="9TcBv1Q1Blmy46jjSCqB+FEJ26nmxNgVRojX8eIJZOFAG1hPKqWMgP5ZZfkUxe1Ni0HJglU2f1foe+27hDJtIg==" saltValue="qbR31uemRpt5l5tLJ2HywQ==" spinCount="100000" sheet="1" objects="1" scenarios="1"/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RMS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Carlos Alexandre Da Silva Nader Motta</cp:lastModifiedBy>
  <cp:lastPrinted>2008-11-11T17:49:18Z</cp:lastPrinted>
  <dcterms:created xsi:type="dcterms:W3CDTF">2004-08-04T19:11:37Z</dcterms:created>
  <dcterms:modified xsi:type="dcterms:W3CDTF">2023-03-24T12:21:57Z</dcterms:modified>
</cp:coreProperties>
</file>