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herlis.junior\Downloads\"/>
    </mc:Choice>
  </mc:AlternateContent>
  <xr:revisionPtr revIDLastSave="0" documentId="13_ncr:1_{CA0A15BE-9219-47DB-8B9E-10C3FBB2BB3D}" xr6:coauthVersionLast="47" xr6:coauthVersionMax="47" xr10:uidLastSave="{00000000-0000-0000-0000-000000000000}"/>
  <bookViews>
    <workbookView showHorizontalScroll="0" showVerticalScroll="0" xWindow="-120" yWindow="-120" windowWidth="29040" windowHeight="15840" xr2:uid="{00000000-000D-0000-FFFF-FFFF00000000}"/>
  </bookViews>
  <sheets>
    <sheet name="Tarifas MRS" sheetId="4" r:id="rId1"/>
    <sheet name="PRODUTOS" sheetId="1" state="hidden" r:id="rId2"/>
  </sheets>
  <definedNames>
    <definedName name="_xlnm._FilterDatabase" localSheetId="1" hidden="1">PRODUTOS!$A$1:$I$31</definedName>
    <definedName name="DP">PRODUTOS!$C$30:$C$31</definedName>
    <definedName name="NOME">PRODUTOS!$C$2:$C$29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4" l="1"/>
  <c r="B4" i="4"/>
  <c r="B21" i="4"/>
  <c r="B11" i="4"/>
  <c r="E24" i="4"/>
  <c r="E23" i="4"/>
  <c r="C14" i="4"/>
  <c r="E15" i="4" s="1"/>
  <c r="E14" i="4"/>
  <c r="E13" i="4"/>
  <c r="C24" i="4" l="1"/>
  <c r="E25" i="4" s="1"/>
  <c r="E26" i="4"/>
  <c r="E16" i="4"/>
</calcChain>
</file>

<file path=xl/sharedStrings.xml><?xml version="1.0" encoding="utf-8"?>
<sst xmlns="http://schemas.openxmlformats.org/spreadsheetml/2006/main" count="205" uniqueCount="76">
  <si>
    <t>CONCESSIONÁRIA</t>
  </si>
  <si>
    <t>PRODUTO</t>
  </si>
  <si>
    <t>FIXO</t>
  </si>
  <si>
    <t>CONCESSIONÁRIA:</t>
  </si>
  <si>
    <t>R$/T.KM</t>
  </si>
  <si>
    <t>R$/T</t>
  </si>
  <si>
    <t>BASES DAS TARIFAS (NÃO INCLUÍDO O ICMS)</t>
  </si>
  <si>
    <t>PARCELA FIXA</t>
  </si>
  <si>
    <t>UNIFIX</t>
  </si>
  <si>
    <t>UNIVAR</t>
  </si>
  <si>
    <t>ORDEM</t>
  </si>
  <si>
    <t>Distância Ferroviária (km):</t>
  </si>
  <si>
    <t>VIGÊNCIA</t>
  </si>
  <si>
    <t>VIGÊNCIA:</t>
  </si>
  <si>
    <t>MRS Logística</t>
  </si>
  <si>
    <t>MRS</t>
  </si>
  <si>
    <t>&lt;- Valor máximo homologado para a distância selecionada.</t>
  </si>
  <si>
    <t>R$/mc</t>
  </si>
  <si>
    <t>R$/mc.KM</t>
  </si>
  <si>
    <t>R$/Vg</t>
  </si>
  <si>
    <t>R$/Vg.KM</t>
  </si>
  <si>
    <t>R$/Con</t>
  </si>
  <si>
    <t>R$/Con.KM</t>
  </si>
  <si>
    <t>Açúcar</t>
  </si>
  <si>
    <t>Areia</t>
  </si>
  <si>
    <t>Bauxita</t>
  </si>
  <si>
    <t>Carvão Mineral</t>
  </si>
  <si>
    <t>Celulose</t>
  </si>
  <si>
    <t>Cimento a Granel</t>
  </si>
  <si>
    <t>Cimento acondicionado</t>
  </si>
  <si>
    <t>Coque</t>
  </si>
  <si>
    <t>Contêiner cheio de 20 pés</t>
  </si>
  <si>
    <t>Contêiner cheio de 40 pés</t>
  </si>
  <si>
    <t>Contêiner vazio de 20 pés</t>
  </si>
  <si>
    <t>Contêiner vazio de 40 pés</t>
  </si>
  <si>
    <t>Escória</t>
  </si>
  <si>
    <t>Farelo de Soja</t>
  </si>
  <si>
    <t>Ferro Gusa</t>
  </si>
  <si>
    <t>Milho</t>
  </si>
  <si>
    <t>Trigo</t>
  </si>
  <si>
    <t>Manganês</t>
  </si>
  <si>
    <t>Máquinas, motores, peças, veículos e acessórios</t>
  </si>
  <si>
    <t>Minério de Ferro</t>
  </si>
  <si>
    <t>Óleo Diesel</t>
  </si>
  <si>
    <t>Produtos siderúrgicos</t>
  </si>
  <si>
    <t>Sal</t>
  </si>
  <si>
    <t>Soja</t>
  </si>
  <si>
    <t>Sucata</t>
  </si>
  <si>
    <t>Demais Produtos</t>
  </si>
  <si>
    <t>ÚNICA</t>
  </si>
  <si>
    <t>FAIXA ÚNICA</t>
  </si>
  <si>
    <t>DECISÃO</t>
  </si>
  <si>
    <t>Direito de Passagem - Demais Trechos</t>
  </si>
  <si>
    <t>Direito de Passagem - Baixada Santista</t>
  </si>
  <si>
    <t>* A origem/destino BAIXADA SANTISTA é composta pela união dos seguintes segmentos:</t>
  </si>
  <si>
    <t>Estação A</t>
  </si>
  <si>
    <t>Estação B</t>
  </si>
  <si>
    <t>Santos (IQN)</t>
  </si>
  <si>
    <t>Km 5 (IQA)</t>
  </si>
  <si>
    <t>Cubatão (ICB)</t>
  </si>
  <si>
    <t>Perequê (ZPG)</t>
  </si>
  <si>
    <t>Areais (IAA)</t>
  </si>
  <si>
    <t>Contrail (ICU)</t>
  </si>
  <si>
    <t>Piaçaguera (IPG)</t>
  </si>
  <si>
    <t>Estação TUF (IUF)</t>
  </si>
  <si>
    <t>Barnabé (IBA)</t>
  </si>
  <si>
    <t>Raz da Serra (IRS)</t>
  </si>
  <si>
    <t>Ramal das Fábricas (IFA)</t>
  </si>
  <si>
    <t>Conceiçãozinha (ICZ)</t>
  </si>
  <si>
    <t>Minério de Ferro SP</t>
  </si>
  <si>
    <t>Minério de Ferro Especial</t>
  </si>
  <si>
    <t>Nas duas Tabelas, inserir a distância desejada no campo em fundo azul</t>
  </si>
  <si>
    <t>TABELA 1 - MERCADORIAS:</t>
  </si>
  <si>
    <t>TABELA 2 - DIREITO DE PASSAGEM*:</t>
  </si>
  <si>
    <t>DECISÃO SUFER</t>
  </si>
  <si>
    <t>126/2025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</si>
</sst>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000"/>
    <numFmt numFmtId="166" formatCode="_(* #,##0_);_(* \(#,##0\);_(* &quot;-&quot;??_);_(@_)"/>
    <numFmt numFmtId="167" formatCode="0.000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sz val="12"/>
      <color indexed="9"/>
      <name val="Arial"/>
      <family val="2"/>
    </font>
    <font>
      <b/>
      <sz val="12"/>
      <name val="Arial"/>
      <family val="2"/>
    </font>
    <font>
      <b/>
      <sz val="12"/>
      <color indexed="23"/>
      <name val="Arial"/>
      <family val="2"/>
    </font>
    <font>
      <b/>
      <sz val="12"/>
      <color indexed="10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165" fontId="3" fillId="0" borderId="0" xfId="0" applyNumberFormat="1" applyFont="1"/>
    <xf numFmtId="14" fontId="3" fillId="0" borderId="0" xfId="0" applyNumberFormat="1" applyFont="1"/>
    <xf numFmtId="167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 applyProtection="1">
      <protection locked="0" hidden="1"/>
    </xf>
    <xf numFmtId="0" fontId="7" fillId="0" borderId="0" xfId="0" applyFont="1"/>
    <xf numFmtId="0" fontId="7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4" xfId="0" applyFont="1" applyBorder="1"/>
    <xf numFmtId="2" fontId="7" fillId="0" borderId="9" xfId="0" quotePrefix="1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64" fontId="4" fillId="0" borderId="0" xfId="1" applyFont="1" applyBorder="1"/>
    <xf numFmtId="0" fontId="9" fillId="0" borderId="0" xfId="0" applyFont="1"/>
    <xf numFmtId="164" fontId="9" fillId="0" borderId="1" xfId="1" quotePrefix="1" applyFont="1" applyFill="1" applyBorder="1" applyAlignment="1">
      <alignment horizontal="center"/>
    </xf>
    <xf numFmtId="0" fontId="1" fillId="0" borderId="0" xfId="1" applyNumberFormat="1" applyFont="1" applyAlignment="1">
      <alignment horizontal="righ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vertical="center"/>
    </xf>
    <xf numFmtId="14" fontId="7" fillId="0" borderId="1" xfId="1" quotePrefix="1" applyNumberFormat="1" applyFont="1" applyBorder="1" applyAlignment="1">
      <alignment horizontal="center" vertical="center"/>
    </xf>
    <xf numFmtId="166" fontId="7" fillId="0" borderId="1" xfId="1" quotePrefix="1" applyNumberFormat="1" applyFont="1" applyBorder="1" applyAlignment="1">
      <alignment horizontal="center" vertical="center"/>
    </xf>
    <xf numFmtId="167" fontId="7" fillId="0" borderId="1" xfId="0" quotePrefix="1" applyNumberFormat="1" applyFont="1" applyBorder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0" fillId="0" borderId="0" xfId="0" applyFont="1"/>
    <xf numFmtId="0" fontId="7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14" fontId="7" fillId="0" borderId="0" xfId="1" quotePrefix="1" applyNumberFormat="1" applyFont="1" applyBorder="1" applyAlignment="1">
      <alignment horizontal="center" vertical="center"/>
    </xf>
    <xf numFmtId="166" fontId="7" fillId="0" borderId="0" xfId="1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Protection="1">
      <protection locked="0" hidden="1"/>
    </xf>
    <xf numFmtId="0" fontId="11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A$9" fmlaRange="NOME" sel="1" val="0"/>
</file>

<file path=xl/ctrlProps/ctrlProp2.xml><?xml version="1.0" encoding="utf-8"?>
<formControlPr xmlns="http://schemas.microsoft.com/office/spreadsheetml/2009/9/main" objectType="Drop" dropLines="2" dropStyle="combo" dx="22" fmlaLink="$A$19" fmlaRange="DP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4</xdr:col>
          <xdr:colOff>1038225</xdr:colOff>
          <xdr:row>19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4</xdr:col>
          <xdr:colOff>1038225</xdr:colOff>
          <xdr:row>8</xdr:row>
          <xdr:rowOff>190500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L117"/>
  <sheetViews>
    <sheetView showGridLines="0" showRowColHeaders="0" tabSelected="1" zoomScaleNormal="100" workbookViewId="0">
      <selection activeCell="J11" sqref="J11"/>
    </sheetView>
  </sheetViews>
  <sheetFormatPr defaultColWidth="9.140625" defaultRowHeight="15" x14ac:dyDescent="0.2"/>
  <cols>
    <col min="1" max="1" width="9" style="9" customWidth="1"/>
    <col min="2" max="3" width="19.5703125" style="9" customWidth="1"/>
    <col min="4" max="4" width="11" style="9" customWidth="1"/>
    <col min="5" max="5" width="19.5703125" style="9" customWidth="1"/>
    <col min="6" max="16384" width="9.140625" style="9"/>
  </cols>
  <sheetData>
    <row r="1" spans="1:12" ht="15.75" x14ac:dyDescent="0.25">
      <c r="B1" s="54" t="s">
        <v>71</v>
      </c>
      <c r="C1" s="54"/>
      <c r="D1" s="54"/>
      <c r="E1" s="54"/>
      <c r="F1" s="54"/>
      <c r="G1" s="54"/>
    </row>
    <row r="2" spans="1:12" ht="15.75" x14ac:dyDescent="0.25">
      <c r="B2" s="41"/>
      <c r="C2" s="41"/>
      <c r="D2" s="41"/>
      <c r="E2" s="41"/>
      <c r="F2" s="41"/>
      <c r="G2" s="41"/>
    </row>
    <row r="3" spans="1:12" ht="15.75" x14ac:dyDescent="0.25">
      <c r="B3" s="10" t="s">
        <v>13</v>
      </c>
      <c r="E3" s="10" t="s">
        <v>74</v>
      </c>
      <c r="G3" s="41"/>
    </row>
    <row r="4" spans="1:12" ht="15.75" x14ac:dyDescent="0.2">
      <c r="B4" s="26">
        <f>PRODUTOS!H2</f>
        <v>45867</v>
      </c>
      <c r="E4" s="27" t="str">
        <f>PRODUTOS!I2</f>
        <v>126/2025</v>
      </c>
    </row>
    <row r="5" spans="1:12" ht="15.75" x14ac:dyDescent="0.2">
      <c r="B5" s="39"/>
      <c r="E5" s="40"/>
    </row>
    <row r="6" spans="1:12" ht="15.75" x14ac:dyDescent="0.25">
      <c r="B6" s="12" t="s">
        <v>3</v>
      </c>
      <c r="D6" s="13" t="s">
        <v>14</v>
      </c>
      <c r="E6" s="13"/>
    </row>
    <row r="7" spans="1:12" ht="15.75" x14ac:dyDescent="0.2">
      <c r="B7" s="39"/>
      <c r="E7" s="40"/>
    </row>
    <row r="8" spans="1:12" ht="15.75" x14ac:dyDescent="0.25">
      <c r="B8" s="10" t="s">
        <v>72</v>
      </c>
    </row>
    <row r="9" spans="1:12" ht="18" customHeight="1" x14ac:dyDescent="0.2">
      <c r="A9" s="11">
        <v>1</v>
      </c>
    </row>
    <row r="10" spans="1:12" ht="6.6" customHeight="1" x14ac:dyDescent="0.2"/>
    <row r="11" spans="1:12" ht="30.6" customHeight="1" x14ac:dyDescent="0.2">
      <c r="B11" s="43" t="str">
        <f>CONCATENATE("TABELA TARIFÁRIA PARA MERCADORIA ",VLOOKUP(A9,PRODUTOS!A2:C29,3,FALSE))</f>
        <v>TABELA TARIFÁRIA PARA MERCADORIA Açúcar</v>
      </c>
      <c r="C11" s="43"/>
      <c r="D11" s="43"/>
      <c r="E11" s="43"/>
    </row>
    <row r="12" spans="1:12" x14ac:dyDescent="0.2">
      <c r="B12" s="14" t="s">
        <v>6</v>
      </c>
      <c r="C12" s="15"/>
      <c r="E12" s="15"/>
    </row>
    <row r="13" spans="1:12" ht="15.75" x14ac:dyDescent="0.25">
      <c r="B13" s="25" t="s">
        <v>50</v>
      </c>
      <c r="C13" s="44" t="s">
        <v>4</v>
      </c>
      <c r="D13" s="45"/>
      <c r="E13" s="28">
        <f>VLOOKUP(A9,PRODUTOS!A2:I29,6,FALSE)</f>
        <v>0.2467</v>
      </c>
    </row>
    <row r="14" spans="1:12" ht="15.75" x14ac:dyDescent="0.25">
      <c r="B14" s="16" t="s">
        <v>7</v>
      </c>
      <c r="C14" s="46" t="str">
        <f>VLOOKUP(A9,PRODUTOS!A2:I29,5,FALSE)</f>
        <v>R$/T</v>
      </c>
      <c r="D14" s="47"/>
      <c r="E14" s="18">
        <f>VLOOKUP(A9,PRODUTOS!A2:I29,4,FALSE)</f>
        <v>21.91</v>
      </c>
    </row>
    <row r="15" spans="1:12" ht="15.75" x14ac:dyDescent="0.25">
      <c r="B15" s="48" t="s">
        <v>11</v>
      </c>
      <c r="C15" s="49"/>
      <c r="D15" s="52">
        <v>1</v>
      </c>
      <c r="E15" s="19" t="str">
        <f>CONCATENATE("Tarifa em ",C14)</f>
        <v>Tarifa em R$/T</v>
      </c>
    </row>
    <row r="16" spans="1:12" ht="15.75" x14ac:dyDescent="0.25">
      <c r="B16" s="50"/>
      <c r="C16" s="51"/>
      <c r="D16" s="53"/>
      <c r="E16" s="22">
        <f>ROUND(E14+(D15*E13),2)</f>
        <v>22.16</v>
      </c>
      <c r="F16" s="21" t="s">
        <v>16</v>
      </c>
      <c r="G16" s="12"/>
      <c r="H16" s="12"/>
      <c r="I16" s="12"/>
      <c r="J16" s="12"/>
      <c r="K16" s="12"/>
      <c r="L16" s="12"/>
    </row>
    <row r="17" spans="1:6" ht="24.6" customHeight="1" x14ac:dyDescent="0.2">
      <c r="C17" s="15"/>
      <c r="E17" s="20"/>
    </row>
    <row r="18" spans="1:6" ht="15.75" x14ac:dyDescent="0.25">
      <c r="B18" s="10" t="s">
        <v>73</v>
      </c>
    </row>
    <row r="19" spans="1:6" x14ac:dyDescent="0.2">
      <c r="A19" s="42">
        <v>1</v>
      </c>
    </row>
    <row r="20" spans="1:6" ht="9" customHeight="1" x14ac:dyDescent="0.2">
      <c r="A20" s="34"/>
    </row>
    <row r="21" spans="1:6" ht="37.15" customHeight="1" x14ac:dyDescent="0.2">
      <c r="B21" s="43" t="str">
        <f>CONCATENATE("TABELA TARIFÁRIA PARA ",VLOOKUP(A19,PRODUTOS!A30:C31,3,FALSE))</f>
        <v>TABELA TARIFÁRIA PARA Direito de Passagem - Baixada Santista</v>
      </c>
      <c r="C21" s="43"/>
      <c r="D21" s="43"/>
      <c r="E21" s="43"/>
    </row>
    <row r="22" spans="1:6" x14ac:dyDescent="0.2">
      <c r="B22" s="14" t="s">
        <v>6</v>
      </c>
      <c r="C22" s="15"/>
      <c r="E22" s="15"/>
    </row>
    <row r="23" spans="1:6" ht="15.75" x14ac:dyDescent="0.25">
      <c r="B23" s="25" t="s">
        <v>50</v>
      </c>
      <c r="C23" s="44" t="s">
        <v>4</v>
      </c>
      <c r="D23" s="45"/>
      <c r="E23" s="28">
        <f>VLOOKUP(A19,PRODUTOS!A30:I31,6,FALSE)</f>
        <v>0</v>
      </c>
    </row>
    <row r="24" spans="1:6" ht="15.75" x14ac:dyDescent="0.25">
      <c r="B24" s="16" t="s">
        <v>7</v>
      </c>
      <c r="C24" s="46" t="str">
        <f>VLOOKUP(A19,PRODUTOS!A17:I44,5,FALSE)</f>
        <v>R$/T</v>
      </c>
      <c r="D24" s="47"/>
      <c r="E24" s="18">
        <f>VLOOKUP(A19,PRODUTOS!A30:I31,4,FALSE)</f>
        <v>2.67</v>
      </c>
    </row>
    <row r="25" spans="1:6" ht="15.75" x14ac:dyDescent="0.25">
      <c r="B25" s="48" t="s">
        <v>11</v>
      </c>
      <c r="C25" s="49"/>
      <c r="D25" s="52">
        <v>1</v>
      </c>
      <c r="E25" s="19" t="str">
        <f>CONCATENATE("Tarifa em ",C24)</f>
        <v>Tarifa em R$/T</v>
      </c>
    </row>
    <row r="26" spans="1:6" ht="15.75" x14ac:dyDescent="0.25">
      <c r="B26" s="50"/>
      <c r="C26" s="51"/>
      <c r="D26" s="53"/>
      <c r="E26" s="22">
        <f>ROUND(E24+(D25*E23),2)</f>
        <v>2.67</v>
      </c>
      <c r="F26" s="21" t="s">
        <v>16</v>
      </c>
    </row>
    <row r="27" spans="1:6" x14ac:dyDescent="0.2">
      <c r="C27" s="15"/>
      <c r="E27" s="20"/>
    </row>
    <row r="28" spans="1:6" x14ac:dyDescent="0.2">
      <c r="B28" s="9" t="s">
        <v>54</v>
      </c>
      <c r="C28" s="15"/>
      <c r="E28" s="20"/>
    </row>
    <row r="29" spans="1:6" x14ac:dyDescent="0.2">
      <c r="C29" s="15"/>
      <c r="E29" s="20"/>
    </row>
    <row r="30" spans="1:6" ht="15.75" x14ac:dyDescent="0.2">
      <c r="B30" s="35" t="s">
        <v>55</v>
      </c>
      <c r="C30" s="38" t="s">
        <v>56</v>
      </c>
      <c r="D30" s="17"/>
      <c r="E30" s="20"/>
    </row>
    <row r="31" spans="1:6" x14ac:dyDescent="0.2">
      <c r="B31" s="37" t="s">
        <v>57</v>
      </c>
      <c r="C31" s="24" t="s">
        <v>58</v>
      </c>
      <c r="D31" s="17"/>
      <c r="E31" s="20"/>
    </row>
    <row r="32" spans="1:6" x14ac:dyDescent="0.2">
      <c r="B32" s="37" t="s">
        <v>58</v>
      </c>
      <c r="C32" s="24" t="s">
        <v>59</v>
      </c>
      <c r="D32" s="17"/>
      <c r="E32" s="20"/>
    </row>
    <row r="33" spans="2:5" x14ac:dyDescent="0.2">
      <c r="B33" s="37" t="s">
        <v>59</v>
      </c>
      <c r="C33" s="24" t="s">
        <v>61</v>
      </c>
      <c r="D33" s="17"/>
      <c r="E33" s="20"/>
    </row>
    <row r="34" spans="2:5" x14ac:dyDescent="0.2">
      <c r="B34" s="37" t="s">
        <v>59</v>
      </c>
      <c r="C34" s="24" t="s">
        <v>60</v>
      </c>
      <c r="D34" s="17"/>
      <c r="E34" s="20"/>
    </row>
    <row r="35" spans="2:5" x14ac:dyDescent="0.2">
      <c r="B35" s="37" t="s">
        <v>60</v>
      </c>
      <c r="C35" s="24" t="s">
        <v>61</v>
      </c>
      <c r="D35" s="17"/>
      <c r="E35" s="20"/>
    </row>
    <row r="36" spans="2:5" x14ac:dyDescent="0.2">
      <c r="B36" s="37" t="s">
        <v>61</v>
      </c>
      <c r="C36" s="37" t="s">
        <v>67</v>
      </c>
      <c r="D36" s="36"/>
      <c r="E36" s="20"/>
    </row>
    <row r="37" spans="2:5" x14ac:dyDescent="0.2">
      <c r="B37" s="37" t="s">
        <v>61</v>
      </c>
      <c r="C37" s="24" t="s">
        <v>62</v>
      </c>
      <c r="D37" s="17"/>
      <c r="E37" s="20"/>
    </row>
    <row r="38" spans="2:5" x14ac:dyDescent="0.2">
      <c r="B38" s="37" t="s">
        <v>62</v>
      </c>
      <c r="C38" s="24" t="s">
        <v>63</v>
      </c>
      <c r="D38" s="17"/>
      <c r="E38" s="20"/>
    </row>
    <row r="39" spans="2:5" x14ac:dyDescent="0.2">
      <c r="B39" s="37" t="s">
        <v>63</v>
      </c>
      <c r="C39" s="24" t="s">
        <v>64</v>
      </c>
      <c r="D39" s="17"/>
      <c r="E39" s="20"/>
    </row>
    <row r="40" spans="2:5" x14ac:dyDescent="0.2">
      <c r="B40" s="37" t="s">
        <v>64</v>
      </c>
      <c r="C40" s="24" t="s">
        <v>65</v>
      </c>
      <c r="D40" s="17"/>
      <c r="E40" s="20"/>
    </row>
    <row r="41" spans="2:5" x14ac:dyDescent="0.2">
      <c r="B41" s="37" t="s">
        <v>65</v>
      </c>
      <c r="C41" s="24" t="s">
        <v>68</v>
      </c>
      <c r="D41" s="17"/>
      <c r="E41" s="20"/>
    </row>
    <row r="42" spans="2:5" x14ac:dyDescent="0.2">
      <c r="B42" s="37" t="s">
        <v>66</v>
      </c>
      <c r="C42" s="24" t="s">
        <v>63</v>
      </c>
      <c r="D42" s="17"/>
      <c r="E42" s="20"/>
    </row>
    <row r="43" spans="2:5" x14ac:dyDescent="0.2">
      <c r="C43" s="15"/>
      <c r="E43" s="20"/>
    </row>
    <row r="44" spans="2:5" x14ac:dyDescent="0.2">
      <c r="C44" s="15"/>
      <c r="E44" s="20"/>
    </row>
    <row r="45" spans="2:5" x14ac:dyDescent="0.2">
      <c r="C45" s="15"/>
      <c r="E45" s="20"/>
    </row>
    <row r="46" spans="2:5" x14ac:dyDescent="0.2">
      <c r="C46" s="15"/>
      <c r="E46" s="20"/>
    </row>
    <row r="47" spans="2:5" x14ac:dyDescent="0.2">
      <c r="C47" s="15"/>
      <c r="E47" s="20"/>
    </row>
    <row r="48" spans="2:5" x14ac:dyDescent="0.2">
      <c r="C48" s="15"/>
      <c r="E48" s="20"/>
    </row>
    <row r="49" spans="3:5" x14ac:dyDescent="0.2">
      <c r="C49" s="15"/>
      <c r="E49" s="20"/>
    </row>
    <row r="50" spans="3:5" x14ac:dyDescent="0.2">
      <c r="C50" s="15"/>
      <c r="E50" s="20"/>
    </row>
    <row r="51" spans="3:5" x14ac:dyDescent="0.2">
      <c r="C51" s="15"/>
      <c r="E51" s="20"/>
    </row>
    <row r="52" spans="3:5" x14ac:dyDescent="0.2">
      <c r="C52" s="15"/>
      <c r="E52" s="20"/>
    </row>
    <row r="53" spans="3:5" x14ac:dyDescent="0.2">
      <c r="C53" s="15"/>
      <c r="E53" s="20"/>
    </row>
    <row r="54" spans="3:5" x14ac:dyDescent="0.2">
      <c r="C54" s="15"/>
      <c r="E54" s="20"/>
    </row>
    <row r="55" spans="3:5" x14ac:dyDescent="0.2">
      <c r="C55" s="15"/>
      <c r="E55" s="20"/>
    </row>
    <row r="56" spans="3:5" x14ac:dyDescent="0.2">
      <c r="C56" s="15"/>
      <c r="E56" s="20"/>
    </row>
    <row r="57" spans="3:5" x14ac:dyDescent="0.2">
      <c r="C57" s="15"/>
      <c r="E57" s="20"/>
    </row>
    <row r="58" spans="3:5" x14ac:dyDescent="0.2">
      <c r="C58" s="15"/>
      <c r="E58" s="20"/>
    </row>
    <row r="59" spans="3:5" x14ac:dyDescent="0.2">
      <c r="C59" s="15"/>
      <c r="E59" s="20"/>
    </row>
    <row r="60" spans="3:5" x14ac:dyDescent="0.2">
      <c r="C60" s="15"/>
      <c r="E60" s="20"/>
    </row>
    <row r="61" spans="3:5" x14ac:dyDescent="0.2">
      <c r="C61" s="15"/>
      <c r="E61" s="20"/>
    </row>
    <row r="62" spans="3:5" x14ac:dyDescent="0.2">
      <c r="C62" s="15"/>
      <c r="E62" s="20"/>
    </row>
    <row r="63" spans="3:5" x14ac:dyDescent="0.2">
      <c r="C63" s="15"/>
      <c r="E63" s="20"/>
    </row>
    <row r="64" spans="3:5" x14ac:dyDescent="0.2">
      <c r="C64" s="15"/>
      <c r="E64" s="20"/>
    </row>
    <row r="65" spans="3:5" x14ac:dyDescent="0.2">
      <c r="C65" s="15"/>
      <c r="E65" s="20"/>
    </row>
    <row r="66" spans="3:5" x14ac:dyDescent="0.2">
      <c r="C66" s="15"/>
      <c r="E66" s="20"/>
    </row>
    <row r="67" spans="3:5" x14ac:dyDescent="0.2">
      <c r="C67" s="15"/>
      <c r="E67" s="20"/>
    </row>
    <row r="68" spans="3:5" x14ac:dyDescent="0.2">
      <c r="C68" s="15"/>
      <c r="E68" s="20"/>
    </row>
    <row r="69" spans="3:5" x14ac:dyDescent="0.2">
      <c r="C69" s="15"/>
      <c r="E69" s="20"/>
    </row>
    <row r="70" spans="3:5" x14ac:dyDescent="0.2">
      <c r="C70" s="15"/>
      <c r="E70" s="20"/>
    </row>
    <row r="71" spans="3:5" x14ac:dyDescent="0.2">
      <c r="C71" s="15"/>
      <c r="E71" s="20"/>
    </row>
    <row r="72" spans="3:5" x14ac:dyDescent="0.2">
      <c r="C72" s="15"/>
      <c r="E72" s="20"/>
    </row>
    <row r="73" spans="3:5" x14ac:dyDescent="0.2">
      <c r="C73" s="15"/>
      <c r="E73" s="20"/>
    </row>
    <row r="74" spans="3:5" x14ac:dyDescent="0.2">
      <c r="C74" s="15"/>
      <c r="E74" s="20"/>
    </row>
    <row r="75" spans="3:5" x14ac:dyDescent="0.2">
      <c r="C75" s="15"/>
      <c r="E75" s="20"/>
    </row>
    <row r="76" spans="3:5" x14ac:dyDescent="0.2">
      <c r="C76" s="15"/>
      <c r="E76" s="20"/>
    </row>
    <row r="77" spans="3:5" x14ac:dyDescent="0.2">
      <c r="C77" s="15"/>
      <c r="E77" s="20"/>
    </row>
    <row r="78" spans="3:5" x14ac:dyDescent="0.2">
      <c r="C78" s="15"/>
      <c r="E78" s="20"/>
    </row>
    <row r="79" spans="3:5" x14ac:dyDescent="0.2">
      <c r="C79" s="15"/>
      <c r="E79" s="20"/>
    </row>
    <row r="80" spans="3:5" x14ac:dyDescent="0.2">
      <c r="C80" s="15"/>
      <c r="E80" s="20"/>
    </row>
    <row r="81" spans="3:5" x14ac:dyDescent="0.2">
      <c r="C81" s="15"/>
      <c r="E81" s="20"/>
    </row>
    <row r="82" spans="3:5" x14ac:dyDescent="0.2">
      <c r="C82" s="15"/>
      <c r="E82" s="20"/>
    </row>
    <row r="83" spans="3:5" x14ac:dyDescent="0.2">
      <c r="C83" s="15"/>
      <c r="E83" s="20"/>
    </row>
    <row r="84" spans="3:5" x14ac:dyDescent="0.2">
      <c r="C84" s="15"/>
      <c r="E84" s="20"/>
    </row>
    <row r="85" spans="3:5" x14ac:dyDescent="0.2">
      <c r="C85" s="15"/>
      <c r="E85" s="20"/>
    </row>
    <row r="86" spans="3:5" x14ac:dyDescent="0.2">
      <c r="C86" s="15"/>
      <c r="E86" s="20"/>
    </row>
    <row r="87" spans="3:5" x14ac:dyDescent="0.2">
      <c r="C87" s="15"/>
      <c r="E87" s="20"/>
    </row>
    <row r="88" spans="3:5" x14ac:dyDescent="0.2">
      <c r="C88" s="15"/>
      <c r="E88" s="20"/>
    </row>
    <row r="89" spans="3:5" x14ac:dyDescent="0.2">
      <c r="C89" s="15"/>
      <c r="E89" s="20"/>
    </row>
    <row r="90" spans="3:5" x14ac:dyDescent="0.2">
      <c r="C90" s="15"/>
      <c r="E90" s="20"/>
    </row>
    <row r="91" spans="3:5" x14ac:dyDescent="0.2">
      <c r="C91" s="15"/>
      <c r="E91" s="20"/>
    </row>
    <row r="92" spans="3:5" x14ac:dyDescent="0.2">
      <c r="C92" s="15"/>
      <c r="E92" s="20"/>
    </row>
    <row r="93" spans="3:5" x14ac:dyDescent="0.2">
      <c r="C93" s="15"/>
      <c r="E93" s="20"/>
    </row>
    <row r="94" spans="3:5" x14ac:dyDescent="0.2">
      <c r="C94" s="15"/>
      <c r="E94" s="20"/>
    </row>
    <row r="95" spans="3:5" x14ac:dyDescent="0.2">
      <c r="C95" s="15"/>
      <c r="E95" s="20"/>
    </row>
    <row r="96" spans="3:5" x14ac:dyDescent="0.2">
      <c r="C96" s="15"/>
      <c r="E96" s="20"/>
    </row>
    <row r="97" spans="3:5" x14ac:dyDescent="0.2">
      <c r="C97" s="15"/>
      <c r="E97" s="20"/>
    </row>
    <row r="98" spans="3:5" x14ac:dyDescent="0.2">
      <c r="C98" s="15"/>
      <c r="E98" s="20"/>
    </row>
    <row r="99" spans="3:5" x14ac:dyDescent="0.2">
      <c r="C99" s="15"/>
      <c r="E99" s="20"/>
    </row>
    <row r="100" spans="3:5" x14ac:dyDescent="0.2">
      <c r="C100" s="15"/>
      <c r="E100" s="20"/>
    </row>
    <row r="101" spans="3:5" x14ac:dyDescent="0.2">
      <c r="C101" s="15"/>
      <c r="E101" s="20"/>
    </row>
    <row r="102" spans="3:5" x14ac:dyDescent="0.2">
      <c r="C102" s="15"/>
      <c r="E102" s="20"/>
    </row>
    <row r="103" spans="3:5" x14ac:dyDescent="0.2">
      <c r="C103" s="15"/>
      <c r="E103" s="20"/>
    </row>
    <row r="104" spans="3:5" x14ac:dyDescent="0.2">
      <c r="C104" s="15"/>
      <c r="E104" s="20"/>
    </row>
    <row r="105" spans="3:5" x14ac:dyDescent="0.2">
      <c r="C105" s="15"/>
      <c r="E105" s="20"/>
    </row>
    <row r="106" spans="3:5" x14ac:dyDescent="0.2">
      <c r="C106" s="15"/>
      <c r="E106" s="20"/>
    </row>
    <row r="107" spans="3:5" x14ac:dyDescent="0.2">
      <c r="C107" s="15"/>
      <c r="E107" s="20"/>
    </row>
    <row r="108" spans="3:5" x14ac:dyDescent="0.2">
      <c r="C108" s="15"/>
      <c r="E108" s="20"/>
    </row>
    <row r="109" spans="3:5" x14ac:dyDescent="0.2">
      <c r="C109" s="15"/>
      <c r="E109" s="20"/>
    </row>
    <row r="110" spans="3:5" x14ac:dyDescent="0.2">
      <c r="C110" s="15"/>
      <c r="E110" s="20"/>
    </row>
    <row r="111" spans="3:5" x14ac:dyDescent="0.2">
      <c r="C111" s="15"/>
      <c r="E111" s="20"/>
    </row>
    <row r="112" spans="3:5" x14ac:dyDescent="0.2">
      <c r="C112" s="15"/>
      <c r="E112" s="20"/>
    </row>
    <row r="113" spans="3:5" x14ac:dyDescent="0.2">
      <c r="C113" s="15"/>
      <c r="E113" s="20"/>
    </row>
    <row r="114" spans="3:5" x14ac:dyDescent="0.2">
      <c r="C114" s="15"/>
      <c r="E114" s="20"/>
    </row>
    <row r="115" spans="3:5" x14ac:dyDescent="0.2">
      <c r="C115" s="15"/>
      <c r="E115" s="20"/>
    </row>
    <row r="116" spans="3:5" x14ac:dyDescent="0.2">
      <c r="C116" s="15"/>
      <c r="E116" s="20"/>
    </row>
    <row r="117" spans="3:5" x14ac:dyDescent="0.2">
      <c r="C117" s="15"/>
      <c r="E117" s="20"/>
    </row>
  </sheetData>
  <sheetProtection algorithmName="SHA-512" hashValue="OXwZBBSCfS69C6ComWLdi+qttEbP+x88kOp3YxsZZtfGmlBYD111VMSZKZuXkbMla54X1HV7AP9agL7WbS76Dg==" saltValue="qhMds3eaMtF4jeNoe4xYYA==" spinCount="100000" sheet="1" objects="1" scenarios="1"/>
  <mergeCells count="11">
    <mergeCell ref="B11:E11"/>
    <mergeCell ref="C14:D14"/>
    <mergeCell ref="B15:C16"/>
    <mergeCell ref="D15:D16"/>
    <mergeCell ref="B1:G1"/>
    <mergeCell ref="C13:D13"/>
    <mergeCell ref="B21:E21"/>
    <mergeCell ref="C23:D23"/>
    <mergeCell ref="C24:D24"/>
    <mergeCell ref="B25:C26"/>
    <mergeCell ref="D25:D26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cellWatches>
    <cellWatch r="E9"/>
  </cellWatch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locked="0" defaultSize="0" autoLine="0" autoPict="0">
                <anchor moveWithCells="1">
                  <from>
                    <xdr:col>1</xdr:col>
                    <xdr:colOff>0</xdr:colOff>
                    <xdr:row>8</xdr:row>
                    <xdr:rowOff>0</xdr:rowOff>
                  </from>
                  <to>
                    <xdr:col>4</xdr:col>
                    <xdr:colOff>1038225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Drop Down 7">
              <controlPr locked="0" defaultSize="0" autoLine="0" autoPict="0">
                <anchor moveWithCells="1">
                  <from>
                    <xdr:col>1</xdr:col>
                    <xdr:colOff>0</xdr:colOff>
                    <xdr:row>18</xdr:row>
                    <xdr:rowOff>0</xdr:rowOff>
                  </from>
                  <to>
                    <xdr:col>4</xdr:col>
                    <xdr:colOff>1038225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K31"/>
  <sheetViews>
    <sheetView zoomScale="110" zoomScaleNormal="110" workbookViewId="0">
      <selection activeCell="E6" sqref="E6"/>
    </sheetView>
  </sheetViews>
  <sheetFormatPr defaultRowHeight="12.75" x14ac:dyDescent="0.2"/>
  <cols>
    <col min="1" max="1" width="7.7109375" bestFit="1" customWidth="1"/>
    <col min="2" max="2" width="14.140625" customWidth="1"/>
    <col min="3" max="3" width="41.7109375" style="4" bestFit="1" customWidth="1"/>
    <col min="4" max="4" width="8.5703125" style="2" customWidth="1"/>
    <col min="5" max="5" width="9.140625" style="4"/>
    <col min="6" max="6" width="10" style="1" customWidth="1"/>
    <col min="7" max="7" width="18.140625" bestFit="1" customWidth="1"/>
    <col min="8" max="8" width="16.7109375" customWidth="1"/>
    <col min="9" max="9" width="24" customWidth="1"/>
    <col min="11" max="11" width="55.5703125" bestFit="1" customWidth="1"/>
    <col min="12" max="12" width="13.28515625" bestFit="1" customWidth="1"/>
  </cols>
  <sheetData>
    <row r="1" spans="1:11" s="3" customFormat="1" x14ac:dyDescent="0.2">
      <c r="A1" s="3" t="s">
        <v>10</v>
      </c>
      <c r="B1" s="3" t="s">
        <v>0</v>
      </c>
      <c r="C1" s="3" t="s">
        <v>1</v>
      </c>
      <c r="D1" s="31" t="s">
        <v>2</v>
      </c>
      <c r="E1" s="32" t="s">
        <v>8</v>
      </c>
      <c r="F1" s="33" t="s">
        <v>49</v>
      </c>
      <c r="G1" s="32" t="s">
        <v>9</v>
      </c>
      <c r="H1" s="32" t="s">
        <v>12</v>
      </c>
      <c r="I1" s="32" t="s">
        <v>51</v>
      </c>
    </row>
    <row r="2" spans="1:11" x14ac:dyDescent="0.2">
      <c r="A2">
        <v>1</v>
      </c>
      <c r="B2" t="s">
        <v>15</v>
      </c>
      <c r="C2" s="4" t="s">
        <v>23</v>
      </c>
      <c r="D2" s="5">
        <v>21.91</v>
      </c>
      <c r="E2" s="30" t="s">
        <v>5</v>
      </c>
      <c r="F2" s="8">
        <v>0.2467</v>
      </c>
      <c r="G2" s="30" t="s">
        <v>4</v>
      </c>
      <c r="H2" s="7">
        <v>45867</v>
      </c>
      <c r="I2" s="23" t="s">
        <v>75</v>
      </c>
      <c r="K2" s="4"/>
    </row>
    <row r="3" spans="1:11" x14ac:dyDescent="0.2">
      <c r="A3">
        <v>2</v>
      </c>
      <c r="B3" t="s">
        <v>15</v>
      </c>
      <c r="C3" s="4" t="s">
        <v>24</v>
      </c>
      <c r="D3" s="5">
        <v>21.91</v>
      </c>
      <c r="E3" s="30" t="s">
        <v>5</v>
      </c>
      <c r="F3" s="8">
        <v>0.1036</v>
      </c>
      <c r="G3" s="30" t="s">
        <v>4</v>
      </c>
      <c r="H3" s="7">
        <v>45867</v>
      </c>
      <c r="I3" s="23" t="s">
        <v>75</v>
      </c>
      <c r="K3" s="4"/>
    </row>
    <row r="4" spans="1:11" x14ac:dyDescent="0.2">
      <c r="A4">
        <v>3</v>
      </c>
      <c r="B4" t="s">
        <v>15</v>
      </c>
      <c r="C4" s="4" t="s">
        <v>25</v>
      </c>
      <c r="D4" s="5">
        <v>21.91</v>
      </c>
      <c r="E4" s="30" t="s">
        <v>5</v>
      </c>
      <c r="F4" s="8">
        <v>0.1883</v>
      </c>
      <c r="G4" s="30" t="s">
        <v>4</v>
      </c>
      <c r="H4" s="7">
        <v>45867</v>
      </c>
      <c r="I4" s="23" t="s">
        <v>75</v>
      </c>
      <c r="K4" s="4"/>
    </row>
    <row r="5" spans="1:11" x14ac:dyDescent="0.2">
      <c r="A5">
        <v>4</v>
      </c>
      <c r="B5" t="s">
        <v>15</v>
      </c>
      <c r="C5" s="4" t="s">
        <v>26</v>
      </c>
      <c r="D5" s="5">
        <v>8.0399999999999991</v>
      </c>
      <c r="E5" s="30" t="s">
        <v>5</v>
      </c>
      <c r="F5" s="8">
        <v>0.2727</v>
      </c>
      <c r="G5" s="30" t="s">
        <v>4</v>
      </c>
      <c r="H5" s="7">
        <v>45867</v>
      </c>
      <c r="I5" s="23" t="s">
        <v>75</v>
      </c>
      <c r="K5" s="4"/>
    </row>
    <row r="6" spans="1:11" x14ac:dyDescent="0.2">
      <c r="A6">
        <v>5</v>
      </c>
      <c r="B6" t="s">
        <v>15</v>
      </c>
      <c r="C6" s="4" t="s">
        <v>27</v>
      </c>
      <c r="D6" s="5">
        <v>21.91</v>
      </c>
      <c r="E6" s="30" t="s">
        <v>5</v>
      </c>
      <c r="F6" s="8">
        <v>0.4526</v>
      </c>
      <c r="G6" s="30" t="s">
        <v>4</v>
      </c>
      <c r="H6" s="7">
        <v>45867</v>
      </c>
      <c r="I6" s="23" t="s">
        <v>75</v>
      </c>
      <c r="K6" s="4"/>
    </row>
    <row r="7" spans="1:11" x14ac:dyDescent="0.2">
      <c r="A7">
        <v>6</v>
      </c>
      <c r="B7" t="s">
        <v>15</v>
      </c>
      <c r="C7" s="4" t="s">
        <v>28</v>
      </c>
      <c r="D7" s="5">
        <v>46.73</v>
      </c>
      <c r="E7" s="30" t="s">
        <v>5</v>
      </c>
      <c r="F7" s="8">
        <v>0.1721</v>
      </c>
      <c r="G7" s="30" t="s">
        <v>4</v>
      </c>
      <c r="H7" s="7">
        <v>45867</v>
      </c>
      <c r="I7" s="23" t="s">
        <v>75</v>
      </c>
      <c r="K7" s="4"/>
    </row>
    <row r="8" spans="1:11" x14ac:dyDescent="0.2">
      <c r="A8">
        <v>7</v>
      </c>
      <c r="B8" t="s">
        <v>15</v>
      </c>
      <c r="C8" s="4" t="s">
        <v>29</v>
      </c>
      <c r="D8" s="5">
        <v>41.99</v>
      </c>
      <c r="E8" s="30" t="s">
        <v>5</v>
      </c>
      <c r="F8" s="8">
        <v>0.17799999999999999</v>
      </c>
      <c r="G8" s="30" t="s">
        <v>4</v>
      </c>
      <c r="H8" s="7">
        <v>45867</v>
      </c>
      <c r="I8" s="23" t="s">
        <v>75</v>
      </c>
      <c r="K8" s="4"/>
    </row>
    <row r="9" spans="1:11" x14ac:dyDescent="0.2">
      <c r="A9">
        <v>8</v>
      </c>
      <c r="B9" t="s">
        <v>15</v>
      </c>
      <c r="C9" s="4" t="s">
        <v>30</v>
      </c>
      <c r="D9" s="5">
        <v>18.739999999999998</v>
      </c>
      <c r="E9" s="30" t="s">
        <v>5</v>
      </c>
      <c r="F9" s="8">
        <v>0.19309999999999999</v>
      </c>
      <c r="G9" s="30" t="s">
        <v>4</v>
      </c>
      <c r="H9" s="7">
        <v>45867</v>
      </c>
      <c r="I9" s="23" t="s">
        <v>75</v>
      </c>
      <c r="K9" s="4"/>
    </row>
    <row r="10" spans="1:11" x14ac:dyDescent="0.2">
      <c r="A10">
        <v>9</v>
      </c>
      <c r="B10" t="s">
        <v>15</v>
      </c>
      <c r="C10" s="4" t="s">
        <v>31</v>
      </c>
      <c r="D10" s="5">
        <v>1043.17</v>
      </c>
      <c r="E10" s="30" t="s">
        <v>21</v>
      </c>
      <c r="F10" s="8">
        <v>3.2347999999999999</v>
      </c>
      <c r="G10" s="30" t="s">
        <v>22</v>
      </c>
      <c r="H10" s="7">
        <v>45867</v>
      </c>
      <c r="I10" s="23" t="s">
        <v>75</v>
      </c>
      <c r="K10" s="4"/>
    </row>
    <row r="11" spans="1:11" x14ac:dyDescent="0.2">
      <c r="A11">
        <v>10</v>
      </c>
      <c r="B11" t="s">
        <v>15</v>
      </c>
      <c r="C11" s="4" t="s">
        <v>32</v>
      </c>
      <c r="D11" s="5">
        <v>1111.8699999999999</v>
      </c>
      <c r="E11" s="30" t="s">
        <v>21</v>
      </c>
      <c r="F11" s="8">
        <v>6.2191000000000001</v>
      </c>
      <c r="G11" s="30" t="s">
        <v>22</v>
      </c>
      <c r="H11" s="7">
        <v>45867</v>
      </c>
      <c r="I11" s="23" t="s">
        <v>75</v>
      </c>
      <c r="K11" s="4"/>
    </row>
    <row r="12" spans="1:11" x14ac:dyDescent="0.2">
      <c r="A12">
        <v>11</v>
      </c>
      <c r="B12" t="s">
        <v>15</v>
      </c>
      <c r="C12" s="4" t="s">
        <v>33</v>
      </c>
      <c r="D12" s="5">
        <v>448.36</v>
      </c>
      <c r="E12" s="30" t="s">
        <v>21</v>
      </c>
      <c r="F12" s="8">
        <v>2.8311000000000002</v>
      </c>
      <c r="G12" s="30" t="s">
        <v>22</v>
      </c>
      <c r="H12" s="7">
        <v>45867</v>
      </c>
      <c r="I12" s="23" t="s">
        <v>75</v>
      </c>
      <c r="K12" s="4"/>
    </row>
    <row r="13" spans="1:11" x14ac:dyDescent="0.2">
      <c r="A13">
        <v>12</v>
      </c>
      <c r="B13" t="s">
        <v>15</v>
      </c>
      <c r="C13" s="4" t="s">
        <v>34</v>
      </c>
      <c r="D13" s="5">
        <v>798.88</v>
      </c>
      <c r="E13" s="30" t="s">
        <v>21</v>
      </c>
      <c r="F13" s="8">
        <v>2.9723999999999999</v>
      </c>
      <c r="G13" s="30" t="s">
        <v>22</v>
      </c>
      <c r="H13" s="7">
        <v>45867</v>
      </c>
      <c r="I13" s="23" t="s">
        <v>75</v>
      </c>
      <c r="K13" s="4"/>
    </row>
    <row r="14" spans="1:11" x14ac:dyDescent="0.2">
      <c r="A14">
        <v>13</v>
      </c>
      <c r="B14" t="s">
        <v>15</v>
      </c>
      <c r="C14" s="4" t="s">
        <v>35</v>
      </c>
      <c r="D14" s="5">
        <v>10.44</v>
      </c>
      <c r="E14" s="30" t="s">
        <v>5</v>
      </c>
      <c r="F14" s="8">
        <v>0.2109</v>
      </c>
      <c r="G14" s="30" t="s">
        <v>4</v>
      </c>
      <c r="H14" s="7">
        <v>45867</v>
      </c>
      <c r="I14" s="23" t="s">
        <v>75</v>
      </c>
      <c r="K14" s="4"/>
    </row>
    <row r="15" spans="1:11" x14ac:dyDescent="0.2">
      <c r="A15">
        <v>14</v>
      </c>
      <c r="B15" t="s">
        <v>15</v>
      </c>
      <c r="C15" s="4" t="s">
        <v>36</v>
      </c>
      <c r="D15" s="5">
        <v>21.91</v>
      </c>
      <c r="E15" s="30" t="s">
        <v>5</v>
      </c>
      <c r="F15" s="8">
        <v>0.20730000000000001</v>
      </c>
      <c r="G15" s="30" t="s">
        <v>4</v>
      </c>
      <c r="H15" s="7">
        <v>45867</v>
      </c>
      <c r="I15" s="23" t="s">
        <v>75</v>
      </c>
      <c r="K15" s="4"/>
    </row>
    <row r="16" spans="1:11" x14ac:dyDescent="0.2">
      <c r="A16">
        <v>15</v>
      </c>
      <c r="B16" t="s">
        <v>15</v>
      </c>
      <c r="C16" s="4" t="s">
        <v>37</v>
      </c>
      <c r="D16" s="5">
        <v>36.630000000000003</v>
      </c>
      <c r="E16" s="30" t="s">
        <v>5</v>
      </c>
      <c r="F16" s="8">
        <v>0.14829999999999999</v>
      </c>
      <c r="G16" s="30" t="s">
        <v>4</v>
      </c>
      <c r="H16" s="7">
        <v>45867</v>
      </c>
      <c r="I16" s="23" t="s">
        <v>75</v>
      </c>
      <c r="K16" s="4"/>
    </row>
    <row r="17" spans="1:11" x14ac:dyDescent="0.2">
      <c r="A17">
        <v>16</v>
      </c>
      <c r="B17" t="s">
        <v>15</v>
      </c>
      <c r="C17" s="4" t="s">
        <v>38</v>
      </c>
      <c r="D17" s="5">
        <v>21.91</v>
      </c>
      <c r="E17" s="30" t="s">
        <v>5</v>
      </c>
      <c r="F17" s="8">
        <v>0.21010000000000001</v>
      </c>
      <c r="G17" s="30" t="s">
        <v>4</v>
      </c>
      <c r="H17" s="7">
        <v>45867</v>
      </c>
      <c r="I17" s="23" t="s">
        <v>75</v>
      </c>
      <c r="K17" s="4"/>
    </row>
    <row r="18" spans="1:11" x14ac:dyDescent="0.2">
      <c r="A18">
        <v>17</v>
      </c>
      <c r="B18" t="s">
        <v>15</v>
      </c>
      <c r="C18" s="4" t="s">
        <v>39</v>
      </c>
      <c r="D18" s="5">
        <v>21.91</v>
      </c>
      <c r="E18" s="30" t="s">
        <v>5</v>
      </c>
      <c r="F18" s="8">
        <v>0.46</v>
      </c>
      <c r="G18" s="30" t="s">
        <v>4</v>
      </c>
      <c r="H18" s="7">
        <v>45867</v>
      </c>
      <c r="I18" s="23" t="s">
        <v>75</v>
      </c>
      <c r="K18" s="4"/>
    </row>
    <row r="19" spans="1:11" x14ac:dyDescent="0.2">
      <c r="A19">
        <v>18</v>
      </c>
      <c r="B19" t="s">
        <v>15</v>
      </c>
      <c r="C19" s="4" t="s">
        <v>40</v>
      </c>
      <c r="D19" s="5">
        <v>8.0399999999999991</v>
      </c>
      <c r="E19" s="30" t="s">
        <v>5</v>
      </c>
      <c r="F19" s="8">
        <v>0.18090000000000001</v>
      </c>
      <c r="G19" s="30" t="s">
        <v>4</v>
      </c>
      <c r="H19" s="7">
        <v>45867</v>
      </c>
      <c r="I19" s="23" t="s">
        <v>75</v>
      </c>
      <c r="K19" s="4"/>
    </row>
    <row r="20" spans="1:11" x14ac:dyDescent="0.2">
      <c r="A20">
        <v>19</v>
      </c>
      <c r="B20" t="s">
        <v>15</v>
      </c>
      <c r="C20" s="4" t="s">
        <v>41</v>
      </c>
      <c r="D20" s="5">
        <v>927.1</v>
      </c>
      <c r="E20" s="30" t="s">
        <v>19</v>
      </c>
      <c r="F20" s="8">
        <v>3.5213000000000001</v>
      </c>
      <c r="G20" s="30" t="s">
        <v>20</v>
      </c>
      <c r="H20" s="7">
        <v>45867</v>
      </c>
      <c r="I20" s="23" t="s">
        <v>75</v>
      </c>
      <c r="K20" s="4"/>
    </row>
    <row r="21" spans="1:11" x14ac:dyDescent="0.2">
      <c r="A21">
        <v>20</v>
      </c>
      <c r="B21" t="s">
        <v>15</v>
      </c>
      <c r="C21" s="4" t="s">
        <v>42</v>
      </c>
      <c r="D21" s="5">
        <v>8.0399999999999991</v>
      </c>
      <c r="E21" s="30" t="s">
        <v>5</v>
      </c>
      <c r="F21" s="8">
        <v>0.1726</v>
      </c>
      <c r="G21" s="30" t="s">
        <v>4</v>
      </c>
      <c r="H21" s="7">
        <v>45867</v>
      </c>
      <c r="I21" s="23" t="s">
        <v>75</v>
      </c>
      <c r="K21" s="4"/>
    </row>
    <row r="22" spans="1:11" x14ac:dyDescent="0.2">
      <c r="A22">
        <v>21</v>
      </c>
      <c r="B22" t="s">
        <v>15</v>
      </c>
      <c r="C22" s="29" t="s">
        <v>70</v>
      </c>
      <c r="D22" s="5">
        <v>14.48</v>
      </c>
      <c r="E22" s="30" t="s">
        <v>5</v>
      </c>
      <c r="F22" s="8">
        <v>0.17430000000000001</v>
      </c>
      <c r="G22" s="30" t="s">
        <v>4</v>
      </c>
      <c r="H22" s="7">
        <v>45867</v>
      </c>
      <c r="I22" s="23" t="s">
        <v>75</v>
      </c>
      <c r="K22" s="4"/>
    </row>
    <row r="23" spans="1:11" x14ac:dyDescent="0.2">
      <c r="A23">
        <v>22</v>
      </c>
      <c r="B23" t="s">
        <v>15</v>
      </c>
      <c r="C23" s="29" t="s">
        <v>69</v>
      </c>
      <c r="D23" s="5">
        <v>52.66</v>
      </c>
      <c r="E23" s="30" t="s">
        <v>5</v>
      </c>
      <c r="F23" s="8">
        <v>0.1186</v>
      </c>
      <c r="G23" s="30" t="s">
        <v>4</v>
      </c>
      <c r="H23" s="7">
        <v>45867</v>
      </c>
      <c r="I23" s="23" t="s">
        <v>75</v>
      </c>
      <c r="K23" s="4"/>
    </row>
    <row r="24" spans="1:11" x14ac:dyDescent="0.2">
      <c r="A24">
        <v>23</v>
      </c>
      <c r="B24" t="s">
        <v>15</v>
      </c>
      <c r="C24" s="4" t="s">
        <v>43</v>
      </c>
      <c r="D24" s="5">
        <v>26.08</v>
      </c>
      <c r="E24" s="30" t="s">
        <v>17</v>
      </c>
      <c r="F24" s="8">
        <v>0.13919999999999999</v>
      </c>
      <c r="G24" s="30" t="s">
        <v>18</v>
      </c>
      <c r="H24" s="7">
        <v>45867</v>
      </c>
      <c r="I24" s="23" t="s">
        <v>75</v>
      </c>
      <c r="K24" s="4"/>
    </row>
    <row r="25" spans="1:11" x14ac:dyDescent="0.2">
      <c r="A25">
        <v>24</v>
      </c>
      <c r="B25" t="s">
        <v>15</v>
      </c>
      <c r="C25" s="4" t="s">
        <v>44</v>
      </c>
      <c r="D25" s="5">
        <v>30.98</v>
      </c>
      <c r="E25" s="30" t="s">
        <v>5</v>
      </c>
      <c r="F25" s="8">
        <v>0.23100000000000001</v>
      </c>
      <c r="G25" s="30" t="s">
        <v>4</v>
      </c>
      <c r="H25" s="7">
        <v>45867</v>
      </c>
      <c r="I25" s="23" t="s">
        <v>75</v>
      </c>
      <c r="K25" s="4"/>
    </row>
    <row r="26" spans="1:11" x14ac:dyDescent="0.2">
      <c r="A26">
        <v>25</v>
      </c>
      <c r="B26" t="s">
        <v>15</v>
      </c>
      <c r="C26" s="4" t="s">
        <v>45</v>
      </c>
      <c r="D26" s="5">
        <v>21.91</v>
      </c>
      <c r="E26" s="30" t="s">
        <v>5</v>
      </c>
      <c r="F26" s="8">
        <v>9.7699999999999995E-2</v>
      </c>
      <c r="G26" s="30" t="s">
        <v>4</v>
      </c>
      <c r="H26" s="7">
        <v>45867</v>
      </c>
      <c r="I26" s="23" t="s">
        <v>75</v>
      </c>
      <c r="K26" s="4"/>
    </row>
    <row r="27" spans="1:11" x14ac:dyDescent="0.2">
      <c r="A27">
        <v>26</v>
      </c>
      <c r="B27" t="s">
        <v>15</v>
      </c>
      <c r="C27" s="4" t="s">
        <v>46</v>
      </c>
      <c r="D27" s="5">
        <v>11.71</v>
      </c>
      <c r="E27" s="30" t="s">
        <v>5</v>
      </c>
      <c r="F27" s="8">
        <v>0.24679999999999999</v>
      </c>
      <c r="G27" s="30" t="s">
        <v>4</v>
      </c>
      <c r="H27" s="7">
        <v>45867</v>
      </c>
      <c r="I27" s="23" t="s">
        <v>75</v>
      </c>
      <c r="K27" s="4"/>
    </row>
    <row r="28" spans="1:11" x14ac:dyDescent="0.2">
      <c r="A28">
        <v>27</v>
      </c>
      <c r="B28" t="s">
        <v>15</v>
      </c>
      <c r="C28" s="4" t="s">
        <v>47</v>
      </c>
      <c r="D28" s="5">
        <v>28.74</v>
      </c>
      <c r="E28" s="30" t="s">
        <v>5</v>
      </c>
      <c r="F28" s="8">
        <v>0.20610000000000001</v>
      </c>
      <c r="G28" s="30" t="s">
        <v>4</v>
      </c>
      <c r="H28" s="7">
        <v>45867</v>
      </c>
      <c r="I28" s="23" t="s">
        <v>75</v>
      </c>
      <c r="K28" s="4"/>
    </row>
    <row r="29" spans="1:11" x14ac:dyDescent="0.2">
      <c r="A29">
        <v>28</v>
      </c>
      <c r="B29" t="s">
        <v>15</v>
      </c>
      <c r="C29" s="4" t="s">
        <v>48</v>
      </c>
      <c r="D29" s="5">
        <v>21.91</v>
      </c>
      <c r="E29" s="30" t="s">
        <v>5</v>
      </c>
      <c r="F29" s="8">
        <v>0.5081</v>
      </c>
      <c r="G29" s="30" t="s">
        <v>4</v>
      </c>
      <c r="H29" s="7">
        <v>45867</v>
      </c>
      <c r="I29" s="23" t="s">
        <v>75</v>
      </c>
      <c r="K29" s="4"/>
    </row>
    <row r="30" spans="1:11" x14ac:dyDescent="0.2">
      <c r="A30">
        <v>1</v>
      </c>
      <c r="B30" t="s">
        <v>15</v>
      </c>
      <c r="C30" s="29" t="s">
        <v>53</v>
      </c>
      <c r="D30" s="5">
        <v>2.67</v>
      </c>
      <c r="E30" s="30" t="s">
        <v>5</v>
      </c>
      <c r="F30" s="6">
        <v>0</v>
      </c>
      <c r="G30" s="30" t="s">
        <v>4</v>
      </c>
      <c r="H30" s="7">
        <v>45867</v>
      </c>
      <c r="I30" s="23" t="s">
        <v>75</v>
      </c>
    </row>
    <row r="31" spans="1:11" x14ac:dyDescent="0.2">
      <c r="A31">
        <v>2</v>
      </c>
      <c r="B31" t="s">
        <v>15</v>
      </c>
      <c r="C31" s="29" t="s">
        <v>52</v>
      </c>
      <c r="D31" s="2">
        <v>0</v>
      </c>
      <c r="E31" s="30" t="s">
        <v>5</v>
      </c>
      <c r="F31" s="1">
        <v>4.4499999999999998E-2</v>
      </c>
      <c r="G31" s="30" t="s">
        <v>4</v>
      </c>
      <c r="H31" s="7">
        <v>45867</v>
      </c>
      <c r="I31" s="23" t="s">
        <v>75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Tarifas MRS</vt:lpstr>
      <vt:lpstr>PRODUTOS</vt:lpstr>
      <vt:lpstr>DP</vt:lpstr>
      <vt:lpstr>NOME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Herlis Gomes Peixoto Junior</cp:lastModifiedBy>
  <cp:lastPrinted>2008-11-11T17:05:48Z</cp:lastPrinted>
  <dcterms:created xsi:type="dcterms:W3CDTF">2004-08-04T19:11:37Z</dcterms:created>
  <dcterms:modified xsi:type="dcterms:W3CDTF">2025-08-06T12:29:13Z</dcterms:modified>
</cp:coreProperties>
</file>