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C:\Users\valquiria.caldeira\Documents\Valquiria Caldeira\Reajustes tarifários\FTC\Documentos para atualização do site da ANTT_FTC\"/>
    </mc:Choice>
  </mc:AlternateContent>
  <xr:revisionPtr revIDLastSave="0" documentId="13_ncr:1_{BBD5F28D-B072-4266-A144-75E5ECC7B50C}" xr6:coauthVersionLast="47" xr6:coauthVersionMax="47" xr10:uidLastSave="{00000000-0000-0000-0000-000000000000}"/>
  <bookViews>
    <workbookView showHorizontalScroll="0" showVerticalScroll="0" xWindow="22932" yWindow="-108" windowWidth="17496" windowHeight="10416" xr2:uid="{00000000-000D-0000-FFFF-FFFF00000000}"/>
  </bookViews>
  <sheets>
    <sheet name="Tarifas FTC" sheetId="4" r:id="rId1"/>
    <sheet name="PRODUTOS" sheetId="1" state="hidden" r:id="rId2"/>
  </sheets>
  <definedNames>
    <definedName name="_xlnm._FilterDatabase" localSheetId="1" hidden="1">PRODUTOS!$A$1:$J$28</definedName>
    <definedName name="NOME">PRODUTOS!$C$2:$C$26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4" l="1"/>
  <c r="C15" i="4"/>
  <c r="E16" i="4" s="1"/>
  <c r="B8" i="4"/>
  <c r="E5" i="4"/>
  <c r="B5" i="4"/>
  <c r="E10" i="4"/>
  <c r="E14" i="4"/>
  <c r="E13" i="4"/>
  <c r="E12" i="4"/>
  <c r="E11" i="4"/>
  <c r="E17" i="4" l="1"/>
</calcChain>
</file>

<file path=xl/sharedStrings.xml><?xml version="1.0" encoding="utf-8"?>
<sst xmlns="http://schemas.openxmlformats.org/spreadsheetml/2006/main" count="55" uniqueCount="40">
  <si>
    <t>CONCESSIONÁRIA</t>
  </si>
  <si>
    <t>PRODUTO</t>
  </si>
  <si>
    <t>FIXO</t>
  </si>
  <si>
    <t>CONCESSIONÁRIA:</t>
  </si>
  <si>
    <t>FAIXAS QUILOMÉTRICAS</t>
  </si>
  <si>
    <t>R$/T.KM</t>
  </si>
  <si>
    <t>ATÉ</t>
  </si>
  <si>
    <t>DE 401</t>
  </si>
  <si>
    <t>a</t>
  </si>
  <si>
    <t>EM DIANTE</t>
  </si>
  <si>
    <t>R$/T</t>
  </si>
  <si>
    <t>BASES DAS TARIFAS (NÃO INCLUÍDO O ICMS)</t>
  </si>
  <si>
    <t>PARCELA FIXA</t>
  </si>
  <si>
    <t>UNIFIX</t>
  </si>
  <si>
    <t>UNIVAR</t>
  </si>
  <si>
    <t>ORDEM</t>
  </si>
  <si>
    <t>Distância Ferroviária (km):</t>
  </si>
  <si>
    <t>VIGÊNCIA</t>
  </si>
  <si>
    <t>VIGÊNCIA:</t>
  </si>
  <si>
    <t>Obs.: Informe a distância de transporte no campo em fundo azul.</t>
  </si>
  <si>
    <t>ESCOLHA O PRODUTO:</t>
  </si>
  <si>
    <t>FTC</t>
  </si>
  <si>
    <t>CARVÃO MINERAL</t>
  </si>
  <si>
    <t>Ferrovia Teresa Cristina</t>
  </si>
  <si>
    <t>&lt;- Valor máximo homologado para a distância selecionada.</t>
  </si>
  <si>
    <t>CONTÊINER CHEIO DE 20 PÉS</t>
  </si>
  <si>
    <t>CONTÊINER VAZIO DE 20 PÉS</t>
  </si>
  <si>
    <t>CONTÊINER CHEIO DE 40 PÉS</t>
  </si>
  <si>
    <t>CONTÊINER VAZIO DE 40 PÉS</t>
  </si>
  <si>
    <t>R$/con</t>
  </si>
  <si>
    <t>R$/con.km</t>
  </si>
  <si>
    <t>DE 201</t>
  </si>
  <si>
    <t>DE 601</t>
  </si>
  <si>
    <t>0_A_200</t>
  </si>
  <si>
    <t>201_A_400</t>
  </si>
  <si>
    <t>401_A_600</t>
  </si>
  <si>
    <t>ACIMA_600</t>
  </si>
  <si>
    <t>DECISÃO SUFER</t>
  </si>
  <si>
    <t>DECISÃO</t>
  </si>
  <si>
    <t>009/2024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</si>
</sst>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0000"/>
    <numFmt numFmtId="166" formatCode="_(* #,##0_);_(* \(#,##0\);_(* &quot;-&quot;??_);_(@_)"/>
  </numFmts>
  <fonts count="11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b/>
      <sz val="8"/>
      <color indexed="10"/>
      <name val="Arial"/>
      <family val="2"/>
    </font>
    <font>
      <b/>
      <sz val="8"/>
      <color indexed="23"/>
      <name val="Arial"/>
      <family val="2"/>
    </font>
    <font>
      <sz val="10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165" fontId="0" fillId="0" borderId="0" xfId="0" applyNumberFormat="1"/>
    <xf numFmtId="2" fontId="0" fillId="0" borderId="0" xfId="0" applyNumberFormat="1"/>
    <xf numFmtId="0" fontId="2" fillId="0" borderId="0" xfId="0" applyFont="1"/>
    <xf numFmtId="165" fontId="2" fillId="0" borderId="0" xfId="0" applyNumberFormat="1" applyFont="1"/>
    <xf numFmtId="0" fontId="3" fillId="0" borderId="0" xfId="0" applyFont="1"/>
    <xf numFmtId="2" fontId="2" fillId="0" borderId="0" xfId="0" applyNumberFormat="1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quotePrefix="1" applyFont="1" applyAlignment="1">
      <alignment horizontal="left"/>
    </xf>
    <xf numFmtId="0" fontId="6" fillId="0" borderId="0" xfId="0" applyFont="1"/>
    <xf numFmtId="0" fontId="7" fillId="0" borderId="0" xfId="0" applyFont="1"/>
    <xf numFmtId="0" fontId="5" fillId="0" borderId="1" xfId="0" applyFont="1" applyBorder="1"/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4" xfId="0" applyFont="1" applyBorder="1"/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right"/>
    </xf>
    <xf numFmtId="0" fontId="5" fillId="0" borderId="5" xfId="0" applyFont="1" applyBorder="1"/>
    <xf numFmtId="0" fontId="5" fillId="0" borderId="6" xfId="0" applyFont="1" applyBorder="1"/>
    <xf numFmtId="165" fontId="4" fillId="0" borderId="7" xfId="0" quotePrefix="1" applyNumberFormat="1" applyFont="1" applyBorder="1" applyAlignment="1">
      <alignment horizontal="right"/>
    </xf>
    <xf numFmtId="165" fontId="4" fillId="0" borderId="8" xfId="0" quotePrefix="1" applyNumberFormat="1" applyFont="1" applyBorder="1" applyAlignment="1">
      <alignment horizontal="right"/>
    </xf>
    <xf numFmtId="2" fontId="4" fillId="0" borderId="9" xfId="0" quotePrefix="1" applyNumberFormat="1" applyFont="1" applyBorder="1" applyAlignment="1">
      <alignment horizontal="right"/>
    </xf>
    <xf numFmtId="0" fontId="5" fillId="0" borderId="10" xfId="0" applyFont="1" applyBorder="1"/>
    <xf numFmtId="0" fontId="5" fillId="0" borderId="11" xfId="0" applyFont="1" applyBorder="1" applyAlignment="1">
      <alignment horizontal="right"/>
    </xf>
    <xf numFmtId="0" fontId="5" fillId="0" borderId="12" xfId="0" applyFont="1" applyBorder="1"/>
    <xf numFmtId="0" fontId="5" fillId="0" borderId="13" xfId="0" quotePrefix="1" applyFont="1" applyBorder="1" applyAlignment="1">
      <alignment horizontal="right"/>
    </xf>
    <xf numFmtId="14" fontId="0" fillId="0" borderId="0" xfId="0" applyNumberFormat="1"/>
    <xf numFmtId="164" fontId="5" fillId="0" borderId="0" xfId="1" applyFont="1" applyBorder="1"/>
    <xf numFmtId="166" fontId="0" fillId="0" borderId="0" xfId="1" applyNumberFormat="1" applyFont="1"/>
    <xf numFmtId="0" fontId="2" fillId="0" borderId="0" xfId="0" applyFont="1" applyAlignment="1">
      <alignment horizontal="left"/>
    </xf>
    <xf numFmtId="0" fontId="4" fillId="0" borderId="13" xfId="0" applyFont="1" applyBorder="1" applyAlignment="1">
      <alignment horizontal="right"/>
    </xf>
    <xf numFmtId="164" fontId="8" fillId="0" borderId="13" xfId="1" quotePrefix="1" applyFont="1" applyFill="1" applyBorder="1"/>
    <xf numFmtId="0" fontId="0" fillId="0" borderId="0" xfId="0" applyAlignment="1">
      <alignment horizontal="right"/>
    </xf>
    <xf numFmtId="0" fontId="7" fillId="0" borderId="0" xfId="0" applyFont="1" applyProtection="1">
      <protection locked="0" hidden="1"/>
    </xf>
    <xf numFmtId="0" fontId="10" fillId="0" borderId="0" xfId="0" applyFont="1"/>
    <xf numFmtId="0" fontId="0" fillId="0" borderId="0" xfId="0" applyAlignment="1">
      <alignment horizontal="center" vertical="center"/>
    </xf>
    <xf numFmtId="166" fontId="2" fillId="0" borderId="13" xfId="1" quotePrefix="1" applyNumberFormat="1" applyFont="1" applyBorder="1" applyAlignment="1">
      <alignment horizontal="center" vertical="center"/>
    </xf>
    <xf numFmtId="14" fontId="2" fillId="0" borderId="13" xfId="1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2" fillId="0" borderId="0" xfId="0" applyFont="1" applyAlignment="1">
      <alignment horizontal="left" vertical="top" wrapText="1"/>
    </xf>
    <xf numFmtId="0" fontId="5" fillId="0" borderId="14" xfId="0" quotePrefix="1" applyFont="1" applyBorder="1" applyAlignment="1">
      <alignment horizontal="center"/>
    </xf>
    <xf numFmtId="0" fontId="5" fillId="0" borderId="15" xfId="0" quotePrefix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16" fmlaLink="$A$3" fmlaRange="NOME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4</xdr:col>
          <xdr:colOff>1295400</xdr:colOff>
          <xdr:row>2</xdr:row>
          <xdr:rowOff>198120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26"/>
  <sheetViews>
    <sheetView showGridLines="0" showRowColHeaders="0" tabSelected="1" workbookViewId="0">
      <selection activeCell="D18" sqref="D18"/>
    </sheetView>
  </sheetViews>
  <sheetFormatPr defaultRowHeight="13.2" x14ac:dyDescent="0.25"/>
  <cols>
    <col min="1" max="1" width="9" customWidth="1"/>
    <col min="2" max="4" width="11" customWidth="1"/>
    <col min="5" max="5" width="19.5546875" customWidth="1"/>
  </cols>
  <sheetData>
    <row r="2" spans="1:5" x14ac:dyDescent="0.25">
      <c r="B2" s="10" t="s">
        <v>20</v>
      </c>
    </row>
    <row r="3" spans="1:5" ht="16.5" customHeight="1" x14ac:dyDescent="0.25">
      <c r="A3" s="34">
        <v>1</v>
      </c>
    </row>
    <row r="4" spans="1:5" ht="13.5" customHeight="1" x14ac:dyDescent="0.25">
      <c r="A4" s="11"/>
      <c r="B4" s="10" t="s">
        <v>18</v>
      </c>
      <c r="E4" s="39" t="s">
        <v>37</v>
      </c>
    </row>
    <row r="5" spans="1:5" ht="16.5" customHeight="1" x14ac:dyDescent="0.25">
      <c r="A5" s="11">
        <v>0</v>
      </c>
      <c r="B5" s="38">
        <f>VLOOKUP(A3,PRODUTOS!A2:L26,11,FALSE)</f>
        <v>45343</v>
      </c>
      <c r="E5" s="37" t="str">
        <f>VLOOKUP(A3,PRODUTOS!A2:L26,12,FALSE)</f>
        <v>009/2024</v>
      </c>
    </row>
    <row r="7" spans="1:5" x14ac:dyDescent="0.25">
      <c r="B7" s="3" t="s">
        <v>3</v>
      </c>
      <c r="C7" s="5"/>
      <c r="D7" s="30" t="s">
        <v>23</v>
      </c>
      <c r="E7" s="30"/>
    </row>
    <row r="8" spans="1:5" ht="36.75" customHeight="1" x14ac:dyDescent="0.25">
      <c r="B8" s="41" t="str">
        <f>CONCATENATE("TABELA TARIFÁRIA PARA ",VLOOKUP(A3,PRODUTOS!A2:C26,3,FALSE))</f>
        <v>TABELA TARIFÁRIA PARA CARVÃO MINERAL</v>
      </c>
      <c r="C8" s="41"/>
      <c r="D8" s="41"/>
      <c r="E8" s="41"/>
    </row>
    <row r="9" spans="1:5" x14ac:dyDescent="0.25">
      <c r="B9" s="9" t="s">
        <v>11</v>
      </c>
      <c r="C9" s="8"/>
      <c r="D9" s="7"/>
      <c r="E9" s="8"/>
    </row>
    <row r="10" spans="1:5" x14ac:dyDescent="0.25">
      <c r="B10" s="23" t="s">
        <v>4</v>
      </c>
      <c r="C10" s="24"/>
      <c r="D10" s="25"/>
      <c r="E10" s="26" t="str">
        <f>VLOOKUP(A3,PRODUTOS!A2:L26,10,FALSE)</f>
        <v>R$/T.KM</v>
      </c>
    </row>
    <row r="11" spans="1:5" x14ac:dyDescent="0.25">
      <c r="B11" s="12" t="s">
        <v>6</v>
      </c>
      <c r="C11" s="13"/>
      <c r="D11" s="14">
        <v>200</v>
      </c>
      <c r="E11" s="20">
        <f>VLOOKUP(A3,PRODUTOS!A2:L26,6,FALSE)</f>
        <v>0.12374</v>
      </c>
    </row>
    <row r="12" spans="1:5" x14ac:dyDescent="0.25">
      <c r="B12" s="15" t="s">
        <v>31</v>
      </c>
      <c r="C12" s="16" t="s">
        <v>8</v>
      </c>
      <c r="D12" s="17">
        <v>400</v>
      </c>
      <c r="E12" s="21">
        <f>VLOOKUP(A3,PRODUTOS!A2:L26,7,FALSE)</f>
        <v>0.11755</v>
      </c>
    </row>
    <row r="13" spans="1:5" x14ac:dyDescent="0.25">
      <c r="B13" s="15" t="s">
        <v>7</v>
      </c>
      <c r="C13" s="16" t="s">
        <v>8</v>
      </c>
      <c r="D13" s="17">
        <v>600</v>
      </c>
      <c r="E13" s="21">
        <f>VLOOKUP(A3,PRODUTOS!A2:L26,8,FALSE)</f>
        <v>0.11137</v>
      </c>
    </row>
    <row r="14" spans="1:5" x14ac:dyDescent="0.25">
      <c r="B14" s="15" t="s">
        <v>32</v>
      </c>
      <c r="C14" s="16" t="s">
        <v>9</v>
      </c>
      <c r="D14" s="18"/>
      <c r="E14" s="21">
        <f>VLOOKUP(A3,PRODUTOS!A2:L26,9,FALSE)</f>
        <v>0.10514</v>
      </c>
    </row>
    <row r="15" spans="1:5" x14ac:dyDescent="0.25">
      <c r="B15" s="19" t="s">
        <v>12</v>
      </c>
      <c r="C15" s="42" t="str">
        <f>VLOOKUP(A3,PRODUTOS!A2:L26,5,FALSE)</f>
        <v>R$/T</v>
      </c>
      <c r="D15" s="43"/>
      <c r="E15" s="22">
        <f>VLOOKUP(A3,PRODUTOS!A2:L26,4,FALSE)</f>
        <v>39.43</v>
      </c>
    </row>
    <row r="16" spans="1:5" x14ac:dyDescent="0.25">
      <c r="B16" s="44" t="s">
        <v>16</v>
      </c>
      <c r="C16" s="45"/>
      <c r="D16" s="48">
        <v>1</v>
      </c>
      <c r="E16" s="31" t="str">
        <f>CONCATENATE("Tarifa em ",C15)</f>
        <v>Tarifa em R$/T</v>
      </c>
    </row>
    <row r="17" spans="2:6" x14ac:dyDescent="0.25">
      <c r="B17" s="46"/>
      <c r="C17" s="47"/>
      <c r="D17" s="49"/>
      <c r="E17" s="32">
        <f>ROUND(IF(D16&lt;=D11,E15+(D16*E11),IF(D16&lt;=D12,E15+(D11*E11)+((D16-D11)*E12),IF(D16&lt;=D13,E15+(D11*E11)+((D12-D11)*E12)+((D16-D12)*E13),IF(D16&gt;=D13+1,E15+(D11*E11)+((D12-D11)*E12)+((D13-D12)*E13)+((D16-D13)*E14))))),2)</f>
        <v>39.549999999999997</v>
      </c>
      <c r="F17" s="35" t="s">
        <v>24</v>
      </c>
    </row>
    <row r="18" spans="2:6" x14ac:dyDescent="0.25">
      <c r="B18" s="7"/>
      <c r="C18" s="8"/>
      <c r="D18" s="7"/>
      <c r="E18" s="28"/>
    </row>
    <row r="19" spans="2:6" x14ac:dyDescent="0.25">
      <c r="B19" s="7"/>
      <c r="C19" s="8"/>
      <c r="D19" s="7"/>
      <c r="E19" s="28"/>
    </row>
    <row r="20" spans="2:6" x14ac:dyDescent="0.25">
      <c r="B20" s="40" t="s">
        <v>19</v>
      </c>
      <c r="C20" s="40"/>
      <c r="D20" s="40"/>
      <c r="E20" s="40"/>
    </row>
    <row r="21" spans="2:6" x14ac:dyDescent="0.25">
      <c r="B21" s="7"/>
      <c r="C21" s="8"/>
      <c r="D21" s="7"/>
      <c r="E21" s="28"/>
    </row>
    <row r="22" spans="2:6" x14ac:dyDescent="0.25">
      <c r="B22" s="7"/>
      <c r="C22" s="8"/>
      <c r="D22" s="7"/>
      <c r="E22" s="28"/>
    </row>
    <row r="23" spans="2:6" x14ac:dyDescent="0.25">
      <c r="B23" s="7"/>
      <c r="C23" s="8"/>
      <c r="D23" s="7"/>
      <c r="E23" s="28"/>
    </row>
    <row r="24" spans="2:6" x14ac:dyDescent="0.25">
      <c r="B24" s="7"/>
      <c r="C24" s="8"/>
      <c r="D24" s="7"/>
      <c r="E24" s="28"/>
    </row>
    <row r="25" spans="2:6" x14ac:dyDescent="0.25">
      <c r="B25" s="7"/>
      <c r="C25" s="8"/>
      <c r="D25" s="7"/>
      <c r="E25" s="28"/>
    </row>
    <row r="26" spans="2:6" x14ac:dyDescent="0.25">
      <c r="B26" s="7"/>
      <c r="C26" s="8"/>
      <c r="D26" s="7"/>
      <c r="E26" s="28"/>
    </row>
    <row r="27" spans="2:6" x14ac:dyDescent="0.25">
      <c r="B27" s="7"/>
      <c r="C27" s="8"/>
      <c r="D27" s="7"/>
      <c r="E27" s="28"/>
    </row>
    <row r="28" spans="2:6" x14ac:dyDescent="0.25">
      <c r="B28" s="7"/>
      <c r="C28" s="8"/>
      <c r="D28" s="7"/>
      <c r="E28" s="28"/>
    </row>
    <row r="29" spans="2:6" x14ac:dyDescent="0.25">
      <c r="B29" s="7"/>
      <c r="C29" s="8"/>
      <c r="D29" s="7"/>
      <c r="E29" s="28"/>
    </row>
    <row r="30" spans="2:6" x14ac:dyDescent="0.25">
      <c r="B30" s="7"/>
      <c r="C30" s="8"/>
      <c r="D30" s="7"/>
      <c r="E30" s="28"/>
    </row>
    <row r="31" spans="2:6" x14ac:dyDescent="0.25">
      <c r="B31" s="7"/>
      <c r="C31" s="8"/>
      <c r="D31" s="7"/>
      <c r="E31" s="28"/>
    </row>
    <row r="32" spans="2:6" x14ac:dyDescent="0.25">
      <c r="B32" s="7"/>
      <c r="C32" s="8"/>
      <c r="D32" s="7"/>
      <c r="E32" s="28"/>
    </row>
    <row r="33" spans="2:5" x14ac:dyDescent="0.25">
      <c r="B33" s="7"/>
      <c r="C33" s="8"/>
      <c r="D33" s="7"/>
      <c r="E33" s="28"/>
    </row>
    <row r="34" spans="2:5" x14ac:dyDescent="0.25">
      <c r="B34" s="7"/>
      <c r="C34" s="8"/>
      <c r="D34" s="7"/>
      <c r="E34" s="28"/>
    </row>
    <row r="35" spans="2:5" x14ac:dyDescent="0.25">
      <c r="B35" s="7"/>
      <c r="C35" s="8"/>
      <c r="D35" s="7"/>
      <c r="E35" s="28"/>
    </row>
    <row r="36" spans="2:5" x14ac:dyDescent="0.25">
      <c r="B36" s="7"/>
      <c r="C36" s="8"/>
      <c r="D36" s="7"/>
      <c r="E36" s="28"/>
    </row>
    <row r="37" spans="2:5" x14ac:dyDescent="0.25">
      <c r="B37" s="7"/>
      <c r="C37" s="8"/>
      <c r="D37" s="7"/>
      <c r="E37" s="28"/>
    </row>
    <row r="38" spans="2:5" x14ac:dyDescent="0.25">
      <c r="B38" s="7"/>
      <c r="C38" s="8"/>
      <c r="D38" s="7"/>
      <c r="E38" s="28"/>
    </row>
    <row r="39" spans="2:5" x14ac:dyDescent="0.25">
      <c r="B39" s="7"/>
      <c r="C39" s="8"/>
      <c r="D39" s="7"/>
      <c r="E39" s="28"/>
    </row>
    <row r="40" spans="2:5" x14ac:dyDescent="0.25">
      <c r="B40" s="7"/>
      <c r="C40" s="8"/>
      <c r="D40" s="7"/>
      <c r="E40" s="28"/>
    </row>
    <row r="41" spans="2:5" x14ac:dyDescent="0.25">
      <c r="B41" s="7"/>
      <c r="C41" s="8"/>
      <c r="D41" s="7"/>
      <c r="E41" s="28"/>
    </row>
    <row r="42" spans="2:5" x14ac:dyDescent="0.25">
      <c r="B42" s="7"/>
      <c r="C42" s="8"/>
      <c r="D42" s="7"/>
      <c r="E42" s="28"/>
    </row>
    <row r="43" spans="2:5" x14ac:dyDescent="0.25">
      <c r="B43" s="7"/>
      <c r="C43" s="8"/>
      <c r="D43" s="7"/>
      <c r="E43" s="28"/>
    </row>
    <row r="44" spans="2:5" x14ac:dyDescent="0.25">
      <c r="B44" s="7"/>
      <c r="C44" s="8"/>
      <c r="D44" s="7"/>
      <c r="E44" s="28"/>
    </row>
    <row r="45" spans="2:5" x14ac:dyDescent="0.25">
      <c r="B45" s="7"/>
      <c r="C45" s="8"/>
      <c r="D45" s="7"/>
      <c r="E45" s="28"/>
    </row>
    <row r="46" spans="2:5" x14ac:dyDescent="0.25">
      <c r="B46" s="7"/>
      <c r="C46" s="8"/>
      <c r="D46" s="7"/>
      <c r="E46" s="28"/>
    </row>
    <row r="47" spans="2:5" x14ac:dyDescent="0.25">
      <c r="B47" s="7"/>
      <c r="C47" s="8"/>
      <c r="D47" s="7"/>
      <c r="E47" s="28"/>
    </row>
    <row r="48" spans="2:5" x14ac:dyDescent="0.25">
      <c r="B48" s="7"/>
      <c r="C48" s="8"/>
      <c r="D48" s="7"/>
      <c r="E48" s="28"/>
    </row>
    <row r="49" spans="2:5" x14ac:dyDescent="0.25">
      <c r="B49" s="7"/>
      <c r="C49" s="8"/>
      <c r="D49" s="7"/>
      <c r="E49" s="28"/>
    </row>
    <row r="50" spans="2:5" x14ac:dyDescent="0.25">
      <c r="B50" s="7"/>
      <c r="C50" s="8"/>
      <c r="D50" s="7"/>
      <c r="E50" s="28"/>
    </row>
    <row r="51" spans="2:5" x14ac:dyDescent="0.25">
      <c r="B51" s="7"/>
      <c r="C51" s="8"/>
      <c r="D51" s="7"/>
      <c r="E51" s="28"/>
    </row>
    <row r="52" spans="2:5" x14ac:dyDescent="0.25">
      <c r="B52" s="7"/>
      <c r="C52" s="8"/>
      <c r="D52" s="7"/>
      <c r="E52" s="28"/>
    </row>
    <row r="53" spans="2:5" x14ac:dyDescent="0.25">
      <c r="B53" s="7"/>
      <c r="C53" s="8"/>
      <c r="D53" s="7"/>
      <c r="E53" s="28"/>
    </row>
    <row r="54" spans="2:5" x14ac:dyDescent="0.25">
      <c r="B54" s="7"/>
      <c r="C54" s="8"/>
      <c r="D54" s="7"/>
      <c r="E54" s="28"/>
    </row>
    <row r="55" spans="2:5" x14ac:dyDescent="0.25">
      <c r="B55" s="7"/>
      <c r="C55" s="8"/>
      <c r="D55" s="7"/>
      <c r="E55" s="28"/>
    </row>
    <row r="56" spans="2:5" x14ac:dyDescent="0.25">
      <c r="B56" s="7"/>
      <c r="C56" s="8"/>
      <c r="D56" s="7"/>
      <c r="E56" s="28"/>
    </row>
    <row r="57" spans="2:5" x14ac:dyDescent="0.25">
      <c r="B57" s="7"/>
      <c r="C57" s="8"/>
      <c r="D57" s="7"/>
      <c r="E57" s="28"/>
    </row>
    <row r="58" spans="2:5" x14ac:dyDescent="0.25">
      <c r="B58" s="7"/>
      <c r="C58" s="8"/>
      <c r="D58" s="7"/>
      <c r="E58" s="28"/>
    </row>
    <row r="59" spans="2:5" x14ac:dyDescent="0.25">
      <c r="B59" s="7"/>
      <c r="C59" s="8"/>
      <c r="D59" s="7"/>
      <c r="E59" s="28"/>
    </row>
    <row r="60" spans="2:5" x14ac:dyDescent="0.25">
      <c r="B60" s="7"/>
      <c r="C60" s="8"/>
      <c r="D60" s="7"/>
      <c r="E60" s="28"/>
    </row>
    <row r="61" spans="2:5" x14ac:dyDescent="0.25">
      <c r="B61" s="7"/>
      <c r="C61" s="8"/>
      <c r="D61" s="7"/>
      <c r="E61" s="28"/>
    </row>
    <row r="62" spans="2:5" x14ac:dyDescent="0.25">
      <c r="B62" s="7"/>
      <c r="C62" s="8"/>
      <c r="D62" s="7"/>
      <c r="E62" s="28"/>
    </row>
    <row r="63" spans="2:5" x14ac:dyDescent="0.25">
      <c r="B63" s="7"/>
      <c r="C63" s="8"/>
      <c r="D63" s="7"/>
      <c r="E63" s="28"/>
    </row>
    <row r="64" spans="2:5" x14ac:dyDescent="0.25">
      <c r="B64" s="7"/>
      <c r="C64" s="8"/>
      <c r="D64" s="7"/>
      <c r="E64" s="28"/>
    </row>
    <row r="65" spans="2:5" x14ac:dyDescent="0.25">
      <c r="B65" s="7"/>
      <c r="C65" s="8"/>
      <c r="D65" s="7"/>
      <c r="E65" s="28"/>
    </row>
    <row r="66" spans="2:5" x14ac:dyDescent="0.25">
      <c r="B66" s="7"/>
      <c r="C66" s="8"/>
      <c r="D66" s="7"/>
      <c r="E66" s="28"/>
    </row>
    <row r="67" spans="2:5" x14ac:dyDescent="0.25">
      <c r="B67" s="7"/>
      <c r="C67" s="8"/>
      <c r="D67" s="7"/>
      <c r="E67" s="28"/>
    </row>
    <row r="68" spans="2:5" x14ac:dyDescent="0.25">
      <c r="B68" s="7"/>
      <c r="C68" s="8"/>
      <c r="D68" s="7"/>
      <c r="E68" s="28"/>
    </row>
    <row r="69" spans="2:5" x14ac:dyDescent="0.25">
      <c r="B69" s="7"/>
      <c r="C69" s="8"/>
      <c r="D69" s="7"/>
      <c r="E69" s="28"/>
    </row>
    <row r="70" spans="2:5" x14ac:dyDescent="0.25">
      <c r="B70" s="7"/>
      <c r="C70" s="8"/>
      <c r="D70" s="7"/>
      <c r="E70" s="28"/>
    </row>
    <row r="71" spans="2:5" x14ac:dyDescent="0.25">
      <c r="B71" s="7"/>
      <c r="C71" s="8"/>
      <c r="D71" s="7"/>
      <c r="E71" s="28"/>
    </row>
    <row r="72" spans="2:5" x14ac:dyDescent="0.25">
      <c r="B72" s="7"/>
      <c r="C72" s="8"/>
      <c r="D72" s="7"/>
      <c r="E72" s="28"/>
    </row>
    <row r="73" spans="2:5" x14ac:dyDescent="0.25">
      <c r="B73" s="7"/>
      <c r="C73" s="8"/>
      <c r="D73" s="7"/>
      <c r="E73" s="28"/>
    </row>
    <row r="74" spans="2:5" x14ac:dyDescent="0.25">
      <c r="B74" s="7"/>
      <c r="C74" s="8"/>
      <c r="D74" s="7"/>
      <c r="E74" s="28"/>
    </row>
    <row r="75" spans="2:5" x14ac:dyDescent="0.25">
      <c r="B75" s="7"/>
      <c r="C75" s="8"/>
      <c r="D75" s="7"/>
      <c r="E75" s="28"/>
    </row>
    <row r="76" spans="2:5" x14ac:dyDescent="0.25">
      <c r="B76" s="7"/>
      <c r="C76" s="8"/>
      <c r="D76" s="7"/>
      <c r="E76" s="28"/>
    </row>
    <row r="77" spans="2:5" x14ac:dyDescent="0.25">
      <c r="B77" s="7"/>
      <c r="C77" s="8"/>
      <c r="D77" s="7"/>
      <c r="E77" s="28"/>
    </row>
    <row r="78" spans="2:5" x14ac:dyDescent="0.25">
      <c r="B78" s="7"/>
      <c r="C78" s="8"/>
      <c r="D78" s="7"/>
      <c r="E78" s="28"/>
    </row>
    <row r="79" spans="2:5" x14ac:dyDescent="0.25">
      <c r="B79" s="7"/>
      <c r="C79" s="8"/>
      <c r="D79" s="7"/>
      <c r="E79" s="28"/>
    </row>
    <row r="80" spans="2:5" x14ac:dyDescent="0.25">
      <c r="B80" s="7"/>
      <c r="C80" s="8"/>
      <c r="D80" s="7"/>
      <c r="E80" s="28"/>
    </row>
    <row r="81" spans="2:5" x14ac:dyDescent="0.25">
      <c r="B81" s="7"/>
      <c r="C81" s="8"/>
      <c r="D81" s="7"/>
      <c r="E81" s="28"/>
    </row>
    <row r="82" spans="2:5" x14ac:dyDescent="0.25">
      <c r="B82" s="7"/>
      <c r="C82" s="8"/>
      <c r="D82" s="7"/>
      <c r="E82" s="28"/>
    </row>
    <row r="83" spans="2:5" x14ac:dyDescent="0.25">
      <c r="B83" s="7"/>
      <c r="C83" s="8"/>
      <c r="D83" s="7"/>
      <c r="E83" s="28"/>
    </row>
    <row r="84" spans="2:5" x14ac:dyDescent="0.25">
      <c r="B84" s="7"/>
      <c r="C84" s="8"/>
      <c r="D84" s="7"/>
      <c r="E84" s="28"/>
    </row>
    <row r="85" spans="2:5" x14ac:dyDescent="0.25">
      <c r="B85" s="7"/>
      <c r="C85" s="8"/>
      <c r="D85" s="7"/>
      <c r="E85" s="28"/>
    </row>
    <row r="86" spans="2:5" x14ac:dyDescent="0.25">
      <c r="B86" s="7"/>
      <c r="C86" s="8"/>
      <c r="D86" s="7"/>
      <c r="E86" s="28"/>
    </row>
    <row r="87" spans="2:5" x14ac:dyDescent="0.25">
      <c r="B87" s="7"/>
      <c r="C87" s="8"/>
      <c r="D87" s="7"/>
      <c r="E87" s="28"/>
    </row>
    <row r="88" spans="2:5" x14ac:dyDescent="0.25">
      <c r="B88" s="7"/>
      <c r="C88" s="8"/>
      <c r="D88" s="7"/>
      <c r="E88" s="28"/>
    </row>
    <row r="89" spans="2:5" x14ac:dyDescent="0.25">
      <c r="B89" s="7"/>
      <c r="C89" s="8"/>
      <c r="D89" s="7"/>
      <c r="E89" s="28"/>
    </row>
    <row r="90" spans="2:5" x14ac:dyDescent="0.25">
      <c r="B90" s="7"/>
      <c r="C90" s="8"/>
      <c r="D90" s="7"/>
      <c r="E90" s="28"/>
    </row>
    <row r="91" spans="2:5" x14ac:dyDescent="0.25">
      <c r="B91" s="7"/>
      <c r="C91" s="8"/>
      <c r="D91" s="7"/>
      <c r="E91" s="28"/>
    </row>
    <row r="92" spans="2:5" x14ac:dyDescent="0.25">
      <c r="B92" s="7"/>
      <c r="C92" s="8"/>
      <c r="D92" s="7"/>
      <c r="E92" s="28"/>
    </row>
    <row r="93" spans="2:5" x14ac:dyDescent="0.25">
      <c r="B93" s="7"/>
      <c r="C93" s="8"/>
      <c r="D93" s="7"/>
      <c r="E93" s="28"/>
    </row>
    <row r="94" spans="2:5" x14ac:dyDescent="0.25">
      <c r="B94" s="7"/>
      <c r="C94" s="8"/>
      <c r="D94" s="7"/>
      <c r="E94" s="28"/>
    </row>
    <row r="95" spans="2:5" x14ac:dyDescent="0.25">
      <c r="B95" s="7"/>
      <c r="C95" s="8"/>
      <c r="D95" s="7"/>
      <c r="E95" s="28"/>
    </row>
    <row r="96" spans="2:5" x14ac:dyDescent="0.25">
      <c r="B96" s="7"/>
      <c r="C96" s="8"/>
      <c r="D96" s="7"/>
      <c r="E96" s="28"/>
    </row>
    <row r="97" spans="2:5" x14ac:dyDescent="0.25">
      <c r="B97" s="7"/>
      <c r="C97" s="8"/>
      <c r="D97" s="7"/>
      <c r="E97" s="28"/>
    </row>
    <row r="98" spans="2:5" x14ac:dyDescent="0.25">
      <c r="B98" s="7"/>
      <c r="C98" s="8"/>
      <c r="D98" s="7"/>
      <c r="E98" s="28"/>
    </row>
    <row r="99" spans="2:5" x14ac:dyDescent="0.25">
      <c r="B99" s="7"/>
      <c r="C99" s="8"/>
      <c r="D99" s="7"/>
      <c r="E99" s="28"/>
    </row>
    <row r="100" spans="2:5" x14ac:dyDescent="0.25">
      <c r="B100" s="7"/>
      <c r="C100" s="8"/>
      <c r="D100" s="7"/>
      <c r="E100" s="28"/>
    </row>
    <row r="101" spans="2:5" x14ac:dyDescent="0.25">
      <c r="B101" s="7"/>
      <c r="C101" s="8"/>
      <c r="D101" s="7"/>
      <c r="E101" s="28"/>
    </row>
    <row r="102" spans="2:5" x14ac:dyDescent="0.25">
      <c r="B102" s="7"/>
      <c r="C102" s="8"/>
      <c r="D102" s="7"/>
      <c r="E102" s="28"/>
    </row>
    <row r="103" spans="2:5" x14ac:dyDescent="0.25">
      <c r="B103" s="7"/>
      <c r="C103" s="8"/>
      <c r="D103" s="7"/>
      <c r="E103" s="28"/>
    </row>
    <row r="104" spans="2:5" x14ac:dyDescent="0.25">
      <c r="B104" s="7"/>
      <c r="C104" s="8"/>
      <c r="D104" s="7"/>
      <c r="E104" s="28"/>
    </row>
    <row r="105" spans="2:5" x14ac:dyDescent="0.25">
      <c r="B105" s="7"/>
      <c r="C105" s="8"/>
      <c r="D105" s="7"/>
      <c r="E105" s="28"/>
    </row>
    <row r="106" spans="2:5" x14ac:dyDescent="0.25">
      <c r="B106" s="7"/>
      <c r="C106" s="8"/>
      <c r="D106" s="7"/>
      <c r="E106" s="28"/>
    </row>
    <row r="107" spans="2:5" x14ac:dyDescent="0.25">
      <c r="B107" s="7"/>
      <c r="C107" s="8"/>
      <c r="D107" s="7"/>
      <c r="E107" s="28"/>
    </row>
    <row r="108" spans="2:5" x14ac:dyDescent="0.25">
      <c r="B108" s="7"/>
      <c r="C108" s="8"/>
      <c r="D108" s="7"/>
      <c r="E108" s="28"/>
    </row>
    <row r="109" spans="2:5" x14ac:dyDescent="0.25">
      <c r="B109" s="7"/>
      <c r="C109" s="8"/>
      <c r="D109" s="7"/>
      <c r="E109" s="28"/>
    </row>
    <row r="110" spans="2:5" x14ac:dyDescent="0.25">
      <c r="B110" s="7"/>
      <c r="C110" s="8"/>
      <c r="D110" s="7"/>
      <c r="E110" s="28"/>
    </row>
    <row r="111" spans="2:5" x14ac:dyDescent="0.25">
      <c r="B111" s="7"/>
      <c r="C111" s="8"/>
      <c r="D111" s="7"/>
      <c r="E111" s="28"/>
    </row>
    <row r="112" spans="2:5" x14ac:dyDescent="0.25">
      <c r="B112" s="7"/>
      <c r="C112" s="8"/>
      <c r="D112" s="7"/>
      <c r="E112" s="28"/>
    </row>
    <row r="113" spans="2:5" x14ac:dyDescent="0.25">
      <c r="B113" s="7"/>
      <c r="C113" s="8"/>
      <c r="D113" s="7"/>
      <c r="E113" s="28"/>
    </row>
    <row r="114" spans="2:5" x14ac:dyDescent="0.25">
      <c r="B114" s="7"/>
      <c r="C114" s="8"/>
      <c r="D114" s="7"/>
      <c r="E114" s="28"/>
    </row>
    <row r="115" spans="2:5" x14ac:dyDescent="0.25">
      <c r="B115" s="7"/>
      <c r="C115" s="8"/>
      <c r="D115" s="7"/>
      <c r="E115" s="28"/>
    </row>
    <row r="116" spans="2:5" x14ac:dyDescent="0.25">
      <c r="B116" s="7"/>
      <c r="C116" s="8"/>
      <c r="D116" s="7"/>
      <c r="E116" s="28"/>
    </row>
    <row r="117" spans="2:5" x14ac:dyDescent="0.25">
      <c r="B117" s="7"/>
      <c r="C117" s="8"/>
      <c r="D117" s="7"/>
      <c r="E117" s="28"/>
    </row>
    <row r="118" spans="2:5" x14ac:dyDescent="0.25">
      <c r="B118" s="7"/>
      <c r="C118" s="8"/>
      <c r="D118" s="7"/>
      <c r="E118" s="28"/>
    </row>
    <row r="119" spans="2:5" x14ac:dyDescent="0.25">
      <c r="B119" s="7"/>
      <c r="C119" s="8"/>
      <c r="D119" s="7"/>
      <c r="E119" s="28"/>
    </row>
    <row r="120" spans="2:5" x14ac:dyDescent="0.25">
      <c r="B120" s="7"/>
      <c r="C120" s="8"/>
      <c r="D120" s="7"/>
      <c r="E120" s="28"/>
    </row>
    <row r="121" spans="2:5" x14ac:dyDescent="0.25">
      <c r="B121" s="7"/>
      <c r="C121" s="8"/>
      <c r="D121" s="7"/>
      <c r="E121" s="28"/>
    </row>
    <row r="122" spans="2:5" x14ac:dyDescent="0.25">
      <c r="B122" s="7"/>
      <c r="C122" s="8"/>
      <c r="D122" s="7"/>
      <c r="E122" s="28"/>
    </row>
    <row r="123" spans="2:5" x14ac:dyDescent="0.25">
      <c r="B123" s="7"/>
      <c r="C123" s="8"/>
      <c r="D123" s="7"/>
      <c r="E123" s="28"/>
    </row>
    <row r="124" spans="2:5" x14ac:dyDescent="0.25">
      <c r="B124" s="7"/>
      <c r="C124" s="8"/>
      <c r="D124" s="7"/>
      <c r="E124" s="28"/>
    </row>
    <row r="125" spans="2:5" x14ac:dyDescent="0.25">
      <c r="B125" s="7"/>
      <c r="C125" s="8"/>
      <c r="D125" s="7"/>
      <c r="E125" s="28"/>
    </row>
    <row r="126" spans="2:5" x14ac:dyDescent="0.25">
      <c r="B126" s="7"/>
      <c r="C126" s="8"/>
      <c r="D126" s="7"/>
      <c r="E126" s="28"/>
    </row>
  </sheetData>
  <sheetProtection algorithmName="SHA-512" hashValue="BbMwMwtnalkY/006fN7/QDOH79MZEJCfBNJtdgB0isseGSJuyLj4sSu0fTe7cCzaiBaPo5NjG2/0ZrazPLqsNw==" saltValue="0iOS7+IEvI16sGNXORMOrw==" spinCount="100000" sheet="1" objects="1" scenarios="1"/>
  <mergeCells count="5">
    <mergeCell ref="B20:E20"/>
    <mergeCell ref="B8:E8"/>
    <mergeCell ref="C15:D15"/>
    <mergeCell ref="B16:C17"/>
    <mergeCell ref="D16:D17"/>
  </mergeCells>
  <phoneticPr fontId="0" type="noConversion"/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Drop Down 6">
              <controlPr defaultSize="0" autoLine="0" autoPict="0">
                <anchor moveWithCells="1">
                  <from>
                    <xdr:col>1</xdr:col>
                    <xdr:colOff>0</xdr:colOff>
                    <xdr:row>2</xdr:row>
                    <xdr:rowOff>0</xdr:rowOff>
                  </from>
                  <to>
                    <xdr:col>4</xdr:col>
                    <xdr:colOff>1295400</xdr:colOff>
                    <xdr:row>2</xdr:row>
                    <xdr:rowOff>198120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8"/>
  <sheetViews>
    <sheetView zoomScale="90" zoomScaleNormal="90" workbookViewId="0">
      <selection activeCell="I16" sqref="I16"/>
    </sheetView>
  </sheetViews>
  <sheetFormatPr defaultRowHeight="13.2" x14ac:dyDescent="0.25"/>
  <cols>
    <col min="1" max="1" width="7.6640625" bestFit="1" customWidth="1"/>
    <col min="2" max="2" width="17.77734375" bestFit="1" customWidth="1"/>
    <col min="3" max="3" width="39.5546875" style="5" customWidth="1"/>
    <col min="4" max="4" width="9.88671875" style="2" customWidth="1"/>
    <col min="5" max="5" width="14.5546875" style="5" bestFit="1" customWidth="1"/>
    <col min="6" max="6" width="11.44140625" style="1" customWidth="1"/>
    <col min="7" max="7" width="11.33203125" style="1" bestFit="1" customWidth="1"/>
    <col min="8" max="8" width="14.6640625" style="1" customWidth="1"/>
    <col min="9" max="9" width="12.6640625" style="1" customWidth="1"/>
    <col min="10" max="10" width="18.109375" bestFit="1" customWidth="1"/>
    <col min="11" max="11" width="11" bestFit="1" customWidth="1"/>
    <col min="12" max="12" width="12.5546875" bestFit="1" customWidth="1"/>
  </cols>
  <sheetData>
    <row r="1" spans="1:12" s="3" customFormat="1" x14ac:dyDescent="0.25">
      <c r="A1" s="3" t="s">
        <v>15</v>
      </c>
      <c r="B1" s="3" t="s">
        <v>0</v>
      </c>
      <c r="C1" s="3" t="s">
        <v>1</v>
      </c>
      <c r="D1" s="6" t="s">
        <v>2</v>
      </c>
      <c r="E1" s="3" t="s">
        <v>13</v>
      </c>
      <c r="F1" s="4" t="s">
        <v>33</v>
      </c>
      <c r="G1" s="4" t="s">
        <v>34</v>
      </c>
      <c r="H1" s="4" t="s">
        <v>35</v>
      </c>
      <c r="I1" s="4" t="s">
        <v>36</v>
      </c>
      <c r="J1" s="3" t="s">
        <v>14</v>
      </c>
      <c r="K1" s="3" t="s">
        <v>17</v>
      </c>
      <c r="L1" s="3" t="s">
        <v>38</v>
      </c>
    </row>
    <row r="2" spans="1:12" x14ac:dyDescent="0.25">
      <c r="A2">
        <v>1</v>
      </c>
      <c r="B2" t="s">
        <v>21</v>
      </c>
      <c r="C2" s="5" t="s">
        <v>22</v>
      </c>
      <c r="D2" s="36">
        <v>39.43</v>
      </c>
      <c r="E2" s="5" t="s">
        <v>10</v>
      </c>
      <c r="F2" s="1">
        <v>0.12374</v>
      </c>
      <c r="G2" s="1">
        <v>0.11755</v>
      </c>
      <c r="H2" s="1">
        <v>0.11137</v>
      </c>
      <c r="I2" s="1">
        <v>0.10514</v>
      </c>
      <c r="J2" t="s">
        <v>5</v>
      </c>
      <c r="K2" s="27">
        <v>45343</v>
      </c>
      <c r="L2" s="5" t="s">
        <v>39</v>
      </c>
    </row>
    <row r="3" spans="1:12" x14ac:dyDescent="0.25">
      <c r="A3">
        <v>2</v>
      </c>
      <c r="B3" s="5" t="s">
        <v>21</v>
      </c>
      <c r="C3" s="5" t="s">
        <v>25</v>
      </c>
      <c r="D3" s="36">
        <v>444.9</v>
      </c>
      <c r="E3" s="5" t="s">
        <v>29</v>
      </c>
      <c r="F3" s="1">
        <v>2.16343</v>
      </c>
      <c r="G3" s="1">
        <v>2.0552600000000001</v>
      </c>
      <c r="H3" s="1">
        <v>1.9470799999999999</v>
      </c>
      <c r="I3" s="1">
        <v>1.83891</v>
      </c>
      <c r="J3" s="5" t="s">
        <v>30</v>
      </c>
      <c r="K3" s="27">
        <v>45343</v>
      </c>
      <c r="L3" s="5" t="s">
        <v>39</v>
      </c>
    </row>
    <row r="4" spans="1:12" x14ac:dyDescent="0.25">
      <c r="A4">
        <v>3</v>
      </c>
      <c r="B4" s="5" t="s">
        <v>21</v>
      </c>
      <c r="C4" s="5" t="s">
        <v>26</v>
      </c>
      <c r="D4" s="36">
        <v>218.44</v>
      </c>
      <c r="E4" s="5" t="s">
        <v>29</v>
      </c>
      <c r="F4" s="1">
        <v>1.0133099999999999</v>
      </c>
      <c r="G4" s="1">
        <v>0.96267000000000003</v>
      </c>
      <c r="H4" s="1">
        <v>0.91200000000000003</v>
      </c>
      <c r="I4" s="1">
        <v>0.86131000000000002</v>
      </c>
      <c r="J4" s="5" t="s">
        <v>30</v>
      </c>
      <c r="K4" s="27">
        <v>45343</v>
      </c>
      <c r="L4" s="5" t="s">
        <v>39</v>
      </c>
    </row>
    <row r="5" spans="1:12" x14ac:dyDescent="0.25">
      <c r="A5">
        <v>4</v>
      </c>
      <c r="B5" s="5" t="s">
        <v>21</v>
      </c>
      <c r="C5" s="5" t="s">
        <v>27</v>
      </c>
      <c r="D5" s="36">
        <v>526.23</v>
      </c>
      <c r="E5" s="5" t="s">
        <v>29</v>
      </c>
      <c r="F5" s="1">
        <v>3.26742</v>
      </c>
      <c r="G5" s="1">
        <v>3.10405</v>
      </c>
      <c r="H5" s="1">
        <v>2.94068</v>
      </c>
      <c r="I5" s="1">
        <v>2.7773099999999999</v>
      </c>
      <c r="J5" s="5" t="s">
        <v>30</v>
      </c>
      <c r="K5" s="27">
        <v>45343</v>
      </c>
      <c r="L5" s="5" t="s">
        <v>39</v>
      </c>
    </row>
    <row r="6" spans="1:12" x14ac:dyDescent="0.25">
      <c r="A6">
        <v>5</v>
      </c>
      <c r="B6" s="5" t="s">
        <v>21</v>
      </c>
      <c r="C6" s="5" t="s">
        <v>28</v>
      </c>
      <c r="D6" s="36">
        <v>228.85</v>
      </c>
      <c r="E6" s="5" t="s">
        <v>29</v>
      </c>
      <c r="F6" s="1">
        <v>2.3313299999999999</v>
      </c>
      <c r="G6" s="1">
        <v>2.21475</v>
      </c>
      <c r="H6" s="1">
        <v>2.09822</v>
      </c>
      <c r="I6" s="1">
        <v>1.9816100000000001</v>
      </c>
      <c r="J6" s="5" t="s">
        <v>30</v>
      </c>
      <c r="K6" s="27">
        <v>45343</v>
      </c>
      <c r="L6" s="5" t="s">
        <v>39</v>
      </c>
    </row>
    <row r="7" spans="1:12" x14ac:dyDescent="0.25">
      <c r="K7" s="27"/>
      <c r="L7" s="33"/>
    </row>
    <row r="8" spans="1:12" x14ac:dyDescent="0.25">
      <c r="K8" s="27"/>
      <c r="L8" s="33"/>
    </row>
    <row r="9" spans="1:12" x14ac:dyDescent="0.25">
      <c r="K9" s="27"/>
      <c r="L9" s="33"/>
    </row>
    <row r="10" spans="1:12" x14ac:dyDescent="0.25">
      <c r="K10" s="27"/>
      <c r="L10" s="33"/>
    </row>
    <row r="11" spans="1:12" x14ac:dyDescent="0.25">
      <c r="K11" s="27"/>
      <c r="L11" s="33"/>
    </row>
    <row r="12" spans="1:12" x14ac:dyDescent="0.25">
      <c r="K12" s="27"/>
      <c r="L12" s="33"/>
    </row>
    <row r="13" spans="1:12" x14ac:dyDescent="0.25">
      <c r="J13" s="5"/>
      <c r="K13" s="27"/>
      <c r="L13" s="33"/>
    </row>
    <row r="14" spans="1:12" x14ac:dyDescent="0.25">
      <c r="K14" s="27"/>
      <c r="L14" s="33"/>
    </row>
    <row r="15" spans="1:12" x14ac:dyDescent="0.25">
      <c r="K15" s="27"/>
      <c r="L15" s="33"/>
    </row>
    <row r="16" spans="1:12" x14ac:dyDescent="0.25">
      <c r="K16" s="27"/>
      <c r="L16" s="33"/>
    </row>
    <row r="17" spans="11:12" x14ac:dyDescent="0.25">
      <c r="K17" s="27"/>
      <c r="L17" s="33"/>
    </row>
    <row r="18" spans="11:12" x14ac:dyDescent="0.25">
      <c r="K18" s="27"/>
      <c r="L18" s="33"/>
    </row>
    <row r="19" spans="11:12" x14ac:dyDescent="0.25">
      <c r="K19" s="27"/>
      <c r="L19" s="33"/>
    </row>
    <row r="20" spans="11:12" x14ac:dyDescent="0.25">
      <c r="K20" s="27"/>
      <c r="L20" s="29"/>
    </row>
    <row r="21" spans="11:12" x14ac:dyDescent="0.25">
      <c r="K21" s="27"/>
      <c r="L21" s="29"/>
    </row>
    <row r="22" spans="11:12" x14ac:dyDescent="0.25">
      <c r="K22" s="27"/>
      <c r="L22" s="29"/>
    </row>
    <row r="23" spans="11:12" x14ac:dyDescent="0.25">
      <c r="K23" s="27"/>
      <c r="L23" s="29"/>
    </row>
    <row r="24" spans="11:12" x14ac:dyDescent="0.25">
      <c r="K24" s="27"/>
      <c r="L24" s="29"/>
    </row>
    <row r="25" spans="11:12" x14ac:dyDescent="0.25">
      <c r="K25" s="27"/>
      <c r="L25" s="29"/>
    </row>
    <row r="26" spans="11:12" x14ac:dyDescent="0.25">
      <c r="K26" s="27"/>
      <c r="L26" s="29"/>
    </row>
    <row r="28" spans="11:12" x14ac:dyDescent="0.25">
      <c r="K28" s="27"/>
      <c r="L28" s="33"/>
    </row>
  </sheetData>
  <sheetProtection algorithmName="SHA-512" hashValue="AyH8bb6OntqtmTemQzaI0KKd+jsRgUyFL2g47wADvJ6DO/fF4skNATOvl6eEsXAKtDWOPNh9HzZEAgOtHHKxWA==" saltValue="JKwPgMCfcOQO8A0XWCMwoA==" spinCount="100000" sheet="1" objects="1" scenarios="1"/>
  <phoneticPr fontId="0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Tarifas FTC</vt:lpstr>
      <vt:lpstr>PRODUTOS</vt:lpstr>
      <vt:lpstr>NOME</vt:lpstr>
    </vt:vector>
  </TitlesOfParts>
  <Company>ANTT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Valquíria Cardoso Caldeira</cp:lastModifiedBy>
  <cp:lastPrinted>2008-11-11T17:49:18Z</cp:lastPrinted>
  <dcterms:created xsi:type="dcterms:W3CDTF">2004-08-04T19:11:37Z</dcterms:created>
  <dcterms:modified xsi:type="dcterms:W3CDTF">2024-02-22T12:38:40Z</dcterms:modified>
</cp:coreProperties>
</file>