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https://anss-my.sharepoint.com/personal/heitor_werneck_ans_gov_br/Documents/Computador ANS/DIPRO/GGREP/GEFAP/Reajuste Individual/Reajustes anuais/Reajuste 2025/Publicação no site/"/>
    </mc:Choice>
  </mc:AlternateContent>
  <xr:revisionPtr revIDLastSave="74" documentId="13_ncr:4000b_{19194B92-D4DE-F24E-89B4-067B7BC6F597}" xr6:coauthVersionLast="47" xr6:coauthVersionMax="47" xr10:uidLastSave="{DE521261-6CCC-E847-A6C4-9856D13A5BD7}"/>
  <bookViews>
    <workbookView xWindow="0" yWindow="760" windowWidth="29400" windowHeight="16940" activeTab="1" xr2:uid="{00000000-000D-0000-FFFF-FFFF00000000}"/>
  </bookViews>
  <sheets>
    <sheet name="1) Base dados IPCA" sheetId="1" r:id="rId1"/>
    <sheet name="2)  Cálculo IPCA Expurgado" sheetId="16" r:id="rId2"/>
  </sheets>
  <definedNames>
    <definedName name="caderno" localSheetId="1">#REF!</definedName>
    <definedName name="caderno">#REF!</definedName>
    <definedName name="Consulta_Diops_uf_TRIM" localSheetId="1">#REF!</definedName>
    <definedName name="Consulta_Diops_uf_TR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K21" i="1"/>
  <c r="L21" i="1"/>
  <c r="M21" i="1"/>
  <c r="N21" i="1"/>
  <c r="C21" i="1"/>
  <c r="C30" i="16" l="1"/>
  <c r="O43" i="1"/>
  <c r="D36" i="16"/>
  <c r="E36" i="16"/>
  <c r="F36" i="16"/>
  <c r="G36" i="16"/>
  <c r="H36" i="16"/>
  <c r="I36" i="16"/>
  <c r="J36" i="16"/>
  <c r="K36" i="16"/>
  <c r="L36" i="16"/>
  <c r="M36" i="16"/>
  <c r="N36" i="16"/>
  <c r="C36" i="16"/>
  <c r="D41" i="16"/>
  <c r="E41" i="16"/>
  <c r="F41" i="16"/>
  <c r="G41" i="16"/>
  <c r="H41" i="16"/>
  <c r="I41" i="16"/>
  <c r="J41" i="16"/>
  <c r="K41" i="16"/>
  <c r="L41" i="16"/>
  <c r="M41" i="16"/>
  <c r="N41" i="16"/>
  <c r="C41" i="16"/>
  <c r="D39" i="16"/>
  <c r="E39" i="16"/>
  <c r="F39" i="16"/>
  <c r="G39" i="16"/>
  <c r="H39" i="16"/>
  <c r="I39" i="16"/>
  <c r="J39" i="16"/>
  <c r="K39" i="16"/>
  <c r="L39" i="16"/>
  <c r="M39" i="16"/>
  <c r="N39" i="16"/>
  <c r="D38" i="16"/>
  <c r="E38" i="16"/>
  <c r="F38" i="16"/>
  <c r="G38" i="16"/>
  <c r="H38" i="16"/>
  <c r="I38" i="16"/>
  <c r="J38" i="16"/>
  <c r="K38" i="16"/>
  <c r="L38" i="16"/>
  <c r="M38" i="16"/>
  <c r="N38" i="16"/>
  <c r="C39" i="16"/>
  <c r="C38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C44" i="16"/>
  <c r="D44" i="16"/>
  <c r="E44" i="16"/>
  <c r="F44" i="16"/>
  <c r="G44" i="16"/>
  <c r="H44" i="16"/>
  <c r="I44" i="16"/>
  <c r="J44" i="16"/>
  <c r="K44" i="16"/>
  <c r="L44" i="16"/>
  <c r="M44" i="16"/>
  <c r="N44" i="16"/>
  <c r="D42" i="16"/>
  <c r="E42" i="16"/>
  <c r="F42" i="16"/>
  <c r="G42" i="16"/>
  <c r="H42" i="16"/>
  <c r="I42" i="16"/>
  <c r="J42" i="16"/>
  <c r="K42" i="16"/>
  <c r="L42" i="16"/>
  <c r="M42" i="16"/>
  <c r="N42" i="16"/>
  <c r="C42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D30" i="16"/>
  <c r="E30" i="16"/>
  <c r="F30" i="16"/>
  <c r="G30" i="16"/>
  <c r="H30" i="16"/>
  <c r="I30" i="16"/>
  <c r="J30" i="16"/>
  <c r="K30" i="16"/>
  <c r="L30" i="16"/>
  <c r="M30" i="16"/>
  <c r="N30" i="16"/>
  <c r="N22" i="1"/>
  <c r="M22" i="1"/>
  <c r="L22" i="1"/>
  <c r="K22" i="1"/>
  <c r="J22" i="1"/>
  <c r="I22" i="1"/>
  <c r="H22" i="1"/>
  <c r="G22" i="1"/>
  <c r="F22" i="1"/>
  <c r="E22" i="1"/>
  <c r="D22" i="1"/>
  <c r="C22" i="1"/>
  <c r="N20" i="16"/>
  <c r="M6" i="16"/>
  <c r="L9" i="16"/>
  <c r="K6" i="16"/>
  <c r="J9" i="16"/>
  <c r="J17" i="16"/>
  <c r="I7" i="16"/>
  <c r="H18" i="16"/>
  <c r="G17" i="16"/>
  <c r="F12" i="16"/>
  <c r="E19" i="16"/>
  <c r="D17" i="16"/>
  <c r="C10" i="16"/>
  <c r="L12" i="16"/>
  <c r="L8" i="16"/>
  <c r="K19" i="16"/>
  <c r="L6" i="16"/>
  <c r="L10" i="16"/>
  <c r="L7" i="16"/>
  <c r="K9" i="16"/>
  <c r="L18" i="16"/>
  <c r="L14" i="16"/>
  <c r="J8" i="16"/>
  <c r="L15" i="16"/>
  <c r="J19" i="16"/>
  <c r="K15" i="16"/>
  <c r="M15" i="16" l="1"/>
  <c r="M19" i="16"/>
  <c r="M20" i="16"/>
  <c r="M18" i="16"/>
  <c r="M14" i="16"/>
  <c r="M37" i="16" s="1"/>
  <c r="M9" i="16"/>
  <c r="F14" i="16"/>
  <c r="F9" i="16"/>
  <c r="F7" i="16"/>
  <c r="F17" i="16"/>
  <c r="G8" i="16"/>
  <c r="G6" i="16"/>
  <c r="G10" i="16"/>
  <c r="G7" i="16"/>
  <c r="G19" i="16"/>
  <c r="N12" i="16"/>
  <c r="L37" i="16"/>
  <c r="N14" i="16"/>
  <c r="G12" i="16"/>
  <c r="G18" i="16"/>
  <c r="H15" i="16"/>
  <c r="H10" i="16"/>
  <c r="G9" i="16"/>
  <c r="N18" i="16"/>
  <c r="G20" i="16"/>
  <c r="N7" i="16"/>
  <c r="G15" i="16"/>
  <c r="G14" i="16"/>
  <c r="E14" i="16"/>
  <c r="I10" i="16"/>
  <c r="I6" i="16"/>
  <c r="N8" i="16"/>
  <c r="H12" i="16"/>
  <c r="H19" i="16"/>
  <c r="I12" i="16"/>
  <c r="H17" i="16"/>
  <c r="E6" i="16"/>
  <c r="I14" i="16"/>
  <c r="I17" i="16"/>
  <c r="I18" i="16"/>
  <c r="H7" i="16"/>
  <c r="E20" i="16"/>
  <c r="I8" i="16"/>
  <c r="I15" i="16"/>
  <c r="E10" i="16"/>
  <c r="N6" i="16"/>
  <c r="I19" i="16"/>
  <c r="I20" i="16"/>
  <c r="N10" i="16"/>
  <c r="I9" i="16"/>
  <c r="L17" i="16"/>
  <c r="E17" i="16"/>
  <c r="E7" i="16"/>
  <c r="F10" i="16"/>
  <c r="L19" i="16"/>
  <c r="M8" i="16"/>
  <c r="E12" i="16"/>
  <c r="J7" i="16"/>
  <c r="K8" i="16"/>
  <c r="D12" i="16"/>
  <c r="D14" i="16"/>
  <c r="E15" i="16"/>
  <c r="D6" i="16"/>
  <c r="N17" i="16"/>
  <c r="E8" i="16"/>
  <c r="D8" i="16"/>
  <c r="J10" i="16"/>
  <c r="N19" i="16"/>
  <c r="D7" i="16"/>
  <c r="K12" i="16"/>
  <c r="J14" i="16"/>
  <c r="J15" i="16"/>
  <c r="L13" i="16"/>
  <c r="N9" i="16"/>
  <c r="K14" i="16"/>
  <c r="K13" i="16" s="1"/>
  <c r="D9" i="16"/>
  <c r="K20" i="16"/>
  <c r="F19" i="16"/>
  <c r="J6" i="16"/>
  <c r="F8" i="16"/>
  <c r="N15" i="16"/>
  <c r="K17" i="16"/>
  <c r="D18" i="16"/>
  <c r="J20" i="16"/>
  <c r="K7" i="16"/>
  <c r="E18" i="16"/>
  <c r="C20" i="16"/>
  <c r="J18" i="16"/>
  <c r="D19" i="16"/>
  <c r="J12" i="16"/>
  <c r="C18" i="16"/>
  <c r="C7" i="16"/>
  <c r="M13" i="16"/>
  <c r="L20" i="16"/>
  <c r="D10" i="16"/>
  <c r="H14" i="16"/>
  <c r="M10" i="16"/>
  <c r="C6" i="16"/>
  <c r="D20" i="16"/>
  <c r="M7" i="16"/>
  <c r="H9" i="16"/>
  <c r="F20" i="16"/>
  <c r="C14" i="16"/>
  <c r="C12" i="16"/>
  <c r="C9" i="16"/>
  <c r="C15" i="16"/>
  <c r="C8" i="16"/>
  <c r="H6" i="16"/>
  <c r="H8" i="16"/>
  <c r="H20" i="16"/>
  <c r="C17" i="16"/>
  <c r="D15" i="16"/>
  <c r="F6" i="16"/>
  <c r="M12" i="16"/>
  <c r="C19" i="16"/>
  <c r="F18" i="16"/>
  <c r="E9" i="16"/>
  <c r="F15" i="16"/>
  <c r="M17" i="16"/>
  <c r="K18" i="16"/>
  <c r="K10" i="16"/>
  <c r="F37" i="16" l="1"/>
  <c r="E13" i="16"/>
  <c r="G13" i="16"/>
  <c r="G11" i="16" s="1"/>
  <c r="G21" i="16" s="1"/>
  <c r="L11" i="16"/>
  <c r="L21" i="16" s="1"/>
  <c r="I13" i="16"/>
  <c r="I11" i="16" s="1"/>
  <c r="E37" i="16"/>
  <c r="E35" i="16" s="1"/>
  <c r="L35" i="16"/>
  <c r="L45" i="16" s="1"/>
  <c r="N37" i="16"/>
  <c r="K11" i="16"/>
  <c r="G37" i="16"/>
  <c r="D13" i="16"/>
  <c r="D11" i="16" s="1"/>
  <c r="D21" i="16" s="1"/>
  <c r="E11" i="16"/>
  <c r="E21" i="16" s="1"/>
  <c r="N13" i="16"/>
  <c r="N11" i="16" s="1"/>
  <c r="N21" i="16" s="1"/>
  <c r="I37" i="16"/>
  <c r="J37" i="16"/>
  <c r="J13" i="16"/>
  <c r="J11" i="16" s="1"/>
  <c r="J21" i="16" s="1"/>
  <c r="K37" i="16"/>
  <c r="K35" i="16" s="1"/>
  <c r="M11" i="16"/>
  <c r="M21" i="16" s="1"/>
  <c r="M35" i="16"/>
  <c r="F13" i="16"/>
  <c r="D37" i="16"/>
  <c r="H37" i="16"/>
  <c r="H13" i="16"/>
  <c r="H11" i="16" s="1"/>
  <c r="C13" i="16"/>
  <c r="C37" i="16"/>
  <c r="I35" i="16" l="1"/>
  <c r="N35" i="16"/>
  <c r="N45" i="16" s="1"/>
  <c r="G35" i="16"/>
  <c r="G45" i="16" s="1"/>
  <c r="K45" i="16"/>
  <c r="K21" i="16"/>
  <c r="C35" i="16"/>
  <c r="C11" i="16"/>
  <c r="C21" i="16" s="1"/>
  <c r="E45" i="16"/>
  <c r="D35" i="16"/>
  <c r="D45" i="16" s="1"/>
  <c r="I45" i="16"/>
  <c r="I21" i="16"/>
  <c r="J35" i="16"/>
  <c r="J45" i="16" s="1"/>
  <c r="H35" i="16"/>
  <c r="H45" i="16" s="1"/>
  <c r="F11" i="16"/>
  <c r="F35" i="16"/>
  <c r="M45" i="16"/>
  <c r="H21" i="16"/>
  <c r="C45" i="16" l="1"/>
  <c r="F21" i="16"/>
  <c r="F45" i="16"/>
  <c r="O45" i="16" s="1"/>
</calcChain>
</file>

<file path=xl/sharedStrings.xml><?xml version="1.0" encoding="utf-8"?>
<sst xmlns="http://schemas.openxmlformats.org/spreadsheetml/2006/main" count="110" uniqueCount="35">
  <si>
    <t>1.Alimentação e bebidas</t>
  </si>
  <si>
    <t>2.Habitação</t>
  </si>
  <si>
    <t>3.Artigos de residência</t>
  </si>
  <si>
    <t>4.Vestuário</t>
  </si>
  <si>
    <t>5.Transportes</t>
  </si>
  <si>
    <t>6.Saúde e cuidados pessoais</t>
  </si>
  <si>
    <t>7.Despesas pessoais</t>
  </si>
  <si>
    <t>8.Educação</t>
  </si>
  <si>
    <t>9.Comunicação</t>
  </si>
  <si>
    <t>61.Produtos farmacêuticos e óticos</t>
  </si>
  <si>
    <t>62.Serviços de saúde</t>
  </si>
  <si>
    <t>63.Cuidados pessoais</t>
  </si>
  <si>
    <t>6201.Serviços médicos e dentários</t>
  </si>
  <si>
    <t>6202.Serviços laboratoriais e hospitalares</t>
  </si>
  <si>
    <t>6203.Plano de saúde</t>
  </si>
  <si>
    <t>SOMATÓRIO DE PESOS SEM O ITEM PLANO DE SAÚDE</t>
  </si>
  <si>
    <t>Tabela 7060 - IPCA - Variação mensal, acumulada no ano, acumulada em 12 meses e peso mensal, para o índice geral, grupos, subgrupos, itens e subitens de produtos e serviços (a partir de janeiro/2020)</t>
  </si>
  <si>
    <t>Geral, grupo, subgrupo, item e subitem</t>
  </si>
  <si>
    <t>GRUPOS</t>
  </si>
  <si>
    <t>Índice geral</t>
  </si>
  <si>
    <t>Fonte: IBGE - Índice Nacional de Preços ao Consumidor Amplo</t>
  </si>
  <si>
    <t>IPCA acumulado em 12 meses</t>
  </si>
  <si>
    <t>SOMATÓRIO DE PESOS APÓS EXPURGO DO ITEM PLANO DE SAÚDE</t>
  </si>
  <si>
    <t>*O novo peso do Subgrupo  62 -Serviços de Saúde é apurado a partir da soma do peso dos itens  6201 e 6202, após a exclusão do item 6203 - Plano de Saúde.</t>
  </si>
  <si>
    <t>** O novo peso do Grupo 6 - Saúde e Cuidados Pessoais é realizado através da soma do peso dos grupos 61, 62 e 63, após a exclusão do item 6203 - Plano de Saúde.</t>
  </si>
  <si>
    <t>Nota: O peso dos demais grupos e itens é recalculado dividindo o peso inicial desses  pelo  somatório de pesos do IPCA após a exclusão do subitem Plano de Saúde</t>
  </si>
  <si>
    <t>IPCA Expurgado acumulado em 12 meses</t>
  </si>
  <si>
    <t>IPCA EXPURGADO MENSAL</t>
  </si>
  <si>
    <t>*As variações mensais do Subgrupo  62 -Serviços de Saúde expurgado do item Plano de Saúde são apuradas a partir da soma ponderada  das variações mensais dos itens  6201 e 6202,  após a exclusão do item 6203 - Plano de Saúde.</t>
  </si>
  <si>
    <t>**As variações mensais do Grupo 6 - Saúde e Cuidados Pessoais expurgado do item Plano de Saúde são apuradas a partir da soma ponderada  das variações mensais dos grupos 61, 62 e 63, após a exclusão do item 6203 - Plano de Saúde.</t>
  </si>
  <si>
    <t>não aplica</t>
  </si>
  <si>
    <t>Fonte: IBGE - Índice Nacional de Preços ao Consumidor Amplo, Tabelas 6691 e Tabela 7060</t>
  </si>
  <si>
    <t>Pesos mensais dos grupos do IPCA e dos subgrupos e itens do grupo Saúde e Cuidados Pessoais, Brasil Jan-2024 a Dez-2024</t>
  </si>
  <si>
    <t>Variações mensais dos grupos do IPCA e dos subgrupos e itens do grupo Saúde e Cuidados Pessoais, Brasil Jan-2024 a Dez-2024</t>
  </si>
  <si>
    <t>Pesos REPONDERADOS dos grupos do IPCA e dos subgrupos e itens do grupo Saúde e Cuidados Pessoais, Brasil Jan-2024 a Dez-2024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</si>
</sst>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64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8" fillId="4" borderId="1" xfId="0" applyFont="1" applyFill="1" applyBorder="1" applyAlignment="1">
      <alignment horizontal="center" vertical="center"/>
    </xf>
    <xf numFmtId="17" fontId="8" fillId="4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0" fillId="5" borderId="3" xfId="2" applyFont="1" applyFill="1" applyBorder="1" applyAlignment="1">
      <alignment horizontal="right" vertical="center"/>
    </xf>
    <xf numFmtId="0" fontId="10" fillId="5" borderId="4" xfId="2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 wrapText="1"/>
    </xf>
    <xf numFmtId="0" fontId="10" fillId="5" borderId="5" xfId="2" applyFont="1" applyFill="1" applyBorder="1" applyAlignment="1">
      <alignment horizontal="right" vertical="center"/>
    </xf>
    <xf numFmtId="0" fontId="9" fillId="4" borderId="6" xfId="0" applyFont="1" applyFill="1" applyBorder="1" applyAlignment="1">
      <alignment horizontal="left" vertical="center" wrapText="1"/>
    </xf>
    <xf numFmtId="0" fontId="11" fillId="0" borderId="0" xfId="0" applyFont="1"/>
    <xf numFmtId="10" fontId="12" fillId="5" borderId="4" xfId="3" applyNumberFormat="1" applyFont="1" applyFill="1" applyBorder="1" applyAlignment="1">
      <alignment horizontal="center" vertical="center"/>
    </xf>
    <xf numFmtId="10" fontId="12" fillId="5" borderId="3" xfId="3" applyNumberFormat="1" applyFont="1" applyFill="1" applyBorder="1" applyAlignment="1">
      <alignment horizontal="center" vertical="center"/>
    </xf>
    <xf numFmtId="10" fontId="12" fillId="5" borderId="5" xfId="3" applyNumberFormat="1" applyFont="1" applyFill="1" applyBorder="1" applyAlignment="1">
      <alignment horizontal="center" vertical="center"/>
    </xf>
    <xf numFmtId="10" fontId="8" fillId="4" borderId="1" xfId="3" applyNumberFormat="1" applyFont="1" applyFill="1" applyBorder="1" applyAlignment="1">
      <alignment horizontal="center"/>
    </xf>
    <xf numFmtId="10" fontId="7" fillId="0" borderId="1" xfId="3" applyNumberFormat="1" applyFont="1" applyBorder="1" applyAlignment="1">
      <alignment horizontal="center"/>
    </xf>
    <xf numFmtId="0" fontId="0" fillId="7" borderId="0" xfId="0" applyFill="1"/>
    <xf numFmtId="0" fontId="9" fillId="7" borderId="7" xfId="0" applyFont="1" applyFill="1" applyBorder="1" applyAlignment="1">
      <alignment horizontal="left" vertical="center" wrapText="1"/>
    </xf>
    <xf numFmtId="10" fontId="6" fillId="7" borderId="3" xfId="3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left" vertical="center" wrapText="1"/>
    </xf>
    <xf numFmtId="10" fontId="6" fillId="7" borderId="4" xfId="3" applyNumberFormat="1" applyFont="1" applyFill="1" applyBorder="1" applyAlignment="1">
      <alignment horizontal="center"/>
    </xf>
    <xf numFmtId="0" fontId="13" fillId="7" borderId="2" xfId="0" applyFont="1" applyFill="1" applyBorder="1" applyAlignment="1">
      <alignment horizontal="left" vertical="center" wrapText="1"/>
    </xf>
    <xf numFmtId="10" fontId="6" fillId="7" borderId="5" xfId="3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10" fontId="14" fillId="6" borderId="1" xfId="3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164" fontId="7" fillId="6" borderId="1" xfId="3" applyNumberFormat="1" applyFont="1" applyFill="1" applyBorder="1" applyAlignment="1">
      <alignment horizontal="center"/>
    </xf>
    <xf numFmtId="10" fontId="14" fillId="6" borderId="1" xfId="3" applyNumberFormat="1" applyFont="1" applyFill="1" applyBorder="1" applyAlignment="1">
      <alignment horizontal="center" vertical="center" wrapText="1"/>
    </xf>
    <xf numFmtId="10" fontId="7" fillId="6" borderId="1" xfId="3" applyNumberFormat="1" applyFont="1" applyFill="1" applyBorder="1" applyAlignment="1">
      <alignment horizontal="center"/>
    </xf>
    <xf numFmtId="0" fontId="9" fillId="7" borderId="3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0" fontId="8" fillId="4" borderId="1" xfId="5" applyNumberFormat="1" applyFont="1" applyFill="1" applyBorder="1" applyAlignment="1">
      <alignment horizontal="center" vertical="center"/>
    </xf>
    <xf numFmtId="0" fontId="10" fillId="0" borderId="3" xfId="2" applyFont="1" applyBorder="1" applyAlignment="1">
      <alignment horizontal="right" vertical="center"/>
    </xf>
    <xf numFmtId="10" fontId="12" fillId="0" borderId="3" xfId="3" applyNumberFormat="1" applyFont="1" applyFill="1" applyBorder="1" applyAlignment="1">
      <alignment horizontal="center" vertical="center"/>
    </xf>
    <xf numFmtId="0" fontId="10" fillId="0" borderId="4" xfId="2" applyFont="1" applyBorder="1" applyAlignment="1">
      <alignment horizontal="right" vertical="center"/>
    </xf>
    <xf numFmtId="10" fontId="12" fillId="0" borderId="4" xfId="3" applyNumberFormat="1" applyFont="1" applyFill="1" applyBorder="1" applyAlignment="1">
      <alignment horizontal="center" vertical="center"/>
    </xf>
    <xf numFmtId="10" fontId="6" fillId="0" borderId="4" xfId="3" applyNumberFormat="1" applyFont="1" applyFill="1" applyBorder="1" applyAlignment="1">
      <alignment horizontal="center"/>
    </xf>
    <xf numFmtId="10" fontId="6" fillId="0" borderId="5" xfId="3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10" fontId="0" fillId="7" borderId="0" xfId="3" applyNumberFormat="1" applyFont="1" applyFill="1"/>
    <xf numFmtId="0" fontId="15" fillId="0" borderId="3" xfId="0" applyFont="1" applyBorder="1" applyAlignment="1">
      <alignment horizontal="center" vertical="center" textRotation="52" wrapText="1"/>
    </xf>
    <xf numFmtId="0" fontId="15" fillId="0" borderId="4" xfId="0" applyFont="1" applyBorder="1" applyAlignment="1">
      <alignment horizontal="center" vertical="center" textRotation="52" wrapText="1"/>
    </xf>
    <xf numFmtId="0" fontId="15" fillId="0" borderId="5" xfId="0" applyFont="1" applyBorder="1" applyAlignment="1">
      <alignment horizontal="center" vertical="center" textRotation="52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  <cellStyle name="Porcentagem 2" xfId="4" xr:uid="{00000000-0005-0000-0000-000004000000}"/>
    <cellStyle name="Porcentagem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27814</xdr:colOff>
      <xdr:row>53</xdr:row>
      <xdr:rowOff>122008</xdr:rowOff>
    </xdr:from>
    <xdr:to>
      <xdr:col>13</xdr:col>
      <xdr:colOff>703371</xdr:colOff>
      <xdr:row>65</xdr:row>
      <xdr:rowOff>73991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829BFEF-C3D5-DFE6-5651-1C5895629CCF}"/>
            </a:ext>
          </a:extLst>
        </xdr:cNvPr>
        <xdr:cNvSpPr txBox="1"/>
      </xdr:nvSpPr>
      <xdr:spPr>
        <a:xfrm>
          <a:off x="228026" y="11148596"/>
          <a:ext cx="11771693" cy="2316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pt-BR" sz="1400">
              <a:latin typeface="+mn-lt"/>
            </a:rPr>
            <a:t>Extração dos dados</a:t>
          </a:r>
          <a:endParaRPr lang="pt-BR" sz="1400" baseline="0">
            <a:latin typeface="+mn-lt"/>
          </a:endParaRPr>
        </a:p>
        <a:p>
          <a:pPr>
            <a:lnSpc>
              <a:spcPts val="1000"/>
            </a:lnSpc>
          </a:pPr>
          <a:endParaRPr lang="pt-BR" sz="1400" baseline="0">
            <a:latin typeface="+mn-lt"/>
          </a:endParaRPr>
        </a:p>
        <a:p>
          <a:pPr>
            <a:lnSpc>
              <a:spcPts val="1000"/>
            </a:lnSpc>
          </a:pPr>
          <a:endParaRPr lang="pt-BR" sz="1400" baseline="0">
            <a:latin typeface="+mn-lt"/>
          </a:endParaRPr>
        </a:p>
        <a:p>
          <a:pPr>
            <a:lnSpc>
              <a:spcPts val="1000"/>
            </a:lnSpc>
          </a:pPr>
          <a:r>
            <a:rPr lang="pt-BR" sz="1400" baseline="0">
              <a:latin typeface="+mn-lt"/>
            </a:rPr>
            <a:t>1) </a:t>
          </a:r>
          <a:r>
            <a:rPr lang="pt-BR" sz="1400">
              <a:hlinkClick xmlns:r="http://schemas.openxmlformats.org/officeDocument/2006/relationships" r:id=""/>
            </a:rPr>
            <a:t>https://sidra.ibge.gov.br/tabela/7060</a:t>
          </a:r>
          <a:endParaRPr lang="pt-BR" sz="1400"/>
        </a:p>
        <a:p>
          <a:pPr>
            <a:lnSpc>
              <a:spcPts val="1000"/>
            </a:lnSpc>
          </a:pPr>
          <a:endParaRPr lang="pt-BR" sz="14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ctr">
            <a:lnSpc>
              <a:spcPts val="1000"/>
            </a:lnSpc>
          </a:pPr>
          <a:r>
            <a:rPr lang="pt-BR" sz="14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No campo  "</a:t>
          </a:r>
          <a:r>
            <a:rPr lang="pt-B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Variável" s</a:t>
          </a:r>
          <a:r>
            <a:rPr lang="pt-BR" sz="14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elecionar</a:t>
          </a:r>
          <a:r>
            <a:rPr lang="pt-BR" sz="140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pt-B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IPCA - </a:t>
          </a:r>
          <a:r>
            <a:rPr lang="pt-BR" sz="14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Variação mensal (%) : 2 de 2 casas decimais </a:t>
          </a:r>
          <a:r>
            <a:rPr lang="pt-B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 </a:t>
          </a:r>
          <a:r>
            <a:rPr lang="pt-BR" sz="14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IPCA - Peso mensal (%): 4 de 4 casas decimais</a:t>
          </a:r>
          <a:r>
            <a:rPr lang="pt-B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</a:p>
        <a:p>
          <a:pPr fontAlgn="ctr">
            <a:lnSpc>
              <a:spcPts val="1000"/>
            </a:lnSpc>
          </a:pPr>
          <a:endParaRPr lang="pt-BR" sz="14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000"/>
            </a:lnSpc>
          </a:pPr>
          <a:r>
            <a:rPr lang="pt-B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No campo "Geral, grupo, subgrupo, item e subitem" selecionar</a:t>
          </a: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grupos 1;2;3;4;5;6;7;8, 9 e subgrupos 61;62;63.</a:t>
          </a:r>
        </a:p>
        <a:p>
          <a:pPr fontAlgn="ctr">
            <a:lnSpc>
              <a:spcPts val="1500"/>
            </a:lnSpc>
          </a:pP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0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Selecionar meses de apuração</a:t>
          </a:r>
        </a:p>
        <a:p>
          <a:pPr fontAlgn="ctr">
            <a:lnSpc>
              <a:spcPts val="1000"/>
            </a:lnSpc>
          </a:pP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500"/>
            </a:lnSpc>
          </a:pP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000"/>
            </a:lnSpc>
          </a:pPr>
          <a:endParaRPr lang="pt-BR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000"/>
            </a:lnSpc>
          </a:pPr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48"/>
  <sheetViews>
    <sheetView showGridLines="0" topLeftCell="A6" zoomScale="85" zoomScaleNormal="85" workbookViewId="0">
      <selection activeCell="C21" sqref="C21"/>
    </sheetView>
  </sheetViews>
  <sheetFormatPr baseColWidth="10" defaultColWidth="8.83203125" defaultRowHeight="15" customHeight="1" x14ac:dyDescent="0.2"/>
  <cols>
    <col min="1" max="1" width="8.83203125" style="15"/>
    <col min="2" max="2" width="41" style="15" customWidth="1"/>
    <col min="3" max="3" width="11.6640625" style="15" customWidth="1"/>
    <col min="4" max="4" width="10.6640625" style="15" customWidth="1"/>
    <col min="5" max="5" width="9.33203125" style="15" customWidth="1"/>
    <col min="6" max="6" width="12.33203125" style="15" bestFit="1" customWidth="1"/>
    <col min="7" max="7" width="10.1640625" style="15" bestFit="1" customWidth="1"/>
    <col min="8" max="9" width="9.6640625" style="15" bestFit="1" customWidth="1"/>
    <col min="10" max="10" width="10.1640625" style="15" bestFit="1" customWidth="1"/>
    <col min="11" max="11" width="9.6640625" style="15" bestFit="1" customWidth="1"/>
    <col min="12" max="12" width="10.6640625" style="15" bestFit="1" customWidth="1"/>
    <col min="13" max="13" width="9.5" style="15" customWidth="1"/>
    <col min="14" max="14" width="12" style="15" bestFit="1" customWidth="1"/>
    <col min="15" max="15" width="22.83203125" style="15" customWidth="1"/>
    <col min="16" max="16384" width="8.83203125" style="15"/>
  </cols>
  <sheetData>
    <row r="1" spans="2:14" ht="15" customHeight="1" x14ac:dyDescent="0.2">
      <c r="B1" s="15" t="s">
        <v>16</v>
      </c>
    </row>
    <row r="2" spans="2:14" ht="15" customHeight="1" x14ac:dyDescent="0.2">
      <c r="B2" s="15" t="s">
        <v>17</v>
      </c>
    </row>
    <row r="4" spans="2:14" ht="15" customHeight="1" x14ac:dyDescent="0.25">
      <c r="B4" s="9" t="s">
        <v>32</v>
      </c>
    </row>
    <row r="5" spans="2:14" ht="15" customHeight="1" x14ac:dyDescent="0.2">
      <c r="B5" s="1" t="s">
        <v>18</v>
      </c>
      <c r="C5" s="2">
        <v>45292</v>
      </c>
      <c r="D5" s="2">
        <v>45323</v>
      </c>
      <c r="E5" s="2">
        <v>45352</v>
      </c>
      <c r="F5" s="2">
        <v>45383</v>
      </c>
      <c r="G5" s="2">
        <v>45413</v>
      </c>
      <c r="H5" s="2">
        <v>45444</v>
      </c>
      <c r="I5" s="2">
        <v>45474</v>
      </c>
      <c r="J5" s="2">
        <v>45505</v>
      </c>
      <c r="K5" s="2">
        <v>45536</v>
      </c>
      <c r="L5" s="2">
        <v>45566</v>
      </c>
      <c r="M5" s="2">
        <v>45597</v>
      </c>
      <c r="N5" s="2">
        <v>45627</v>
      </c>
    </row>
    <row r="6" spans="2:14" ht="15" customHeight="1" x14ac:dyDescent="0.2">
      <c r="B6" s="16" t="s">
        <v>0</v>
      </c>
      <c r="C6" s="17">
        <v>0.21119700000000002</v>
      </c>
      <c r="D6" s="17">
        <v>0.213172</v>
      </c>
      <c r="E6" s="17">
        <v>0.21343000000000001</v>
      </c>
      <c r="F6" s="17">
        <v>0.21418999999999999</v>
      </c>
      <c r="G6" s="17">
        <v>0.21485800000000002</v>
      </c>
      <c r="H6" s="17">
        <v>0.215202</v>
      </c>
      <c r="I6" s="17">
        <v>0.215722</v>
      </c>
      <c r="J6" s="17">
        <v>0.21274799999999999</v>
      </c>
      <c r="K6" s="17">
        <v>0.21186699999999997</v>
      </c>
      <c r="L6" s="17">
        <v>0.21199300000000001</v>
      </c>
      <c r="M6" s="17">
        <v>0.21306</v>
      </c>
      <c r="N6" s="17">
        <v>0.21552700000000002</v>
      </c>
    </row>
    <row r="7" spans="2:14" ht="15" customHeight="1" x14ac:dyDescent="0.2">
      <c r="B7" s="18" t="s">
        <v>1</v>
      </c>
      <c r="C7" s="19">
        <v>0.15324099999999999</v>
      </c>
      <c r="D7" s="19">
        <v>0.15299699999999999</v>
      </c>
      <c r="E7" s="19">
        <v>0.152141</v>
      </c>
      <c r="F7" s="19">
        <v>0.152173</v>
      </c>
      <c r="G7" s="19">
        <v>0.151591</v>
      </c>
      <c r="H7" s="19">
        <v>0.151924</v>
      </c>
      <c r="I7" s="19">
        <v>0.151999</v>
      </c>
      <c r="J7" s="19">
        <v>0.15256999999999998</v>
      </c>
      <c r="K7" s="19">
        <v>0.15181500000000001</v>
      </c>
      <c r="L7" s="19">
        <v>0.15386900000000001</v>
      </c>
      <c r="M7" s="19">
        <v>0.155282</v>
      </c>
      <c r="N7" s="19">
        <v>0.152305</v>
      </c>
    </row>
    <row r="8" spans="2:14" ht="15" customHeight="1" x14ac:dyDescent="0.2">
      <c r="B8" s="18" t="s">
        <v>2</v>
      </c>
      <c r="C8" s="19">
        <v>3.7895999999999999E-2</v>
      </c>
      <c r="D8" s="19">
        <v>3.7818999999999998E-2</v>
      </c>
      <c r="E8" s="19">
        <v>3.7484999999999997E-2</v>
      </c>
      <c r="F8" s="19">
        <v>3.7408000000000004E-2</v>
      </c>
      <c r="G8" s="19">
        <v>3.7164999999999997E-2</v>
      </c>
      <c r="H8" s="19">
        <v>3.6796999999999996E-2</v>
      </c>
      <c r="I8" s="19">
        <v>3.6790999999999997E-2</v>
      </c>
      <c r="J8" s="19">
        <v>3.6830000000000002E-2</v>
      </c>
      <c r="K8" s="19">
        <v>3.7109000000000003E-2</v>
      </c>
      <c r="L8" s="19">
        <v>3.6873999999999997E-2</v>
      </c>
      <c r="M8" s="19">
        <v>3.6831000000000003E-2</v>
      </c>
      <c r="N8" s="19">
        <v>3.6576999999999998E-2</v>
      </c>
    </row>
    <row r="9" spans="2:14" ht="15" customHeight="1" x14ac:dyDescent="0.2">
      <c r="B9" s="18" t="s">
        <v>3</v>
      </c>
      <c r="C9" s="19">
        <v>4.7656999999999998E-2</v>
      </c>
      <c r="D9" s="19">
        <v>4.7514000000000001E-2</v>
      </c>
      <c r="E9" s="19">
        <v>4.6920000000000003E-2</v>
      </c>
      <c r="F9" s="19">
        <v>4.6851000000000004E-2</v>
      </c>
      <c r="G9" s="19">
        <v>4.6925000000000001E-2</v>
      </c>
      <c r="H9" s="19">
        <v>4.6942999999999999E-2</v>
      </c>
      <c r="I9" s="19">
        <v>4.6862000000000001E-2</v>
      </c>
      <c r="J9" s="19">
        <v>4.6676999999999996E-2</v>
      </c>
      <c r="K9" s="19">
        <v>4.6875E-2</v>
      </c>
      <c r="L9" s="19">
        <v>4.6755000000000005E-2</v>
      </c>
      <c r="M9" s="19">
        <v>4.6672000000000005E-2</v>
      </c>
      <c r="N9" s="19">
        <v>4.6439000000000001E-2</v>
      </c>
    </row>
    <row r="10" spans="2:14" ht="15" customHeight="1" x14ac:dyDescent="0.2">
      <c r="B10" s="18" t="s">
        <v>4</v>
      </c>
      <c r="C10" s="19">
        <v>0.20926800000000001</v>
      </c>
      <c r="D10" s="19">
        <v>0.20705899999999999</v>
      </c>
      <c r="E10" s="19">
        <v>0.20685099999999998</v>
      </c>
      <c r="F10" s="19">
        <v>0.20583400000000002</v>
      </c>
      <c r="G10" s="19">
        <v>0.205342</v>
      </c>
      <c r="H10" s="19">
        <v>0.20531500000000003</v>
      </c>
      <c r="I10" s="19">
        <v>0.20450399999999999</v>
      </c>
      <c r="J10" s="19">
        <v>0.20743099999999998</v>
      </c>
      <c r="K10" s="19">
        <v>0.20749099999999998</v>
      </c>
      <c r="L10" s="19">
        <v>0.206841</v>
      </c>
      <c r="M10" s="19">
        <v>0.20491800000000002</v>
      </c>
      <c r="N10" s="19">
        <v>0.20594799999999999</v>
      </c>
    </row>
    <row r="11" spans="2:14" ht="15" customHeight="1" x14ac:dyDescent="0.2">
      <c r="B11" s="40" t="s">
        <v>5</v>
      </c>
      <c r="C11" s="38">
        <v>0.13297</v>
      </c>
      <c r="D11" s="38">
        <v>0.13351000000000002</v>
      </c>
      <c r="E11" s="38">
        <v>0.13328099999999998</v>
      </c>
      <c r="F11" s="38">
        <v>0.13363</v>
      </c>
      <c r="G11" s="38">
        <v>0.13464899999999999</v>
      </c>
      <c r="H11" s="38">
        <v>0.13495699999999999</v>
      </c>
      <c r="I11" s="38">
        <v>0.13541499999999998</v>
      </c>
      <c r="J11" s="38">
        <v>0.13519899999999999</v>
      </c>
      <c r="K11" s="38">
        <v>0.13555400000000001</v>
      </c>
      <c r="L11" s="38">
        <v>0.13559200000000002</v>
      </c>
      <c r="M11" s="38">
        <v>0.135351</v>
      </c>
      <c r="N11" s="38">
        <v>0.13475699999999999</v>
      </c>
    </row>
    <row r="12" spans="2:14" ht="15" customHeight="1" x14ac:dyDescent="0.2">
      <c r="B12" s="20" t="s">
        <v>9</v>
      </c>
      <c r="C12" s="19">
        <v>3.6527999999999998E-2</v>
      </c>
      <c r="D12" s="19">
        <v>3.6638000000000004E-2</v>
      </c>
      <c r="E12" s="19">
        <v>3.6535999999999999E-2</v>
      </c>
      <c r="F12" s="19">
        <v>3.6631999999999998E-2</v>
      </c>
      <c r="G12" s="19">
        <v>3.7458999999999999E-2</v>
      </c>
      <c r="H12" s="19">
        <v>3.7406999999999996E-2</v>
      </c>
      <c r="I12" s="19">
        <v>3.7513999999999999E-2</v>
      </c>
      <c r="J12" s="19">
        <v>3.7339000000000004E-2</v>
      </c>
      <c r="K12" s="19">
        <v>3.7409999999999999E-2</v>
      </c>
      <c r="L12" s="19">
        <v>3.7317000000000003E-2</v>
      </c>
      <c r="M12" s="19">
        <v>3.7263999999999999E-2</v>
      </c>
      <c r="N12" s="19">
        <v>3.6943999999999998E-2</v>
      </c>
    </row>
    <row r="13" spans="2:14" ht="15" customHeight="1" x14ac:dyDescent="0.2">
      <c r="B13" s="20" t="s">
        <v>10</v>
      </c>
      <c r="C13" s="21">
        <v>5.6614999999999999E-2</v>
      </c>
      <c r="D13" s="21">
        <v>5.6851000000000006E-2</v>
      </c>
      <c r="E13" s="21">
        <v>5.6833999999999996E-2</v>
      </c>
      <c r="F13" s="21">
        <v>5.7138000000000001E-2</v>
      </c>
      <c r="G13" s="21">
        <v>5.7348999999999997E-2</v>
      </c>
      <c r="H13" s="21">
        <v>5.7475999999999999E-2</v>
      </c>
      <c r="I13" s="21">
        <v>5.7599999999999998E-2</v>
      </c>
      <c r="J13" s="21">
        <v>5.7674000000000003E-2</v>
      </c>
      <c r="K13" s="21">
        <v>5.8014000000000003E-2</v>
      </c>
      <c r="L13" s="21">
        <v>5.8091999999999998E-2</v>
      </c>
      <c r="M13" s="21">
        <v>5.8061999999999996E-2</v>
      </c>
      <c r="N13" s="21">
        <v>5.8117999999999996E-2</v>
      </c>
    </row>
    <row r="14" spans="2:14" ht="15" customHeight="1" x14ac:dyDescent="0.2">
      <c r="B14" s="4" t="s">
        <v>12</v>
      </c>
      <c r="C14" s="11">
        <v>1.1261E-2</v>
      </c>
      <c r="D14" s="11">
        <v>1.1326000000000001E-2</v>
      </c>
      <c r="E14" s="11">
        <v>1.1349E-2</v>
      </c>
      <c r="F14" s="11">
        <v>1.1387000000000001E-2</v>
      </c>
      <c r="G14" s="11">
        <v>1.1442000000000001E-2</v>
      </c>
      <c r="H14" s="11">
        <v>1.1458999999999999E-2</v>
      </c>
      <c r="I14" s="11">
        <v>1.1470000000000001E-2</v>
      </c>
      <c r="J14" s="11">
        <v>1.1470000000000001E-2</v>
      </c>
      <c r="K14" s="11">
        <v>1.1554E-2</v>
      </c>
      <c r="L14" s="11">
        <v>1.1568E-2</v>
      </c>
      <c r="M14" s="11">
        <v>1.1566E-2</v>
      </c>
      <c r="N14" s="11">
        <v>1.1554999999999999E-2</v>
      </c>
    </row>
    <row r="15" spans="2:14" ht="15" customHeight="1" x14ac:dyDescent="0.2">
      <c r="B15" s="5" t="s">
        <v>13</v>
      </c>
      <c r="C15" s="10">
        <v>5.849E-3</v>
      </c>
      <c r="D15" s="10">
        <v>5.8650000000000004E-3</v>
      </c>
      <c r="E15" s="10">
        <v>5.855E-3</v>
      </c>
      <c r="F15" s="10">
        <v>5.8770000000000003E-3</v>
      </c>
      <c r="G15" s="10">
        <v>5.8850000000000005E-3</v>
      </c>
      <c r="H15" s="10">
        <v>5.8740000000000007E-3</v>
      </c>
      <c r="I15" s="10">
        <v>5.9199999999999999E-3</v>
      </c>
      <c r="J15" s="10">
        <v>5.9109999999999996E-3</v>
      </c>
      <c r="K15" s="10">
        <v>5.947E-3</v>
      </c>
      <c r="L15" s="10">
        <v>5.9450000000000006E-3</v>
      </c>
      <c r="M15" s="10">
        <v>5.9299999999999995E-3</v>
      </c>
      <c r="N15" s="10">
        <v>5.9230000000000003E-3</v>
      </c>
    </row>
    <row r="16" spans="2:14" ht="15" customHeight="1" x14ac:dyDescent="0.2">
      <c r="B16" s="7" t="s">
        <v>14</v>
      </c>
      <c r="C16" s="12">
        <v>3.9504000000000004E-2</v>
      </c>
      <c r="D16" s="12">
        <v>3.9659E-2</v>
      </c>
      <c r="E16" s="12">
        <v>3.9629999999999999E-2</v>
      </c>
      <c r="F16" s="12">
        <v>3.9874E-2</v>
      </c>
      <c r="G16" s="12">
        <v>4.0022000000000002E-2</v>
      </c>
      <c r="H16" s="12">
        <v>4.0143000000000005E-2</v>
      </c>
      <c r="I16" s="12">
        <v>4.0209999999999996E-2</v>
      </c>
      <c r="J16" s="12">
        <v>4.0292000000000001E-2</v>
      </c>
      <c r="K16" s="12">
        <v>4.0513E-2</v>
      </c>
      <c r="L16" s="12">
        <v>4.0579999999999998E-2</v>
      </c>
      <c r="M16" s="12">
        <v>4.0564999999999997E-2</v>
      </c>
      <c r="N16" s="12">
        <v>4.0639000000000002E-2</v>
      </c>
    </row>
    <row r="17" spans="2:15" ht="15" customHeight="1" x14ac:dyDescent="0.2">
      <c r="B17" s="22" t="s">
        <v>11</v>
      </c>
      <c r="C17" s="19">
        <v>3.9827000000000001E-2</v>
      </c>
      <c r="D17" s="19">
        <v>4.0022000000000002E-2</v>
      </c>
      <c r="E17" s="19">
        <v>3.9910000000000001E-2</v>
      </c>
      <c r="F17" s="19">
        <v>3.9858999999999999E-2</v>
      </c>
      <c r="G17" s="19">
        <v>3.9841000000000001E-2</v>
      </c>
      <c r="H17" s="19">
        <v>4.0072999999999998E-2</v>
      </c>
      <c r="I17" s="19">
        <v>4.0301999999999998E-2</v>
      </c>
      <c r="J17" s="19">
        <v>4.0187E-2</v>
      </c>
      <c r="K17" s="19">
        <v>4.0129999999999999E-2</v>
      </c>
      <c r="L17" s="19">
        <v>4.0182999999999996E-2</v>
      </c>
      <c r="M17" s="19">
        <v>4.0025999999999999E-2</v>
      </c>
      <c r="N17" s="19">
        <v>3.9695000000000001E-2</v>
      </c>
    </row>
    <row r="18" spans="2:15" ht="15" customHeight="1" x14ac:dyDescent="0.2">
      <c r="B18" s="3" t="s">
        <v>6</v>
      </c>
      <c r="C18" s="19">
        <v>0.101385</v>
      </c>
      <c r="D18" s="19">
        <v>0.101814</v>
      </c>
      <c r="E18" s="19">
        <v>0.10103300000000001</v>
      </c>
      <c r="F18" s="19">
        <v>0.10120599999999999</v>
      </c>
      <c r="G18" s="19">
        <v>0.100915</v>
      </c>
      <c r="H18" s="19">
        <v>0.100679</v>
      </c>
      <c r="I18" s="19">
        <v>0.100757</v>
      </c>
      <c r="J18" s="19">
        <v>0.100883</v>
      </c>
      <c r="K18" s="19">
        <v>0.10113799999999999</v>
      </c>
      <c r="L18" s="19">
        <v>0.100383</v>
      </c>
      <c r="M18" s="19">
        <v>0.10052199999999999</v>
      </c>
      <c r="N18" s="19">
        <v>0.10156499999999999</v>
      </c>
    </row>
    <row r="19" spans="2:15" ht="15" customHeight="1" x14ac:dyDescent="0.2">
      <c r="B19" s="3" t="s">
        <v>7</v>
      </c>
      <c r="C19" s="19">
        <v>5.8409000000000003E-2</v>
      </c>
      <c r="D19" s="19">
        <v>5.8368999999999997E-2</v>
      </c>
      <c r="E19" s="19">
        <v>6.0766000000000001E-2</v>
      </c>
      <c r="F19" s="19">
        <v>6.0750999999999999E-2</v>
      </c>
      <c r="G19" s="19">
        <v>6.0552000000000002E-2</v>
      </c>
      <c r="H19" s="19">
        <v>6.0335E-2</v>
      </c>
      <c r="I19" s="19">
        <v>6.0240000000000002E-2</v>
      </c>
      <c r="J19" s="19">
        <v>6.0048999999999998E-2</v>
      </c>
      <c r="K19" s="19">
        <v>6.0488999999999994E-2</v>
      </c>
      <c r="L19" s="19">
        <v>6.0259E-2</v>
      </c>
      <c r="M19" s="19">
        <v>5.9945000000000005E-2</v>
      </c>
      <c r="N19" s="19">
        <v>5.9691000000000001E-2</v>
      </c>
    </row>
    <row r="20" spans="2:15" ht="15" customHeight="1" x14ac:dyDescent="0.2">
      <c r="B20" s="3" t="s">
        <v>8</v>
      </c>
      <c r="C20" s="19">
        <v>4.7977999999999993E-2</v>
      </c>
      <c r="D20" s="19">
        <v>4.7744999999999996E-2</v>
      </c>
      <c r="E20" s="19">
        <v>4.8093000000000004E-2</v>
      </c>
      <c r="F20" s="19">
        <v>4.7957E-2</v>
      </c>
      <c r="G20" s="19">
        <v>4.8003999999999998E-2</v>
      </c>
      <c r="H20" s="19">
        <v>4.7847000000000001E-2</v>
      </c>
      <c r="I20" s="19">
        <v>4.7710999999999996E-2</v>
      </c>
      <c r="J20" s="19">
        <v>4.7613000000000003E-2</v>
      </c>
      <c r="K20" s="19">
        <v>4.7663999999999998E-2</v>
      </c>
      <c r="L20" s="19">
        <v>4.7434000000000004E-2</v>
      </c>
      <c r="M20" s="19">
        <v>4.7417000000000001E-2</v>
      </c>
      <c r="N20" s="19">
        <v>4.7190000000000003E-2</v>
      </c>
    </row>
    <row r="21" spans="2:15" ht="15" customHeight="1" x14ac:dyDescent="0.2">
      <c r="B21" s="6" t="s">
        <v>15</v>
      </c>
      <c r="C21" s="14">
        <f>1-C16</f>
        <v>0.96049600000000002</v>
      </c>
      <c r="D21" s="14">
        <f t="shared" ref="D21:N21" si="0">1-D16</f>
        <v>0.960341</v>
      </c>
      <c r="E21" s="14">
        <f t="shared" si="0"/>
        <v>0.96036999999999995</v>
      </c>
      <c r="F21" s="14">
        <f t="shared" si="0"/>
        <v>0.96012600000000003</v>
      </c>
      <c r="G21" s="14">
        <f t="shared" si="0"/>
        <v>0.959978</v>
      </c>
      <c r="H21" s="14">
        <f t="shared" si="0"/>
        <v>0.95985699999999996</v>
      </c>
      <c r="I21" s="14">
        <f t="shared" si="0"/>
        <v>0.95979000000000003</v>
      </c>
      <c r="J21" s="14">
        <f t="shared" si="0"/>
        <v>0.95970800000000001</v>
      </c>
      <c r="K21" s="14">
        <f t="shared" si="0"/>
        <v>0.95948699999999998</v>
      </c>
      <c r="L21" s="14">
        <f t="shared" si="0"/>
        <v>0.95942000000000005</v>
      </c>
      <c r="M21" s="14">
        <f t="shared" si="0"/>
        <v>0.95943500000000004</v>
      </c>
      <c r="N21" s="14">
        <f t="shared" si="0"/>
        <v>0.95936100000000002</v>
      </c>
    </row>
    <row r="22" spans="2:15" ht="15" customHeight="1" x14ac:dyDescent="0.2">
      <c r="B22" s="6" t="s">
        <v>19</v>
      </c>
      <c r="C22" s="25">
        <f t="shared" ref="C22:N22" si="1">SUM(C6,C7,C8,C9,C10,C11,C18,C19,C20)</f>
        <v>1.0000010000000001</v>
      </c>
      <c r="D22" s="25">
        <f t="shared" si="1"/>
        <v>0.99999899999999997</v>
      </c>
      <c r="E22" s="25">
        <f t="shared" si="1"/>
        <v>1</v>
      </c>
      <c r="F22" s="25">
        <f t="shared" si="1"/>
        <v>1</v>
      </c>
      <c r="G22" s="25">
        <f t="shared" si="1"/>
        <v>1.0000010000000001</v>
      </c>
      <c r="H22" s="25">
        <f t="shared" si="1"/>
        <v>0.99999900000000008</v>
      </c>
      <c r="I22" s="25">
        <f t="shared" si="1"/>
        <v>1.0000009999999999</v>
      </c>
      <c r="J22" s="25">
        <f t="shared" si="1"/>
        <v>0.99999999999999989</v>
      </c>
      <c r="K22" s="25">
        <f t="shared" si="1"/>
        <v>1.0000019999999998</v>
      </c>
      <c r="L22" s="25">
        <f t="shared" si="1"/>
        <v>1</v>
      </c>
      <c r="M22" s="25">
        <f t="shared" si="1"/>
        <v>0.99999800000000005</v>
      </c>
      <c r="N22" s="25">
        <f t="shared" si="1"/>
        <v>0.99999900000000008</v>
      </c>
    </row>
    <row r="23" spans="2:15" ht="15" customHeight="1" x14ac:dyDescent="0.2">
      <c r="B23" s="15" t="s">
        <v>20</v>
      </c>
    </row>
    <row r="26" spans="2:15" ht="15" customHeight="1" x14ac:dyDescent="0.25">
      <c r="B26" s="9" t="s">
        <v>33</v>
      </c>
    </row>
    <row r="27" spans="2:15" ht="15" customHeight="1" x14ac:dyDescent="0.2">
      <c r="B27" s="1" t="s">
        <v>18</v>
      </c>
      <c r="C27" s="2">
        <v>45292</v>
      </c>
      <c r="D27" s="2">
        <v>45323</v>
      </c>
      <c r="E27" s="2">
        <v>45352</v>
      </c>
      <c r="F27" s="2">
        <v>45383</v>
      </c>
      <c r="G27" s="2">
        <v>45413</v>
      </c>
      <c r="H27" s="2">
        <v>45444</v>
      </c>
      <c r="I27" s="2">
        <v>45474</v>
      </c>
      <c r="J27" s="2">
        <v>45505</v>
      </c>
      <c r="K27" s="2">
        <v>45536</v>
      </c>
      <c r="L27" s="2">
        <v>45566</v>
      </c>
      <c r="M27" s="2">
        <v>45597</v>
      </c>
      <c r="N27" s="2">
        <v>45627</v>
      </c>
      <c r="O27" s="42" t="s">
        <v>21</v>
      </c>
    </row>
    <row r="28" spans="2:15" ht="15" customHeight="1" x14ac:dyDescent="0.2">
      <c r="B28" s="16" t="s">
        <v>0</v>
      </c>
      <c r="C28" s="17">
        <v>1.38E-2</v>
      </c>
      <c r="D28" s="17">
        <v>9.4999999999999998E-3</v>
      </c>
      <c r="E28" s="17">
        <v>5.3E-3</v>
      </c>
      <c r="F28" s="17">
        <v>6.9999999999999993E-3</v>
      </c>
      <c r="G28" s="17">
        <v>6.1999999999999998E-3</v>
      </c>
      <c r="H28" s="17">
        <v>4.4000000000000003E-3</v>
      </c>
      <c r="I28" s="17">
        <v>-0.01</v>
      </c>
      <c r="J28" s="17">
        <v>-4.4000000000000003E-3</v>
      </c>
      <c r="K28" s="17">
        <v>5.0000000000000001E-3</v>
      </c>
      <c r="L28" s="17">
        <v>1.06E-2</v>
      </c>
      <c r="M28" s="17">
        <v>1.55E-2</v>
      </c>
      <c r="N28" s="17">
        <v>1.18E-2</v>
      </c>
      <c r="O28" s="43"/>
    </row>
    <row r="29" spans="2:15" ht="15" customHeight="1" x14ac:dyDescent="0.2">
      <c r="B29" s="18" t="s">
        <v>1</v>
      </c>
      <c r="C29" s="19">
        <v>2.5000000000000001E-3</v>
      </c>
      <c r="D29" s="19">
        <v>2.7000000000000001E-3</v>
      </c>
      <c r="E29" s="19">
        <v>1.9E-3</v>
      </c>
      <c r="F29" s="19">
        <v>-1E-4</v>
      </c>
      <c r="G29" s="19">
        <v>6.7000000000000002E-3</v>
      </c>
      <c r="H29" s="19">
        <v>2.5000000000000001E-3</v>
      </c>
      <c r="I29" s="19">
        <v>7.7000000000000002E-3</v>
      </c>
      <c r="J29" s="19">
        <v>-5.1000000000000004E-3</v>
      </c>
      <c r="K29" s="19">
        <v>1.8000000000000002E-2</v>
      </c>
      <c r="L29" s="19">
        <v>1.49E-2</v>
      </c>
      <c r="M29" s="19">
        <v>-1.5300000000000001E-2</v>
      </c>
      <c r="N29" s="19">
        <v>-5.6000000000000008E-3</v>
      </c>
      <c r="O29" s="43"/>
    </row>
    <row r="30" spans="2:15" ht="15" customHeight="1" x14ac:dyDescent="0.2">
      <c r="B30" s="18" t="s">
        <v>2</v>
      </c>
      <c r="C30" s="19">
        <v>2.2000000000000001E-3</v>
      </c>
      <c r="D30" s="19">
        <v>-7.000000000000001E-4</v>
      </c>
      <c r="E30" s="19">
        <v>-4.0000000000000002E-4</v>
      </c>
      <c r="F30" s="19">
        <v>-2.5999999999999999E-3</v>
      </c>
      <c r="G30" s="19">
        <v>-5.3E-3</v>
      </c>
      <c r="H30" s="19">
        <v>1.9E-3</v>
      </c>
      <c r="I30" s="19">
        <v>4.7999999999999996E-3</v>
      </c>
      <c r="J30" s="19">
        <v>7.4000000000000003E-3</v>
      </c>
      <c r="K30" s="19">
        <v>-1.9E-3</v>
      </c>
      <c r="L30" s="19">
        <v>4.3E-3</v>
      </c>
      <c r="M30" s="19">
        <v>-3.0999999999999999E-3</v>
      </c>
      <c r="N30" s="19">
        <v>6.5000000000000006E-3</v>
      </c>
      <c r="O30" s="43"/>
    </row>
    <row r="31" spans="2:15" ht="15" customHeight="1" x14ac:dyDescent="0.2">
      <c r="B31" s="18" t="s">
        <v>3</v>
      </c>
      <c r="C31" s="19">
        <v>1.4000000000000002E-3</v>
      </c>
      <c r="D31" s="19">
        <v>-4.4000000000000003E-3</v>
      </c>
      <c r="E31" s="19">
        <v>2.9999999999999997E-4</v>
      </c>
      <c r="F31" s="19">
        <v>5.5000000000000005E-3</v>
      </c>
      <c r="G31" s="19">
        <v>5.0000000000000001E-3</v>
      </c>
      <c r="H31" s="19">
        <v>2.0000000000000001E-4</v>
      </c>
      <c r="I31" s="19">
        <v>-2.0000000000000001E-4</v>
      </c>
      <c r="J31" s="19">
        <v>3.9000000000000003E-3</v>
      </c>
      <c r="K31" s="19">
        <v>1.8E-3</v>
      </c>
      <c r="L31" s="19">
        <v>3.7000000000000002E-3</v>
      </c>
      <c r="M31" s="19">
        <v>-1.1999999999999999E-3</v>
      </c>
      <c r="N31" s="19">
        <v>1.1399999999999999E-2</v>
      </c>
      <c r="O31" s="43"/>
    </row>
    <row r="32" spans="2:15" ht="15" customHeight="1" x14ac:dyDescent="0.2">
      <c r="B32" s="18" t="s">
        <v>4</v>
      </c>
      <c r="C32" s="19">
        <v>-6.5000000000000006E-3</v>
      </c>
      <c r="D32" s="19">
        <v>7.1999999999999998E-3</v>
      </c>
      <c r="E32" s="19">
        <v>-3.3E-3</v>
      </c>
      <c r="F32" s="19">
        <v>1.4000000000000002E-3</v>
      </c>
      <c r="G32" s="19">
        <v>4.4000000000000003E-3</v>
      </c>
      <c r="H32" s="19">
        <v>-1.9E-3</v>
      </c>
      <c r="I32" s="19">
        <v>1.8200000000000001E-2</v>
      </c>
      <c r="J32" s="19">
        <v>0</v>
      </c>
      <c r="K32" s="19">
        <v>1.4000000000000002E-3</v>
      </c>
      <c r="L32" s="19">
        <v>-3.8E-3</v>
      </c>
      <c r="M32" s="19">
        <v>8.8999999999999999E-3</v>
      </c>
      <c r="N32" s="19">
        <v>6.7000000000000002E-3</v>
      </c>
      <c r="O32" s="43"/>
    </row>
    <row r="33" spans="2:25" ht="15" customHeight="1" x14ac:dyDescent="0.2">
      <c r="B33" s="40" t="s">
        <v>5</v>
      </c>
      <c r="C33" s="38">
        <v>8.3000000000000001E-3</v>
      </c>
      <c r="D33" s="38">
        <v>6.5000000000000006E-3</v>
      </c>
      <c r="E33" s="38">
        <v>4.3E-3</v>
      </c>
      <c r="F33" s="38">
        <v>1.1599999999999999E-2</v>
      </c>
      <c r="G33" s="38">
        <v>6.8999999999999999E-3</v>
      </c>
      <c r="H33" s="38">
        <v>5.4000000000000003E-3</v>
      </c>
      <c r="I33" s="38">
        <v>2.2000000000000001E-3</v>
      </c>
      <c r="J33" s="38">
        <v>2.5000000000000001E-3</v>
      </c>
      <c r="K33" s="38">
        <v>4.5999999999999999E-3</v>
      </c>
      <c r="L33" s="38">
        <v>3.8E-3</v>
      </c>
      <c r="M33" s="38">
        <v>-5.9999999999999995E-4</v>
      </c>
      <c r="N33" s="38">
        <v>3.8E-3</v>
      </c>
      <c r="O33" s="43"/>
    </row>
    <row r="34" spans="2:25" ht="15" customHeight="1" x14ac:dyDescent="0.2">
      <c r="B34" s="20" t="s">
        <v>9</v>
      </c>
      <c r="C34" s="19">
        <v>7.4000000000000003E-3</v>
      </c>
      <c r="D34" s="19">
        <v>5.4000000000000003E-3</v>
      </c>
      <c r="E34" s="19">
        <v>4.3E-3</v>
      </c>
      <c r="F34" s="19">
        <v>2.6499999999999999E-2</v>
      </c>
      <c r="G34" s="19">
        <v>3.2000000000000002E-3</v>
      </c>
      <c r="H34" s="19">
        <v>4.8999999999999998E-3</v>
      </c>
      <c r="I34" s="19">
        <v>-1E-3</v>
      </c>
      <c r="J34" s="19">
        <v>1.7000000000000001E-3</v>
      </c>
      <c r="K34" s="19">
        <v>2E-3</v>
      </c>
      <c r="L34" s="19">
        <v>4.0999999999999995E-3</v>
      </c>
      <c r="M34" s="19">
        <v>-4.7999999999999996E-3</v>
      </c>
      <c r="N34" s="19">
        <v>2.8000000000000004E-3</v>
      </c>
      <c r="O34" s="43"/>
    </row>
    <row r="35" spans="2:25" ht="15" customHeight="1" x14ac:dyDescent="0.2">
      <c r="B35" s="20" t="s">
        <v>10</v>
      </c>
      <c r="C35" s="19">
        <v>8.0000000000000002E-3</v>
      </c>
      <c r="D35" s="19">
        <v>8.1000000000000013E-3</v>
      </c>
      <c r="E35" s="19">
        <v>6.8999999999999999E-3</v>
      </c>
      <c r="F35" s="19">
        <v>7.6E-3</v>
      </c>
      <c r="G35" s="19">
        <v>6.8999999999999999E-3</v>
      </c>
      <c r="H35" s="19">
        <v>4.1999999999999997E-3</v>
      </c>
      <c r="I35" s="19">
        <v>5.1000000000000004E-3</v>
      </c>
      <c r="J35" s="19">
        <v>6.0999999999999995E-3</v>
      </c>
      <c r="K35" s="19">
        <v>5.6000000000000008E-3</v>
      </c>
      <c r="L35" s="19">
        <v>5.1000000000000004E-3</v>
      </c>
      <c r="M35" s="19">
        <v>4.7999999999999996E-3</v>
      </c>
      <c r="N35" s="19">
        <v>5.3E-3</v>
      </c>
      <c r="O35" s="43"/>
    </row>
    <row r="36" spans="2:25" ht="15" customHeight="1" x14ac:dyDescent="0.2">
      <c r="B36" s="4" t="s">
        <v>12</v>
      </c>
      <c r="C36" s="11">
        <v>0.01</v>
      </c>
      <c r="D36" s="11">
        <v>1.03E-2</v>
      </c>
      <c r="E36" s="11">
        <v>4.8999999999999998E-3</v>
      </c>
      <c r="F36" s="11">
        <v>8.8000000000000005E-3</v>
      </c>
      <c r="G36" s="11">
        <v>6.3E-3</v>
      </c>
      <c r="H36" s="11">
        <v>3.0000000000000001E-3</v>
      </c>
      <c r="I36" s="11">
        <v>3.8E-3</v>
      </c>
      <c r="J36" s="11">
        <v>7.1999999999999998E-3</v>
      </c>
      <c r="K36" s="11">
        <v>5.6000000000000008E-3</v>
      </c>
      <c r="L36" s="11">
        <v>5.4000000000000003E-3</v>
      </c>
      <c r="M36" s="11">
        <v>2.8000000000000004E-3</v>
      </c>
      <c r="N36" s="11">
        <v>5.1000000000000004E-3</v>
      </c>
      <c r="O36" s="43"/>
    </row>
    <row r="37" spans="2:25" ht="15" customHeight="1" x14ac:dyDescent="0.2">
      <c r="B37" s="5" t="s">
        <v>13</v>
      </c>
      <c r="C37" s="10">
        <v>6.9999999999999993E-3</v>
      </c>
      <c r="D37" s="10">
        <v>6.4000000000000003E-3</v>
      </c>
      <c r="E37" s="10">
        <v>5.5000000000000005E-3</v>
      </c>
      <c r="F37" s="10">
        <v>5.3E-3</v>
      </c>
      <c r="G37" s="10">
        <v>2.7000000000000001E-3</v>
      </c>
      <c r="H37" s="10">
        <v>0.01</v>
      </c>
      <c r="I37" s="10">
        <v>2.3999999999999998E-3</v>
      </c>
      <c r="J37" s="10">
        <v>6.0999999999999995E-3</v>
      </c>
      <c r="K37" s="10">
        <v>3.9000000000000003E-3</v>
      </c>
      <c r="L37" s="10">
        <v>3.0999999999999999E-3</v>
      </c>
      <c r="M37" s="10">
        <v>2.8000000000000004E-3</v>
      </c>
      <c r="N37" s="10">
        <v>3.0999999999999999E-3</v>
      </c>
      <c r="O37" s="43"/>
    </row>
    <row r="38" spans="2:25" ht="15" customHeight="1" x14ac:dyDescent="0.2">
      <c r="B38" s="7" t="s">
        <v>14</v>
      </c>
      <c r="C38" s="12">
        <v>7.6E-3</v>
      </c>
      <c r="D38" s="12">
        <v>7.6E-3</v>
      </c>
      <c r="E38" s="12">
        <v>7.7000000000000002E-3</v>
      </c>
      <c r="F38" s="12">
        <v>7.6E-3</v>
      </c>
      <c r="G38" s="12">
        <v>7.7000000000000002E-3</v>
      </c>
      <c r="H38" s="12">
        <v>3.7000000000000002E-3</v>
      </c>
      <c r="I38" s="12">
        <v>5.8999999999999999E-3</v>
      </c>
      <c r="J38" s="12">
        <v>5.7999999999999996E-3</v>
      </c>
      <c r="K38" s="12">
        <v>5.7999999999999996E-3</v>
      </c>
      <c r="L38" s="12">
        <v>5.3E-3</v>
      </c>
      <c r="M38" s="12">
        <v>5.6999999999999993E-3</v>
      </c>
      <c r="N38" s="12">
        <v>5.6999999999999993E-3</v>
      </c>
      <c r="O38" s="43"/>
    </row>
    <row r="39" spans="2:25" ht="15" customHeight="1" x14ac:dyDescent="0.2">
      <c r="B39" s="22" t="s">
        <v>11</v>
      </c>
      <c r="C39" s="19">
        <v>9.3999999999999986E-3</v>
      </c>
      <c r="D39" s="19">
        <v>5.4000000000000003E-3</v>
      </c>
      <c r="E39" s="19">
        <v>5.9999999999999995E-4</v>
      </c>
      <c r="F39" s="19">
        <v>3.4000000000000002E-3</v>
      </c>
      <c r="G39" s="19">
        <v>1.04E-2</v>
      </c>
      <c r="H39" s="19">
        <v>7.7000000000000002E-3</v>
      </c>
      <c r="I39" s="19">
        <v>1E-3</v>
      </c>
      <c r="J39" s="19">
        <v>-1.8E-3</v>
      </c>
      <c r="K39" s="19">
        <v>5.6000000000000008E-3</v>
      </c>
      <c r="L39" s="19">
        <v>1.6000000000000001E-3</v>
      </c>
      <c r="M39" s="19">
        <v>-4.4000000000000003E-3</v>
      </c>
      <c r="N39" s="19">
        <v>2.5000000000000001E-3</v>
      </c>
      <c r="O39" s="43"/>
      <c r="R39" s="41"/>
      <c r="S39" s="41"/>
      <c r="T39" s="41"/>
      <c r="U39" s="41"/>
      <c r="V39" s="41"/>
      <c r="W39" s="41"/>
      <c r="X39" s="41"/>
      <c r="Y39" s="41"/>
    </row>
    <row r="40" spans="2:25" ht="15" customHeight="1" x14ac:dyDescent="0.2">
      <c r="B40" s="3" t="s">
        <v>6</v>
      </c>
      <c r="C40" s="19">
        <v>8.199999999999999E-3</v>
      </c>
      <c r="D40" s="19">
        <v>5.0000000000000001E-4</v>
      </c>
      <c r="E40" s="19">
        <v>3.3E-3</v>
      </c>
      <c r="F40" s="19">
        <v>1E-3</v>
      </c>
      <c r="G40" s="19">
        <v>2.2000000000000001E-3</v>
      </c>
      <c r="H40" s="19">
        <v>2.8999999999999998E-3</v>
      </c>
      <c r="I40" s="19">
        <v>5.1999999999999998E-3</v>
      </c>
      <c r="J40" s="19">
        <v>2.5000000000000001E-3</v>
      </c>
      <c r="K40" s="19">
        <v>-3.0999999999999999E-3</v>
      </c>
      <c r="L40" s="19">
        <v>6.9999999999999993E-3</v>
      </c>
      <c r="M40" s="19">
        <v>1.43E-2</v>
      </c>
      <c r="N40" s="19">
        <v>6.1999999999999998E-3</v>
      </c>
      <c r="O40" s="43"/>
    </row>
    <row r="41" spans="2:25" ht="15" customHeight="1" x14ac:dyDescent="0.2">
      <c r="B41" s="3" t="s">
        <v>7</v>
      </c>
      <c r="C41" s="19">
        <v>3.3E-3</v>
      </c>
      <c r="D41" s="19">
        <v>4.9800000000000004E-2</v>
      </c>
      <c r="E41" s="19">
        <v>1.4000000000000002E-3</v>
      </c>
      <c r="F41" s="19">
        <v>5.0000000000000001E-4</v>
      </c>
      <c r="G41" s="19">
        <v>8.9999999999999998E-4</v>
      </c>
      <c r="H41" s="19">
        <v>5.9999999999999995E-4</v>
      </c>
      <c r="I41" s="19">
        <v>8.0000000000000004E-4</v>
      </c>
      <c r="J41" s="19">
        <v>7.3000000000000001E-3</v>
      </c>
      <c r="K41" s="19">
        <v>5.0000000000000001E-4</v>
      </c>
      <c r="L41" s="19">
        <v>4.0000000000000002E-4</v>
      </c>
      <c r="M41" s="19">
        <v>-4.0000000000000002E-4</v>
      </c>
      <c r="N41" s="19">
        <v>1.1000000000000001E-3</v>
      </c>
      <c r="O41" s="43"/>
    </row>
    <row r="42" spans="2:25" ht="15" customHeight="1" x14ac:dyDescent="0.2">
      <c r="B42" s="3" t="s">
        <v>8</v>
      </c>
      <c r="C42" s="19">
        <v>-8.0000000000000004E-4</v>
      </c>
      <c r="D42" s="19">
        <v>1.5600000000000001E-2</v>
      </c>
      <c r="E42" s="19">
        <v>-1.2999999999999999E-3</v>
      </c>
      <c r="F42" s="19">
        <v>4.7999999999999996E-3</v>
      </c>
      <c r="G42" s="19">
        <v>1.4000000000000002E-3</v>
      </c>
      <c r="H42" s="19">
        <v>-8.0000000000000004E-4</v>
      </c>
      <c r="I42" s="19">
        <v>1.8E-3</v>
      </c>
      <c r="J42" s="19">
        <v>1E-3</v>
      </c>
      <c r="K42" s="19">
        <v>-5.0000000000000001E-4</v>
      </c>
      <c r="L42" s="19">
        <v>5.1999999999999998E-3</v>
      </c>
      <c r="M42" s="19">
        <v>-1E-3</v>
      </c>
      <c r="N42" s="19">
        <v>3.7000000000000002E-3</v>
      </c>
      <c r="O42" s="44"/>
    </row>
    <row r="43" spans="2:25" ht="25.5" customHeight="1" x14ac:dyDescent="0.2">
      <c r="B43" s="8" t="s">
        <v>19</v>
      </c>
      <c r="C43" s="33">
        <v>4.1999999999999997E-3</v>
      </c>
      <c r="D43" s="33">
        <v>8.3000000000000001E-3</v>
      </c>
      <c r="E43" s="33">
        <v>1.6000000000000001E-3</v>
      </c>
      <c r="F43" s="33">
        <v>3.8E-3</v>
      </c>
      <c r="G43" s="33">
        <v>4.5999999999999999E-3</v>
      </c>
      <c r="H43" s="33">
        <v>2.0999999999999999E-3</v>
      </c>
      <c r="I43" s="33">
        <v>3.8E-3</v>
      </c>
      <c r="J43" s="33">
        <v>-2.0000000000000001E-4</v>
      </c>
      <c r="K43" s="33">
        <v>4.4000000000000003E-3</v>
      </c>
      <c r="L43" s="33">
        <v>5.6000000000000008E-3</v>
      </c>
      <c r="M43" s="33">
        <v>3.9000000000000003E-3</v>
      </c>
      <c r="N43" s="33">
        <v>5.1999999999999998E-3</v>
      </c>
      <c r="O43" s="26">
        <f>(1+C43)*(1+D43)*(1+E43)*(1+F43)*(1+G43)*(1+H43)*(1+I43)*(1+J43)*(1+K43)*(1+L43)*(1+M43)*(1+N43)-1</f>
        <v>4.8312957918595911E-2</v>
      </c>
    </row>
    <row r="44" spans="2:25" ht="15" customHeight="1" x14ac:dyDescent="0.2">
      <c r="B44" s="15" t="s">
        <v>31</v>
      </c>
    </row>
    <row r="47" spans="2:25" ht="21" customHeight="1" x14ac:dyDescent="0.2"/>
    <row r="48" spans="2:25" ht="21" customHeight="1" x14ac:dyDescent="0.2"/>
  </sheetData>
  <sheetProtection algorithmName="SHA-512" hashValue="egzP0Gq8WCOdOWX4suA1LrdeAGfRZd1nijOZnBr9xybvJsyx7PQ/kdCM7DsysmZulquNxQwAnA3wVftA0U8ULQ==" saltValue="6x2cYTtWVhxZv1A3eEF5sA==" spinCount="100000" sheet="1" objects="1" scenarios="1"/>
  <mergeCells count="1">
    <mergeCell ref="O27:O42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showGridLines="0" tabSelected="1" zoomScale="89" zoomScaleNormal="100" workbookViewId="0">
      <selection activeCell="P18" sqref="P18"/>
    </sheetView>
  </sheetViews>
  <sheetFormatPr baseColWidth="10" defaultColWidth="8.83203125" defaultRowHeight="15" customHeight="1" x14ac:dyDescent="0.2"/>
  <cols>
    <col min="1" max="1" width="8.83203125" style="15"/>
    <col min="2" max="2" width="52.5" style="15" customWidth="1"/>
    <col min="3" max="3" width="13.5" style="15" customWidth="1"/>
    <col min="4" max="13" width="11.6640625" style="15" customWidth="1"/>
    <col min="14" max="14" width="12.6640625" style="15" customWidth="1"/>
    <col min="15" max="15" width="28.83203125" style="15" customWidth="1"/>
    <col min="16" max="16" width="23.6640625" style="15" customWidth="1"/>
    <col min="17" max="16384" width="8.83203125" style="15"/>
  </cols>
  <sheetData>
    <row r="1" spans="2:14" ht="15" customHeight="1" x14ac:dyDescent="0.2">
      <c r="B1" s="15" t="s">
        <v>16</v>
      </c>
    </row>
    <row r="2" spans="2:14" ht="15" customHeight="1" x14ac:dyDescent="0.2">
      <c r="B2" s="15" t="s">
        <v>17</v>
      </c>
    </row>
    <row r="4" spans="2:14" ht="15" customHeight="1" x14ac:dyDescent="0.25">
      <c r="B4" s="9" t="s">
        <v>34</v>
      </c>
    </row>
    <row r="5" spans="2:14" ht="15" customHeight="1" x14ac:dyDescent="0.2">
      <c r="B5" s="1" t="s">
        <v>18</v>
      </c>
      <c r="C5" s="2">
        <v>45292</v>
      </c>
      <c r="D5" s="2">
        <v>45323</v>
      </c>
      <c r="E5" s="2">
        <v>45352</v>
      </c>
      <c r="F5" s="2">
        <v>45383</v>
      </c>
      <c r="G5" s="2">
        <v>45413</v>
      </c>
      <c r="H5" s="2">
        <v>45444</v>
      </c>
      <c r="I5" s="2">
        <v>45474</v>
      </c>
      <c r="J5" s="2">
        <v>45505</v>
      </c>
      <c r="K5" s="2">
        <v>45536</v>
      </c>
      <c r="L5" s="2">
        <v>45566</v>
      </c>
      <c r="M5" s="2">
        <v>45597</v>
      </c>
      <c r="N5" s="2">
        <v>45627</v>
      </c>
    </row>
    <row r="6" spans="2:14" ht="15" customHeight="1" x14ac:dyDescent="0.2">
      <c r="B6" s="28" t="s">
        <v>0</v>
      </c>
      <c r="C6" s="17">
        <f>'1) Base dados IPCA'!C6/'1) Base dados IPCA'!C$21</f>
        <v>0.21988326864453367</v>
      </c>
      <c r="D6" s="17">
        <f>'1) Base dados IPCA'!D6/'1) Base dados IPCA'!D$21</f>
        <v>0.22197531918349836</v>
      </c>
      <c r="E6" s="17">
        <f>'1) Base dados IPCA'!E6/'1) Base dados IPCA'!E$21</f>
        <v>0.22223726272165939</v>
      </c>
      <c r="F6" s="17">
        <f>'1) Base dados IPCA'!F6/'1) Base dados IPCA'!F$21</f>
        <v>0.22308530338726373</v>
      </c>
      <c r="G6" s="17">
        <f>'1) Base dados IPCA'!G6/'1) Base dados IPCA'!G$21</f>
        <v>0.22381554577292398</v>
      </c>
      <c r="H6" s="17">
        <f>'1) Base dados IPCA'!H6/'1) Base dados IPCA'!H$21</f>
        <v>0.22420214677811384</v>
      </c>
      <c r="I6" s="17">
        <f>'1) Base dados IPCA'!I6/'1) Base dados IPCA'!I$21</f>
        <v>0.22475958282540973</v>
      </c>
      <c r="J6" s="17">
        <f>'1) Base dados IPCA'!J6/'1) Base dados IPCA'!J$21</f>
        <v>0.22167992764465858</v>
      </c>
      <c r="K6" s="17">
        <f>'1) Base dados IPCA'!K6/'1) Base dados IPCA'!K$21</f>
        <v>0.22081278850052161</v>
      </c>
      <c r="L6" s="17">
        <f>'1) Base dados IPCA'!L6/'1) Base dados IPCA'!L$21</f>
        <v>0.22095953805424109</v>
      </c>
      <c r="M6" s="17">
        <f>'1) Base dados IPCA'!M6/'1) Base dados IPCA'!M$21</f>
        <v>0.22206819638641492</v>
      </c>
      <c r="N6" s="17">
        <f>'1) Base dados IPCA'!N6/'1) Base dados IPCA'!N$21</f>
        <v>0.2246568288683822</v>
      </c>
    </row>
    <row r="7" spans="2:14" ht="15" customHeight="1" x14ac:dyDescent="0.2">
      <c r="B7" s="29" t="s">
        <v>1</v>
      </c>
      <c r="C7" s="19">
        <f>'1) Base dados IPCA'!C7/'1) Base dados IPCA'!C$21</f>
        <v>0.15954361080108609</v>
      </c>
      <c r="D7" s="19">
        <f>'1) Base dados IPCA'!D7/'1) Base dados IPCA'!D$21</f>
        <v>0.15931528488318211</v>
      </c>
      <c r="E7" s="19">
        <f>'1) Base dados IPCA'!E7/'1) Base dados IPCA'!E$21</f>
        <v>0.15841915095223716</v>
      </c>
      <c r="F7" s="19">
        <f>'1) Base dados IPCA'!F7/'1) Base dados IPCA'!F$21</f>
        <v>0.15849273949460799</v>
      </c>
      <c r="G7" s="19">
        <f>'1) Base dados IPCA'!G7/'1) Base dados IPCA'!G$21</f>
        <v>0.15791091045836467</v>
      </c>
      <c r="H7" s="19">
        <f>'1) Base dados IPCA'!H7/'1) Base dados IPCA'!H$21</f>
        <v>0.15827774345553558</v>
      </c>
      <c r="I7" s="19">
        <f>'1) Base dados IPCA'!I7/'1) Base dados IPCA'!I$21</f>
        <v>0.158366934433574</v>
      </c>
      <c r="J7" s="19">
        <f>'1) Base dados IPCA'!J7/'1) Base dados IPCA'!J$21</f>
        <v>0.15897543836250191</v>
      </c>
      <c r="K7" s="19">
        <f>'1) Base dados IPCA'!K7/'1) Base dados IPCA'!K$21</f>
        <v>0.15822517657873428</v>
      </c>
      <c r="L7" s="19">
        <f>'1) Base dados IPCA'!L7/'1) Base dados IPCA'!L$21</f>
        <v>0.16037710283296158</v>
      </c>
      <c r="M7" s="19">
        <f>'1) Base dados IPCA'!M7/'1) Base dados IPCA'!M$21</f>
        <v>0.16184733723493513</v>
      </c>
      <c r="N7" s="19">
        <f>'1) Base dados IPCA'!N7/'1) Base dados IPCA'!N$21</f>
        <v>0.15875671410449246</v>
      </c>
    </row>
    <row r="8" spans="2:14" ht="15" customHeight="1" x14ac:dyDescent="0.2">
      <c r="B8" s="29" t="s">
        <v>2</v>
      </c>
      <c r="C8" s="19">
        <f>'1) Base dados IPCA'!C8/'1) Base dados IPCA'!C$21</f>
        <v>3.9454615115523645E-2</v>
      </c>
      <c r="D8" s="19">
        <f>'1) Base dados IPCA'!D8/'1) Base dados IPCA'!D$21</f>
        <v>3.9380803277169252E-2</v>
      </c>
      <c r="E8" s="19">
        <f>'1) Base dados IPCA'!E8/'1) Base dados IPCA'!E$21</f>
        <v>3.9031831481616458E-2</v>
      </c>
      <c r="F8" s="19">
        <f>'1) Base dados IPCA'!F8/'1) Base dados IPCA'!F$21</f>
        <v>3.8961552962840297E-2</v>
      </c>
      <c r="G8" s="19">
        <f>'1) Base dados IPCA'!G8/'1) Base dados IPCA'!G$21</f>
        <v>3.8714428872328323E-2</v>
      </c>
      <c r="H8" s="19">
        <f>'1) Base dados IPCA'!H8/'1) Base dados IPCA'!H$21</f>
        <v>3.8335918787902781E-2</v>
      </c>
      <c r="I8" s="19">
        <f>'1) Base dados IPCA'!I8/'1) Base dados IPCA'!I$21</f>
        <v>3.8332343533481278E-2</v>
      </c>
      <c r="J8" s="19">
        <f>'1) Base dados IPCA'!J8/'1) Base dados IPCA'!J$21</f>
        <v>3.8376256111233832E-2</v>
      </c>
      <c r="K8" s="19">
        <f>'1) Base dados IPCA'!K8/'1) Base dados IPCA'!K$21</f>
        <v>3.8675875754439613E-2</v>
      </c>
      <c r="L8" s="19">
        <f>'1) Base dados IPCA'!L8/'1) Base dados IPCA'!L$21</f>
        <v>3.843363698901419E-2</v>
      </c>
      <c r="M8" s="19">
        <f>'1) Base dados IPCA'!M8/'1) Base dados IPCA'!M$21</f>
        <v>3.8388218065840835E-2</v>
      </c>
      <c r="N8" s="19">
        <f>'1) Base dados IPCA'!N8/'1) Base dados IPCA'!N$21</f>
        <v>3.8126419564689408E-2</v>
      </c>
    </row>
    <row r="9" spans="2:14" ht="15" customHeight="1" x14ac:dyDescent="0.2">
      <c r="B9" s="29" t="s">
        <v>3</v>
      </c>
      <c r="C9" s="19">
        <f>'1) Base dados IPCA'!C9/'1) Base dados IPCA'!C$21</f>
        <v>4.9617072845696386E-2</v>
      </c>
      <c r="D9" s="19">
        <f>'1) Base dados IPCA'!D9/'1) Base dados IPCA'!D$21</f>
        <v>4.9476175650107618E-2</v>
      </c>
      <c r="E9" s="19">
        <f>'1) Base dados IPCA'!E9/'1) Base dados IPCA'!E$21</f>
        <v>4.8856170017805643E-2</v>
      </c>
      <c r="F9" s="19">
        <f>'1) Base dados IPCA'!F9/'1) Base dados IPCA'!F$21</f>
        <v>4.8796720430443509E-2</v>
      </c>
      <c r="G9" s="19">
        <f>'1) Base dados IPCA'!G9/'1) Base dados IPCA'!G$21</f>
        <v>4.8881328530445488E-2</v>
      </c>
      <c r="H9" s="19">
        <f>'1) Base dados IPCA'!H9/'1) Base dados IPCA'!H$21</f>
        <v>4.8906243325828741E-2</v>
      </c>
      <c r="I9" s="19">
        <f>'1) Base dados IPCA'!I9/'1) Base dados IPCA'!I$21</f>
        <v>4.8825263859802667E-2</v>
      </c>
      <c r="J9" s="19">
        <f>'1) Base dados IPCA'!J9/'1) Base dados IPCA'!J$21</f>
        <v>4.8636668653382065E-2</v>
      </c>
      <c r="K9" s="19">
        <f>'1) Base dados IPCA'!K9/'1) Base dados IPCA'!K$21</f>
        <v>4.8854231479947101E-2</v>
      </c>
      <c r="L9" s="19">
        <f>'1) Base dados IPCA'!L9/'1) Base dados IPCA'!L$21</f>
        <v>4.8732567592920724E-2</v>
      </c>
      <c r="M9" s="19">
        <f>'1) Base dados IPCA'!M9/'1) Base dados IPCA'!M$21</f>
        <v>4.8645296450515151E-2</v>
      </c>
      <c r="N9" s="19">
        <f>'1) Base dados IPCA'!N9/'1) Base dados IPCA'!N$21</f>
        <v>4.8406178696027875E-2</v>
      </c>
    </row>
    <row r="10" spans="2:14" ht="15" customHeight="1" x14ac:dyDescent="0.2">
      <c r="B10" s="29" t="s">
        <v>4</v>
      </c>
      <c r="C10" s="19">
        <f>'1) Base dados IPCA'!C10/'1) Base dados IPCA'!C$21</f>
        <v>0.2178749312855025</v>
      </c>
      <c r="D10" s="19">
        <f>'1) Base dados IPCA'!D10/'1) Base dados IPCA'!D$21</f>
        <v>0.21560987191008193</v>
      </c>
      <c r="E10" s="19">
        <f>'1) Base dados IPCA'!E10/'1) Base dados IPCA'!E$21</f>
        <v>0.21538677801264094</v>
      </c>
      <c r="F10" s="19">
        <f>'1) Base dados IPCA'!F10/'1) Base dados IPCA'!F$21</f>
        <v>0.21438227899254891</v>
      </c>
      <c r="G10" s="19">
        <f>'1) Base dados IPCA'!G10/'1) Base dados IPCA'!G$21</f>
        <v>0.21390281860625973</v>
      </c>
      <c r="H10" s="19">
        <f>'1) Base dados IPCA'!H10/'1) Base dados IPCA'!H$21</f>
        <v>0.21390165410055875</v>
      </c>
      <c r="I10" s="19">
        <f>'1) Base dados IPCA'!I10/'1) Base dados IPCA'!I$21</f>
        <v>0.21307160941455941</v>
      </c>
      <c r="J10" s="19">
        <f>'1) Base dados IPCA'!J10/'1) Base dados IPCA'!J$21</f>
        <v>0.21613970082566777</v>
      </c>
      <c r="K10" s="19">
        <f>'1) Base dados IPCA'!K10/'1) Base dados IPCA'!K$21</f>
        <v>0.21625201800545499</v>
      </c>
      <c r="L10" s="19">
        <f>'1) Base dados IPCA'!L10/'1) Base dados IPCA'!L$21</f>
        <v>0.21558962706635257</v>
      </c>
      <c r="M10" s="19">
        <f>'1) Base dados IPCA'!M10/'1) Base dados IPCA'!M$21</f>
        <v>0.21358195187792817</v>
      </c>
      <c r="N10" s="19">
        <f>'1) Base dados IPCA'!N10/'1) Base dados IPCA'!N$21</f>
        <v>0.21467205775510989</v>
      </c>
    </row>
    <row r="11" spans="2:14" ht="15" customHeight="1" x14ac:dyDescent="0.2">
      <c r="B11" s="29" t="s">
        <v>5</v>
      </c>
      <c r="C11" s="19">
        <f>C12+C13+C17</f>
        <v>9.7309098632373275E-2</v>
      </c>
      <c r="D11" s="19">
        <f t="shared" ref="D11:N11" si="0">D12+D13+D17</f>
        <v>9.7726744979127228E-2</v>
      </c>
      <c r="E11" s="19">
        <f t="shared" si="0"/>
        <v>9.7514499619938161E-2</v>
      </c>
      <c r="F11" s="19">
        <f t="shared" si="0"/>
        <v>9.7648641949077519E-2</v>
      </c>
      <c r="G11" s="19">
        <f t="shared" si="0"/>
        <v>9.8572050609493131E-2</v>
      </c>
      <c r="H11" s="19">
        <f t="shared" si="0"/>
        <v>9.8778255510977159E-2</v>
      </c>
      <c r="I11" s="19">
        <f t="shared" si="0"/>
        <v>9.9194615488804844E-2</v>
      </c>
      <c r="J11" s="19">
        <f t="shared" si="0"/>
        <v>9.8891537842760516E-2</v>
      </c>
      <c r="K11" s="19">
        <f t="shared" si="0"/>
        <v>9.905397363382723E-2</v>
      </c>
      <c r="L11" s="19">
        <f t="shared" si="0"/>
        <v>9.9031706656104723E-2</v>
      </c>
      <c r="M11" s="19">
        <f t="shared" si="0"/>
        <v>9.8793560793592056E-2</v>
      </c>
      <c r="N11" s="19">
        <f t="shared" si="0"/>
        <v>9.8103842036522226E-2</v>
      </c>
    </row>
    <row r="12" spans="2:14" ht="15" customHeight="1" x14ac:dyDescent="0.2">
      <c r="B12" s="30" t="s">
        <v>9</v>
      </c>
      <c r="C12" s="19">
        <f>'1) Base dados IPCA'!C12/'1) Base dados IPCA'!C21</f>
        <v>3.8030350985324243E-2</v>
      </c>
      <c r="D12" s="19">
        <f>'1) Base dados IPCA'!D12/'1) Base dados IPCA'!D21</f>
        <v>3.8151031768923753E-2</v>
      </c>
      <c r="E12" s="19">
        <f>'1) Base dados IPCA'!E12/'1) Base dados IPCA'!E21</f>
        <v>3.8043670668596478E-2</v>
      </c>
      <c r="F12" s="19">
        <f>'1) Base dados IPCA'!F12/'1) Base dados IPCA'!F21</f>
        <v>3.8153325709333982E-2</v>
      </c>
      <c r="G12" s="19">
        <f>'1) Base dados IPCA'!G12/'1) Base dados IPCA'!G21</f>
        <v>3.9020685890718325E-2</v>
      </c>
      <c r="H12" s="19">
        <f>'1) Base dados IPCA'!H12/'1) Base dados IPCA'!H21</f>
        <v>3.8971430119278179E-2</v>
      </c>
      <c r="I12" s="19">
        <f>'1) Base dados IPCA'!I12/'1) Base dados IPCA'!I21</f>
        <v>3.9085633315621121E-2</v>
      </c>
      <c r="J12" s="19">
        <f>'1) Base dados IPCA'!J12/'1) Base dados IPCA'!J21</f>
        <v>3.8906625765336961E-2</v>
      </c>
      <c r="K12" s="19">
        <f>'1) Base dados IPCA'!K12/'1) Base dados IPCA'!K21</f>
        <v>3.8989585059516177E-2</v>
      </c>
      <c r="L12" s="19">
        <f>'1) Base dados IPCA'!L12/'1) Base dados IPCA'!L21</f>
        <v>3.8895374288632718E-2</v>
      </c>
      <c r="M12" s="19">
        <f>'1) Base dados IPCA'!M12/'1) Base dados IPCA'!M21</f>
        <v>3.883952534564613E-2</v>
      </c>
      <c r="N12" s="19">
        <f>'1) Base dados IPCA'!N12/'1) Base dados IPCA'!N21</f>
        <v>3.850896586373638E-2</v>
      </c>
    </row>
    <row r="13" spans="2:14" ht="15" customHeight="1" x14ac:dyDescent="0.2">
      <c r="B13" s="31" t="s">
        <v>10</v>
      </c>
      <c r="C13" s="39">
        <f>SUM(C14:C15)</f>
        <v>1.781371291499392E-2</v>
      </c>
      <c r="D13" s="39">
        <f t="shared" ref="D13:N13" si="1">SUM(D14:D15)</f>
        <v>1.7900933106052955E-2</v>
      </c>
      <c r="E13" s="39">
        <f t="shared" si="1"/>
        <v>1.7913929006528734E-2</v>
      </c>
      <c r="F13" s="39">
        <f t="shared" si="1"/>
        <v>1.7980973330583697E-2</v>
      </c>
      <c r="G13" s="39">
        <f t="shared" si="1"/>
        <v>1.8049371964774193E-2</v>
      </c>
      <c r="H13" s="39">
        <f t="shared" si="1"/>
        <v>1.8057898207753866E-2</v>
      </c>
      <c r="I13" s="39">
        <f t="shared" si="1"/>
        <v>1.8118546765438275E-2</v>
      </c>
      <c r="J13" s="39">
        <f t="shared" si="1"/>
        <v>1.8110717009757134E-2</v>
      </c>
      <c r="K13" s="39">
        <f t="shared" si="1"/>
        <v>1.823995530945182E-2</v>
      </c>
      <c r="L13" s="39">
        <f t="shared" si="1"/>
        <v>1.8253736632548832E-2</v>
      </c>
      <c r="M13" s="39">
        <f t="shared" si="1"/>
        <v>1.8235732488391602E-2</v>
      </c>
      <c r="N13" s="39">
        <f t="shared" si="1"/>
        <v>1.8218376606928988E-2</v>
      </c>
    </row>
    <row r="14" spans="2:14" ht="15" customHeight="1" x14ac:dyDescent="0.2">
      <c r="B14" s="34" t="s">
        <v>12</v>
      </c>
      <c r="C14" s="35">
        <f>'1) Base dados IPCA'!C14/'1) Base dados IPCA'!C$21</f>
        <v>1.1724150855391382E-2</v>
      </c>
      <c r="D14" s="35">
        <f>'1) Base dados IPCA'!D14/'1) Base dados IPCA'!D$21</f>
        <v>1.1793727436400196E-2</v>
      </c>
      <c r="E14" s="35">
        <f>'1) Base dados IPCA'!E14/'1) Base dados IPCA'!E$21</f>
        <v>1.1817320407759509E-2</v>
      </c>
      <c r="F14" s="35">
        <f>'1) Base dados IPCA'!F14/'1) Base dados IPCA'!F$21</f>
        <v>1.1859901721232422E-2</v>
      </c>
      <c r="G14" s="35">
        <f>'1) Base dados IPCA'!G14/'1) Base dados IPCA'!G$21</f>
        <v>1.1919023144280391E-2</v>
      </c>
      <c r="H14" s="35">
        <f>'1) Base dados IPCA'!H14/'1) Base dados IPCA'!H$21</f>
        <v>1.1938236633165148E-2</v>
      </c>
      <c r="I14" s="35">
        <f>'1) Base dados IPCA'!I14/'1) Base dados IPCA'!I$21</f>
        <v>1.1950530845289074E-2</v>
      </c>
      <c r="J14" s="35">
        <f>'1) Base dados IPCA'!J14/'1) Base dados IPCA'!J$21</f>
        <v>1.1951551930378824E-2</v>
      </c>
      <c r="K14" s="35">
        <f>'1) Base dados IPCA'!K14/'1) Base dados IPCA'!K$21</f>
        <v>1.2041851531078587E-2</v>
      </c>
      <c r="L14" s="35">
        <f>'1) Base dados IPCA'!L14/'1) Base dados IPCA'!L$21</f>
        <v>1.2057284609451543E-2</v>
      </c>
      <c r="M14" s="35">
        <f>'1) Base dados IPCA'!M14/'1) Base dados IPCA'!M$21</f>
        <v>1.2055011543252017E-2</v>
      </c>
      <c r="N14" s="35">
        <f>'1) Base dados IPCA'!N14/'1) Base dados IPCA'!N$21</f>
        <v>1.2044475437296283E-2</v>
      </c>
    </row>
    <row r="15" spans="2:14" ht="15" customHeight="1" x14ac:dyDescent="0.2">
      <c r="B15" s="36" t="s">
        <v>13</v>
      </c>
      <c r="C15" s="37">
        <f>'1) Base dados IPCA'!C15/'1) Base dados IPCA'!C$21</f>
        <v>6.0895620596025388E-3</v>
      </c>
      <c r="D15" s="37">
        <f>'1) Base dados IPCA'!D15/'1) Base dados IPCA'!D$21</f>
        <v>6.1072056696527596E-3</v>
      </c>
      <c r="E15" s="37">
        <f>'1) Base dados IPCA'!E15/'1) Base dados IPCA'!E$21</f>
        <v>6.0966085987692251E-3</v>
      </c>
      <c r="F15" s="37">
        <f>'1) Base dados IPCA'!F15/'1) Base dados IPCA'!F$21</f>
        <v>6.1210716093512731E-3</v>
      </c>
      <c r="G15" s="37">
        <f>'1) Base dados IPCA'!G15/'1) Base dados IPCA'!G$21</f>
        <v>6.1303488204938038E-3</v>
      </c>
      <c r="H15" s="37">
        <f>'1) Base dados IPCA'!H15/'1) Base dados IPCA'!H$21</f>
        <v>6.1196615745887162E-3</v>
      </c>
      <c r="I15" s="37">
        <f>'1) Base dados IPCA'!I15/'1) Base dados IPCA'!I$21</f>
        <v>6.1680159201491988E-3</v>
      </c>
      <c r="J15" s="37">
        <f>'1) Base dados IPCA'!J15/'1) Base dados IPCA'!J$21</f>
        <v>6.1591650793783106E-3</v>
      </c>
      <c r="K15" s="37">
        <f>'1) Base dados IPCA'!K15/'1) Base dados IPCA'!K$21</f>
        <v>6.1981037783732347E-3</v>
      </c>
      <c r="L15" s="37">
        <f>'1) Base dados IPCA'!L15/'1) Base dados IPCA'!L$21</f>
        <v>6.1964520230972887E-3</v>
      </c>
      <c r="M15" s="37">
        <f>'1) Base dados IPCA'!M15/'1) Base dados IPCA'!M$21</f>
        <v>6.1807209451395862E-3</v>
      </c>
      <c r="N15" s="37">
        <f>'1) Base dados IPCA'!N15/'1) Base dados IPCA'!N$21</f>
        <v>6.1739011696327036E-3</v>
      </c>
    </row>
    <row r="16" spans="2:14" ht="15" customHeight="1" x14ac:dyDescent="0.2">
      <c r="B16" s="7" t="s">
        <v>14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</row>
    <row r="17" spans="2:15" ht="15" customHeight="1" x14ac:dyDescent="0.2">
      <c r="B17" s="31" t="s">
        <v>11</v>
      </c>
      <c r="C17" s="19">
        <f>'1) Base dados IPCA'!C17/'1) Base dados IPCA'!C$21</f>
        <v>4.1465034732055109E-2</v>
      </c>
      <c r="D17" s="19">
        <f>'1) Base dados IPCA'!D17/'1) Base dados IPCA'!D$21</f>
        <v>4.1674780104150509E-2</v>
      </c>
      <c r="E17" s="19">
        <f>'1) Base dados IPCA'!E17/'1) Base dados IPCA'!E$21</f>
        <v>4.1556899944812938E-2</v>
      </c>
      <c r="F17" s="19">
        <f>'1) Base dados IPCA'!F17/'1) Base dados IPCA'!F$21</f>
        <v>4.1514342909159833E-2</v>
      </c>
      <c r="G17" s="19">
        <f>'1) Base dados IPCA'!G17/'1) Base dados IPCA'!G$21</f>
        <v>4.1501992754000613E-2</v>
      </c>
      <c r="H17" s="19">
        <f>'1) Base dados IPCA'!H17/'1) Base dados IPCA'!H$21</f>
        <v>4.1748927183945107E-2</v>
      </c>
      <c r="I17" s="19">
        <f>'1) Base dados IPCA'!I17/'1) Base dados IPCA'!I$21</f>
        <v>4.1990435407745441E-2</v>
      </c>
      <c r="J17" s="19">
        <f>'1) Base dados IPCA'!J17/'1) Base dados IPCA'!J$21</f>
        <v>4.1874195067666417E-2</v>
      </c>
      <c r="K17" s="19">
        <f>'1) Base dados IPCA'!K17/'1) Base dados IPCA'!K$21</f>
        <v>4.182443326485924E-2</v>
      </c>
      <c r="L17" s="19">
        <f>'1) Base dados IPCA'!L17/'1) Base dados IPCA'!L$21</f>
        <v>4.1882595734923179E-2</v>
      </c>
      <c r="M17" s="19">
        <f>'1) Base dados IPCA'!M17/'1) Base dados IPCA'!M$21</f>
        <v>4.1718302959554317E-2</v>
      </c>
      <c r="N17" s="19">
        <f>'1) Base dados IPCA'!N17/'1) Base dados IPCA'!N$21</f>
        <v>4.1376499565856859E-2</v>
      </c>
    </row>
    <row r="18" spans="2:15" ht="15" customHeight="1" x14ac:dyDescent="0.2">
      <c r="B18" s="32" t="s">
        <v>6</v>
      </c>
      <c r="C18" s="19">
        <f>'1) Base dados IPCA'!C18/'1) Base dados IPCA'!C$21</f>
        <v>0.10555483833352768</v>
      </c>
      <c r="D18" s="19">
        <f>'1) Base dados IPCA'!D18/'1) Base dados IPCA'!D$21</f>
        <v>0.1060185913128774</v>
      </c>
      <c r="E18" s="19">
        <f>'1) Base dados IPCA'!E18/'1) Base dados IPCA'!E$21</f>
        <v>0.10520216166685759</v>
      </c>
      <c r="F18" s="19">
        <f>'1) Base dados IPCA'!F18/'1) Base dados IPCA'!F$21</f>
        <v>0.10540908172469028</v>
      </c>
      <c r="G18" s="19">
        <f>'1) Base dados IPCA'!G18/'1) Base dados IPCA'!G$21</f>
        <v>0.10512220071709977</v>
      </c>
      <c r="H18" s="19">
        <f>'1) Base dados IPCA'!H18/'1) Base dados IPCA'!H$21</f>
        <v>0.10488958251072816</v>
      </c>
      <c r="I18" s="19">
        <f>'1) Base dados IPCA'!I18/'1) Base dados IPCA'!I$21</f>
        <v>0.10497817230852582</v>
      </c>
      <c r="J18" s="19">
        <f>'1) Base dados IPCA'!J18/'1) Base dados IPCA'!J$21</f>
        <v>0.1051184318563563</v>
      </c>
      <c r="K18" s="19">
        <f>'1) Base dados IPCA'!K18/'1) Base dados IPCA'!K$21</f>
        <v>0.10540841095293631</v>
      </c>
      <c r="L18" s="19">
        <f>'1) Base dados IPCA'!L18/'1) Base dados IPCA'!L$21</f>
        <v>0.1046288382564466</v>
      </c>
      <c r="M18" s="19">
        <f>'1) Base dados IPCA'!M18/'1) Base dados IPCA'!M$21</f>
        <v>0.10477207940089739</v>
      </c>
      <c r="N18" s="19">
        <f>'1) Base dados IPCA'!N18/'1) Base dados IPCA'!N$21</f>
        <v>0.10586734295015118</v>
      </c>
    </row>
    <row r="19" spans="2:15" ht="15" customHeight="1" x14ac:dyDescent="0.2">
      <c r="B19" s="32" t="s">
        <v>7</v>
      </c>
      <c r="C19" s="19">
        <f>'1) Base dados IPCA'!C19/'1) Base dados IPCA'!C$21</f>
        <v>6.0811289167263582E-2</v>
      </c>
      <c r="D19" s="19">
        <f>'1) Base dados IPCA'!D19/'1) Base dados IPCA'!D$21</f>
        <v>6.0779452298714724E-2</v>
      </c>
      <c r="E19" s="19">
        <f>'1) Base dados IPCA'!E19/'1) Base dados IPCA'!E$21</f>
        <v>6.3273529993648284E-2</v>
      </c>
      <c r="F19" s="19">
        <f>'1) Base dados IPCA'!F19/'1) Base dados IPCA'!F$21</f>
        <v>6.32739869558787E-2</v>
      </c>
      <c r="G19" s="19">
        <f>'1) Base dados IPCA'!G19/'1) Base dados IPCA'!G$21</f>
        <v>6.3076445501876091E-2</v>
      </c>
      <c r="H19" s="19">
        <f>'1) Base dados IPCA'!H19/'1) Base dados IPCA'!H$21</f>
        <v>6.2858321604155623E-2</v>
      </c>
      <c r="I19" s="19">
        <f>'1) Base dados IPCA'!I19/'1) Base dados IPCA'!I$21</f>
        <v>6.276372956584253E-2</v>
      </c>
      <c r="J19" s="19">
        <f>'1) Base dados IPCA'!J19/'1) Base dados IPCA'!J$21</f>
        <v>6.2570073397325024E-2</v>
      </c>
      <c r="K19" s="19">
        <f>'1) Base dados IPCA'!K19/'1) Base dados IPCA'!K$21</f>
        <v>6.304306363713108E-2</v>
      </c>
      <c r="L19" s="19">
        <f>'1) Base dados IPCA'!L19/'1) Base dados IPCA'!L$21</f>
        <v>6.2807738008380062E-2</v>
      </c>
      <c r="M19" s="19">
        <f>'1) Base dados IPCA'!M19/'1) Base dados IPCA'!M$21</f>
        <v>6.2479480110690148E-2</v>
      </c>
      <c r="N19" s="19">
        <f>'1) Base dados IPCA'!N19/'1) Base dados IPCA'!N$21</f>
        <v>6.2219539881233445E-2</v>
      </c>
    </row>
    <row r="20" spans="2:15" ht="15" customHeight="1" x14ac:dyDescent="0.2">
      <c r="B20" s="32" t="s">
        <v>8</v>
      </c>
      <c r="C20" s="19">
        <f>'1) Base dados IPCA'!C20/'1) Base dados IPCA'!C$21</f>
        <v>4.9951275174493173E-2</v>
      </c>
      <c r="D20" s="19">
        <f>'1) Base dados IPCA'!D20/'1) Base dados IPCA'!D$21</f>
        <v>4.9716715208451993E-2</v>
      </c>
      <c r="E20" s="19">
        <f>'1) Base dados IPCA'!E20/'1) Base dados IPCA'!E$21</f>
        <v>5.0077574268250782E-2</v>
      </c>
      <c r="F20" s="19">
        <f>'1) Base dados IPCA'!F20/'1) Base dados IPCA'!F$21</f>
        <v>4.9948652572683168E-2</v>
      </c>
      <c r="G20" s="19">
        <f>'1) Base dados IPCA'!G20/'1) Base dados IPCA'!G$21</f>
        <v>5.000531262174758E-2</v>
      </c>
      <c r="H20" s="19">
        <f>'1) Base dados IPCA'!H20/'1) Base dados IPCA'!H$21</f>
        <v>4.9848050282490002E-2</v>
      </c>
      <c r="I20" s="19">
        <f>'1) Base dados IPCA'!I20/'1) Base dados IPCA'!I$21</f>
        <v>4.9709832359161897E-2</v>
      </c>
      <c r="J20" s="19">
        <f>'1) Base dados IPCA'!J20/'1) Base dados IPCA'!J$21</f>
        <v>4.9611965306113948E-2</v>
      </c>
      <c r="K20" s="19">
        <f>'1) Base dados IPCA'!K20/'1) Base dados IPCA'!K$21</f>
        <v>4.9676545904217564E-2</v>
      </c>
      <c r="L20" s="19">
        <f>'1) Base dados IPCA'!L20/'1) Base dados IPCA'!L$21</f>
        <v>4.9440286839965812E-2</v>
      </c>
      <c r="M20" s="19">
        <f>'1) Base dados IPCA'!M20/'1) Base dados IPCA'!M$21</f>
        <v>4.9421795119002326E-2</v>
      </c>
      <c r="N20" s="19">
        <f>'1) Base dados IPCA'!N20/'1) Base dados IPCA'!N$21</f>
        <v>4.9188991422415548E-2</v>
      </c>
    </row>
    <row r="21" spans="2:15" ht="15" customHeight="1" x14ac:dyDescent="0.2">
      <c r="B21" s="6" t="s">
        <v>22</v>
      </c>
      <c r="C21" s="27">
        <f t="shared" ref="C21:N21" si="2">SUM(C6,C7,C8,C9,C10,C11,C18,C19,C20)</f>
        <v>0.99999999999999989</v>
      </c>
      <c r="D21" s="27">
        <f t="shared" si="2"/>
        <v>0.99999895870321065</v>
      </c>
      <c r="E21" s="27">
        <f t="shared" si="2"/>
        <v>0.9999989587346545</v>
      </c>
      <c r="F21" s="27">
        <f t="shared" si="2"/>
        <v>0.99999895847003428</v>
      </c>
      <c r="G21" s="27">
        <f t="shared" si="2"/>
        <v>1.0000010416905387</v>
      </c>
      <c r="H21" s="27">
        <f t="shared" si="2"/>
        <v>0.99999791635629054</v>
      </c>
      <c r="I21" s="27">
        <f t="shared" si="2"/>
        <v>1.0000020837891621</v>
      </c>
      <c r="J21" s="27">
        <f t="shared" si="2"/>
        <v>1</v>
      </c>
      <c r="K21" s="27">
        <f t="shared" si="2"/>
        <v>1.0000020844472099</v>
      </c>
      <c r="L21" s="27">
        <f t="shared" si="2"/>
        <v>1.0000010422963872</v>
      </c>
      <c r="M21" s="27">
        <f t="shared" si="2"/>
        <v>0.99999791543981609</v>
      </c>
      <c r="N21" s="27">
        <f t="shared" si="2"/>
        <v>0.99999791527902426</v>
      </c>
    </row>
    <row r="23" spans="2:15" ht="15" customHeight="1" x14ac:dyDescent="0.2">
      <c r="B23" s="15" t="s">
        <v>23</v>
      </c>
    </row>
    <row r="24" spans="2:15" ht="15" customHeight="1" x14ac:dyDescent="0.2">
      <c r="B24" s="15" t="s">
        <v>24</v>
      </c>
    </row>
    <row r="25" spans="2:15" ht="15" customHeight="1" x14ac:dyDescent="0.2">
      <c r="B25" s="15" t="s">
        <v>25</v>
      </c>
    </row>
    <row r="28" spans="2:15" ht="15" customHeight="1" x14ac:dyDescent="0.25">
      <c r="B28" s="9" t="s">
        <v>33</v>
      </c>
    </row>
    <row r="29" spans="2:15" ht="15" customHeight="1" x14ac:dyDescent="0.2">
      <c r="B29" s="24" t="s">
        <v>18</v>
      </c>
      <c r="C29" s="2">
        <v>45292</v>
      </c>
      <c r="D29" s="2">
        <v>45323</v>
      </c>
      <c r="E29" s="2">
        <v>45352</v>
      </c>
      <c r="F29" s="2">
        <v>45383</v>
      </c>
      <c r="G29" s="2">
        <v>45413</v>
      </c>
      <c r="H29" s="2">
        <v>45444</v>
      </c>
      <c r="I29" s="2">
        <v>45474</v>
      </c>
      <c r="J29" s="2">
        <v>45505</v>
      </c>
      <c r="K29" s="2">
        <v>45536</v>
      </c>
      <c r="L29" s="2">
        <v>45566</v>
      </c>
      <c r="M29" s="2">
        <v>45597</v>
      </c>
      <c r="N29" s="2">
        <v>45627</v>
      </c>
      <c r="O29" s="42" t="s">
        <v>26</v>
      </c>
    </row>
    <row r="30" spans="2:15" ht="15" customHeight="1" x14ac:dyDescent="0.2">
      <c r="B30" s="16" t="s">
        <v>0</v>
      </c>
      <c r="C30" s="17">
        <f>'1) Base dados IPCA'!C28</f>
        <v>1.38E-2</v>
      </c>
      <c r="D30" s="17">
        <f>'1) Base dados IPCA'!D28</f>
        <v>9.4999999999999998E-3</v>
      </c>
      <c r="E30" s="17">
        <f>'1) Base dados IPCA'!E28</f>
        <v>5.3E-3</v>
      </c>
      <c r="F30" s="17">
        <f>'1) Base dados IPCA'!F28</f>
        <v>6.9999999999999993E-3</v>
      </c>
      <c r="G30" s="17">
        <f>'1) Base dados IPCA'!G28</f>
        <v>6.1999999999999998E-3</v>
      </c>
      <c r="H30" s="17">
        <f>'1) Base dados IPCA'!H28</f>
        <v>4.4000000000000003E-3</v>
      </c>
      <c r="I30" s="17">
        <f>'1) Base dados IPCA'!I28</f>
        <v>-0.01</v>
      </c>
      <c r="J30" s="17">
        <f>'1) Base dados IPCA'!J28</f>
        <v>-4.4000000000000003E-3</v>
      </c>
      <c r="K30" s="17">
        <f>'1) Base dados IPCA'!K28</f>
        <v>5.0000000000000001E-3</v>
      </c>
      <c r="L30" s="17">
        <f>'1) Base dados IPCA'!L28</f>
        <v>1.06E-2</v>
      </c>
      <c r="M30" s="17">
        <f>'1) Base dados IPCA'!M28</f>
        <v>1.55E-2</v>
      </c>
      <c r="N30" s="17">
        <f>'1) Base dados IPCA'!N28</f>
        <v>1.18E-2</v>
      </c>
      <c r="O30" s="43"/>
    </row>
    <row r="31" spans="2:15" ht="15" customHeight="1" x14ac:dyDescent="0.2">
      <c r="B31" s="18" t="s">
        <v>1</v>
      </c>
      <c r="C31" s="19">
        <f>'1) Base dados IPCA'!C29</f>
        <v>2.5000000000000001E-3</v>
      </c>
      <c r="D31" s="19">
        <f>'1) Base dados IPCA'!D29</f>
        <v>2.7000000000000001E-3</v>
      </c>
      <c r="E31" s="19">
        <f>'1) Base dados IPCA'!E29</f>
        <v>1.9E-3</v>
      </c>
      <c r="F31" s="19">
        <f>'1) Base dados IPCA'!F29</f>
        <v>-1E-4</v>
      </c>
      <c r="G31" s="19">
        <f>'1) Base dados IPCA'!G29</f>
        <v>6.7000000000000002E-3</v>
      </c>
      <c r="H31" s="19">
        <f>'1) Base dados IPCA'!H29</f>
        <v>2.5000000000000001E-3</v>
      </c>
      <c r="I31" s="19">
        <f>'1) Base dados IPCA'!I29</f>
        <v>7.7000000000000002E-3</v>
      </c>
      <c r="J31" s="19">
        <f>'1) Base dados IPCA'!J29</f>
        <v>-5.1000000000000004E-3</v>
      </c>
      <c r="K31" s="19">
        <f>'1) Base dados IPCA'!K29</f>
        <v>1.8000000000000002E-2</v>
      </c>
      <c r="L31" s="19">
        <f>'1) Base dados IPCA'!L29</f>
        <v>1.49E-2</v>
      </c>
      <c r="M31" s="19">
        <f>'1) Base dados IPCA'!M29</f>
        <v>-1.5300000000000001E-2</v>
      </c>
      <c r="N31" s="19">
        <f>'1) Base dados IPCA'!N29</f>
        <v>-5.6000000000000008E-3</v>
      </c>
      <c r="O31" s="43"/>
    </row>
    <row r="32" spans="2:15" ht="15" customHeight="1" x14ac:dyDescent="0.2">
      <c r="B32" s="18" t="s">
        <v>2</v>
      </c>
      <c r="C32" s="19">
        <f>'1) Base dados IPCA'!C30</f>
        <v>2.2000000000000001E-3</v>
      </c>
      <c r="D32" s="19">
        <f>'1) Base dados IPCA'!D30</f>
        <v>-7.000000000000001E-4</v>
      </c>
      <c r="E32" s="19">
        <f>'1) Base dados IPCA'!E30</f>
        <v>-4.0000000000000002E-4</v>
      </c>
      <c r="F32" s="19">
        <f>'1) Base dados IPCA'!F30</f>
        <v>-2.5999999999999999E-3</v>
      </c>
      <c r="G32" s="19">
        <f>'1) Base dados IPCA'!G30</f>
        <v>-5.3E-3</v>
      </c>
      <c r="H32" s="19">
        <f>'1) Base dados IPCA'!H30</f>
        <v>1.9E-3</v>
      </c>
      <c r="I32" s="19">
        <f>'1) Base dados IPCA'!I30</f>
        <v>4.7999999999999996E-3</v>
      </c>
      <c r="J32" s="19">
        <f>'1) Base dados IPCA'!J30</f>
        <v>7.4000000000000003E-3</v>
      </c>
      <c r="K32" s="19">
        <f>'1) Base dados IPCA'!K30</f>
        <v>-1.9E-3</v>
      </c>
      <c r="L32" s="19">
        <f>'1) Base dados IPCA'!L30</f>
        <v>4.3E-3</v>
      </c>
      <c r="M32" s="19">
        <f>'1) Base dados IPCA'!M30</f>
        <v>-3.0999999999999999E-3</v>
      </c>
      <c r="N32" s="19">
        <f>'1) Base dados IPCA'!N30</f>
        <v>6.5000000000000006E-3</v>
      </c>
      <c r="O32" s="43"/>
    </row>
    <row r="33" spans="2:15" ht="15" customHeight="1" x14ac:dyDescent="0.2">
      <c r="B33" s="18" t="s">
        <v>3</v>
      </c>
      <c r="C33" s="19">
        <f>'1) Base dados IPCA'!C31</f>
        <v>1.4000000000000002E-3</v>
      </c>
      <c r="D33" s="19">
        <f>'1) Base dados IPCA'!D31</f>
        <v>-4.4000000000000003E-3</v>
      </c>
      <c r="E33" s="19">
        <f>'1) Base dados IPCA'!E31</f>
        <v>2.9999999999999997E-4</v>
      </c>
      <c r="F33" s="19">
        <f>'1) Base dados IPCA'!F31</f>
        <v>5.5000000000000005E-3</v>
      </c>
      <c r="G33" s="19">
        <f>'1) Base dados IPCA'!G31</f>
        <v>5.0000000000000001E-3</v>
      </c>
      <c r="H33" s="19">
        <f>'1) Base dados IPCA'!H31</f>
        <v>2.0000000000000001E-4</v>
      </c>
      <c r="I33" s="19">
        <f>'1) Base dados IPCA'!I31</f>
        <v>-2.0000000000000001E-4</v>
      </c>
      <c r="J33" s="19">
        <f>'1) Base dados IPCA'!J31</f>
        <v>3.9000000000000003E-3</v>
      </c>
      <c r="K33" s="19">
        <f>'1) Base dados IPCA'!K31</f>
        <v>1.8E-3</v>
      </c>
      <c r="L33" s="19">
        <f>'1) Base dados IPCA'!L31</f>
        <v>3.7000000000000002E-3</v>
      </c>
      <c r="M33" s="19">
        <f>'1) Base dados IPCA'!M31</f>
        <v>-1.1999999999999999E-3</v>
      </c>
      <c r="N33" s="19">
        <f>'1) Base dados IPCA'!N31</f>
        <v>1.1399999999999999E-2</v>
      </c>
      <c r="O33" s="43"/>
    </row>
    <row r="34" spans="2:15" ht="15" customHeight="1" x14ac:dyDescent="0.2">
      <c r="B34" s="18" t="s">
        <v>4</v>
      </c>
      <c r="C34" s="19">
        <f>'1) Base dados IPCA'!C32</f>
        <v>-6.5000000000000006E-3</v>
      </c>
      <c r="D34" s="19">
        <f>'1) Base dados IPCA'!D32</f>
        <v>7.1999999999999998E-3</v>
      </c>
      <c r="E34" s="19">
        <f>'1) Base dados IPCA'!E32</f>
        <v>-3.3E-3</v>
      </c>
      <c r="F34" s="19">
        <f>'1) Base dados IPCA'!F32</f>
        <v>1.4000000000000002E-3</v>
      </c>
      <c r="G34" s="19">
        <f>'1) Base dados IPCA'!G32</f>
        <v>4.4000000000000003E-3</v>
      </c>
      <c r="H34" s="19">
        <f>'1) Base dados IPCA'!H32</f>
        <v>-1.9E-3</v>
      </c>
      <c r="I34" s="19">
        <f>'1) Base dados IPCA'!I32</f>
        <v>1.8200000000000001E-2</v>
      </c>
      <c r="J34" s="19">
        <f>'1) Base dados IPCA'!J32</f>
        <v>0</v>
      </c>
      <c r="K34" s="19">
        <f>'1) Base dados IPCA'!K32</f>
        <v>1.4000000000000002E-3</v>
      </c>
      <c r="L34" s="19">
        <f>'1) Base dados IPCA'!L32</f>
        <v>-3.8E-3</v>
      </c>
      <c r="M34" s="19">
        <f>'1) Base dados IPCA'!M32</f>
        <v>8.8999999999999999E-3</v>
      </c>
      <c r="N34" s="19">
        <f>'1) Base dados IPCA'!N32</f>
        <v>6.7000000000000002E-3</v>
      </c>
      <c r="O34" s="43"/>
    </row>
    <row r="35" spans="2:15" ht="15" customHeight="1" x14ac:dyDescent="0.2">
      <c r="B35" s="40" t="s">
        <v>5</v>
      </c>
      <c r="C35" s="38">
        <f>(C36*C12+C37*C13+C41*C17)/(C12+C13+C17)</f>
        <v>8.5404589953458499E-3</v>
      </c>
      <c r="D35" s="38">
        <f t="shared" ref="D35:N35" si="3">(D36*D12+D37*D13+D41*D17)/(D12+D13+D17)</f>
        <v>6.053827876101479E-3</v>
      </c>
      <c r="E35" s="38">
        <f t="shared" si="3"/>
        <v>2.8709386011745858E-3</v>
      </c>
      <c r="F35" s="38">
        <f t="shared" si="3"/>
        <v>1.3200600501306597E-2</v>
      </c>
      <c r="G35" s="38">
        <f t="shared" si="3"/>
        <v>6.5751772749849417E-3</v>
      </c>
      <c r="H35" s="38">
        <f t="shared" si="3"/>
        <v>6.1697594211764214E-3</v>
      </c>
      <c r="I35" s="38">
        <f t="shared" si="3"/>
        <v>6.3632544167384418E-4</v>
      </c>
      <c r="J35" s="38">
        <f t="shared" si="3"/>
        <v>1.1567197361627697E-3</v>
      </c>
      <c r="K35" s="38">
        <f t="shared" si="3"/>
        <v>4.0765953641060185E-3</v>
      </c>
      <c r="L35" s="38">
        <f t="shared" si="3"/>
        <v>3.138404218370118E-3</v>
      </c>
      <c r="M35" s="38">
        <f t="shared" si="3"/>
        <v>-3.2282488975165099E-3</v>
      </c>
      <c r="N35" s="38">
        <f t="shared" si="3"/>
        <v>2.9747282637568135E-3</v>
      </c>
      <c r="O35" s="43"/>
    </row>
    <row r="36" spans="2:15" ht="15" customHeight="1" x14ac:dyDescent="0.2">
      <c r="B36" s="22" t="s">
        <v>9</v>
      </c>
      <c r="C36" s="38">
        <f>'1) Base dados IPCA'!C34</f>
        <v>7.4000000000000003E-3</v>
      </c>
      <c r="D36" s="38">
        <f>'1) Base dados IPCA'!D34</f>
        <v>5.4000000000000003E-3</v>
      </c>
      <c r="E36" s="38">
        <f>'1) Base dados IPCA'!E34</f>
        <v>4.3E-3</v>
      </c>
      <c r="F36" s="38">
        <f>'1) Base dados IPCA'!F34</f>
        <v>2.6499999999999999E-2</v>
      </c>
      <c r="G36" s="38">
        <f>'1) Base dados IPCA'!G34</f>
        <v>3.2000000000000002E-3</v>
      </c>
      <c r="H36" s="38">
        <f>'1) Base dados IPCA'!H34</f>
        <v>4.8999999999999998E-3</v>
      </c>
      <c r="I36" s="38">
        <f>'1) Base dados IPCA'!I34</f>
        <v>-1E-3</v>
      </c>
      <c r="J36" s="38">
        <f>'1) Base dados IPCA'!J34</f>
        <v>1.7000000000000001E-3</v>
      </c>
      <c r="K36" s="38">
        <f>'1) Base dados IPCA'!K34</f>
        <v>2E-3</v>
      </c>
      <c r="L36" s="38">
        <f>'1) Base dados IPCA'!L34</f>
        <v>4.0999999999999995E-3</v>
      </c>
      <c r="M36" s="38">
        <f>'1) Base dados IPCA'!M34</f>
        <v>-4.7999999999999996E-3</v>
      </c>
      <c r="N36" s="38">
        <f>'1) Base dados IPCA'!N34</f>
        <v>2.8000000000000004E-3</v>
      </c>
      <c r="O36" s="43"/>
    </row>
    <row r="37" spans="2:15" ht="15" customHeight="1" x14ac:dyDescent="0.2">
      <c r="B37" s="22" t="s">
        <v>10</v>
      </c>
      <c r="C37" s="39">
        <f>(C38*C14+C39*C15)/(C14+C15)</f>
        <v>8.9744593804792529E-3</v>
      </c>
      <c r="D37" s="39">
        <f t="shared" ref="D37:N37" si="4">(D38*D14+D39*D15)/(D14+D15)</f>
        <v>8.9694491303589086E-3</v>
      </c>
      <c r="E37" s="39">
        <f t="shared" si="4"/>
        <v>5.1041966984422234E-3</v>
      </c>
      <c r="F37" s="39">
        <f t="shared" si="4"/>
        <v>7.6085322057460611E-3</v>
      </c>
      <c r="G37" s="39">
        <f t="shared" si="4"/>
        <v>5.0772840076181679E-3</v>
      </c>
      <c r="H37" s="39">
        <f t="shared" si="4"/>
        <v>5.372237927652455E-3</v>
      </c>
      <c r="I37" s="39">
        <f t="shared" si="4"/>
        <v>3.3234042553191485E-3</v>
      </c>
      <c r="J37" s="39">
        <f t="shared" si="4"/>
        <v>6.8259076002531493E-3</v>
      </c>
      <c r="K37" s="39">
        <f t="shared" si="4"/>
        <v>5.0223244386035093E-3</v>
      </c>
      <c r="L37" s="39">
        <f t="shared" si="4"/>
        <v>4.6192371381259629E-3</v>
      </c>
      <c r="M37" s="39">
        <f t="shared" si="4"/>
        <v>2.8000000000000008E-3</v>
      </c>
      <c r="N37" s="39">
        <f t="shared" si="4"/>
        <v>4.4222336651790822E-3</v>
      </c>
      <c r="O37" s="43"/>
    </row>
    <row r="38" spans="2:15" ht="15" customHeight="1" x14ac:dyDescent="0.2">
      <c r="B38" s="34" t="s">
        <v>12</v>
      </c>
      <c r="C38" s="35">
        <f>'1) Base dados IPCA'!C36</f>
        <v>0.01</v>
      </c>
      <c r="D38" s="35">
        <f>'1) Base dados IPCA'!D36</f>
        <v>1.03E-2</v>
      </c>
      <c r="E38" s="35">
        <f>'1) Base dados IPCA'!E36</f>
        <v>4.8999999999999998E-3</v>
      </c>
      <c r="F38" s="35">
        <f>'1) Base dados IPCA'!F36</f>
        <v>8.8000000000000005E-3</v>
      </c>
      <c r="G38" s="35">
        <f>'1) Base dados IPCA'!G36</f>
        <v>6.3E-3</v>
      </c>
      <c r="H38" s="35">
        <f>'1) Base dados IPCA'!H36</f>
        <v>3.0000000000000001E-3</v>
      </c>
      <c r="I38" s="35">
        <f>'1) Base dados IPCA'!I36</f>
        <v>3.8E-3</v>
      </c>
      <c r="J38" s="35">
        <f>'1) Base dados IPCA'!J36</f>
        <v>7.1999999999999998E-3</v>
      </c>
      <c r="K38" s="35">
        <f>'1) Base dados IPCA'!K36</f>
        <v>5.6000000000000008E-3</v>
      </c>
      <c r="L38" s="35">
        <f>'1) Base dados IPCA'!L36</f>
        <v>5.4000000000000003E-3</v>
      </c>
      <c r="M38" s="35">
        <f>'1) Base dados IPCA'!M36</f>
        <v>2.8000000000000004E-3</v>
      </c>
      <c r="N38" s="35">
        <f>'1) Base dados IPCA'!N36</f>
        <v>5.1000000000000004E-3</v>
      </c>
      <c r="O38" s="43"/>
    </row>
    <row r="39" spans="2:15" ht="15" customHeight="1" x14ac:dyDescent="0.2">
      <c r="B39" s="36" t="s">
        <v>13</v>
      </c>
      <c r="C39" s="37">
        <f>'1) Base dados IPCA'!C37</f>
        <v>6.9999999999999993E-3</v>
      </c>
      <c r="D39" s="37">
        <f>'1) Base dados IPCA'!D37</f>
        <v>6.4000000000000003E-3</v>
      </c>
      <c r="E39" s="37">
        <f>'1) Base dados IPCA'!E37</f>
        <v>5.5000000000000005E-3</v>
      </c>
      <c r="F39" s="37">
        <f>'1) Base dados IPCA'!F37</f>
        <v>5.3E-3</v>
      </c>
      <c r="G39" s="37">
        <f>'1) Base dados IPCA'!G37</f>
        <v>2.7000000000000001E-3</v>
      </c>
      <c r="H39" s="37">
        <f>'1) Base dados IPCA'!H37</f>
        <v>0.01</v>
      </c>
      <c r="I39" s="37">
        <f>'1) Base dados IPCA'!I37</f>
        <v>2.3999999999999998E-3</v>
      </c>
      <c r="J39" s="37">
        <f>'1) Base dados IPCA'!J37</f>
        <v>6.0999999999999995E-3</v>
      </c>
      <c r="K39" s="37">
        <f>'1) Base dados IPCA'!K37</f>
        <v>3.9000000000000003E-3</v>
      </c>
      <c r="L39" s="37">
        <f>'1) Base dados IPCA'!L37</f>
        <v>3.0999999999999999E-3</v>
      </c>
      <c r="M39" s="37">
        <f>'1) Base dados IPCA'!M37</f>
        <v>2.8000000000000004E-3</v>
      </c>
      <c r="N39" s="37">
        <f>'1) Base dados IPCA'!N37</f>
        <v>3.0999999999999999E-3</v>
      </c>
      <c r="O39" s="43"/>
    </row>
    <row r="40" spans="2:15" ht="15" customHeight="1" x14ac:dyDescent="0.2">
      <c r="B40" s="7" t="s">
        <v>14</v>
      </c>
      <c r="C40" s="12" t="s">
        <v>30</v>
      </c>
      <c r="D40" s="12" t="s">
        <v>30</v>
      </c>
      <c r="E40" s="12" t="s">
        <v>30</v>
      </c>
      <c r="F40" s="12" t="s">
        <v>30</v>
      </c>
      <c r="G40" s="12" t="s">
        <v>30</v>
      </c>
      <c r="H40" s="12" t="s">
        <v>30</v>
      </c>
      <c r="I40" s="12" t="s">
        <v>30</v>
      </c>
      <c r="J40" s="12" t="s">
        <v>30</v>
      </c>
      <c r="K40" s="12" t="s">
        <v>30</v>
      </c>
      <c r="L40" s="12" t="s">
        <v>30</v>
      </c>
      <c r="M40" s="12" t="s">
        <v>30</v>
      </c>
      <c r="N40" s="12" t="s">
        <v>30</v>
      </c>
      <c r="O40" s="43"/>
    </row>
    <row r="41" spans="2:15" ht="15" customHeight="1" x14ac:dyDescent="0.2">
      <c r="B41" s="22" t="s">
        <v>11</v>
      </c>
      <c r="C41" s="19">
        <f>'1) Base dados IPCA'!C39</f>
        <v>9.3999999999999986E-3</v>
      </c>
      <c r="D41" s="19">
        <f>'1) Base dados IPCA'!D39</f>
        <v>5.4000000000000003E-3</v>
      </c>
      <c r="E41" s="19">
        <f>'1) Base dados IPCA'!E39</f>
        <v>5.9999999999999995E-4</v>
      </c>
      <c r="F41" s="19">
        <f>'1) Base dados IPCA'!F39</f>
        <v>3.4000000000000002E-3</v>
      </c>
      <c r="G41" s="19">
        <f>'1) Base dados IPCA'!G39</f>
        <v>1.04E-2</v>
      </c>
      <c r="H41" s="19">
        <f>'1) Base dados IPCA'!H39</f>
        <v>7.7000000000000002E-3</v>
      </c>
      <c r="I41" s="19">
        <f>'1) Base dados IPCA'!I39</f>
        <v>1E-3</v>
      </c>
      <c r="J41" s="19">
        <f>'1) Base dados IPCA'!J39</f>
        <v>-1.8E-3</v>
      </c>
      <c r="K41" s="19">
        <f>'1) Base dados IPCA'!K39</f>
        <v>5.6000000000000008E-3</v>
      </c>
      <c r="L41" s="19">
        <f>'1) Base dados IPCA'!L39</f>
        <v>1.6000000000000001E-3</v>
      </c>
      <c r="M41" s="19">
        <f>'1) Base dados IPCA'!M39</f>
        <v>-4.4000000000000003E-3</v>
      </c>
      <c r="N41" s="19">
        <f>'1) Base dados IPCA'!N39</f>
        <v>2.5000000000000001E-3</v>
      </c>
      <c r="O41" s="43"/>
    </row>
    <row r="42" spans="2:15" ht="15" customHeight="1" x14ac:dyDescent="0.2">
      <c r="B42" s="3" t="s">
        <v>6</v>
      </c>
      <c r="C42" s="19">
        <f>'1) Base dados IPCA'!C40</f>
        <v>8.199999999999999E-3</v>
      </c>
      <c r="D42" s="19">
        <f>'1) Base dados IPCA'!D40</f>
        <v>5.0000000000000001E-4</v>
      </c>
      <c r="E42" s="19">
        <f>'1) Base dados IPCA'!E40</f>
        <v>3.3E-3</v>
      </c>
      <c r="F42" s="19">
        <f>'1) Base dados IPCA'!F40</f>
        <v>1E-3</v>
      </c>
      <c r="G42" s="19">
        <f>'1) Base dados IPCA'!G40</f>
        <v>2.2000000000000001E-3</v>
      </c>
      <c r="H42" s="19">
        <f>'1) Base dados IPCA'!H40</f>
        <v>2.8999999999999998E-3</v>
      </c>
      <c r="I42" s="19">
        <f>'1) Base dados IPCA'!I40</f>
        <v>5.1999999999999998E-3</v>
      </c>
      <c r="J42" s="19">
        <f>'1) Base dados IPCA'!J40</f>
        <v>2.5000000000000001E-3</v>
      </c>
      <c r="K42" s="19">
        <f>'1) Base dados IPCA'!K40</f>
        <v>-3.0999999999999999E-3</v>
      </c>
      <c r="L42" s="19">
        <f>'1) Base dados IPCA'!L40</f>
        <v>6.9999999999999993E-3</v>
      </c>
      <c r="M42" s="19">
        <f>'1) Base dados IPCA'!M40</f>
        <v>1.43E-2</v>
      </c>
      <c r="N42" s="19">
        <f>'1) Base dados IPCA'!N40</f>
        <v>6.1999999999999998E-3</v>
      </c>
      <c r="O42" s="43"/>
    </row>
    <row r="43" spans="2:15" ht="15" customHeight="1" x14ac:dyDescent="0.2">
      <c r="B43" s="3" t="s">
        <v>7</v>
      </c>
      <c r="C43" s="19">
        <f>'1) Base dados IPCA'!C41</f>
        <v>3.3E-3</v>
      </c>
      <c r="D43" s="19">
        <f>'1) Base dados IPCA'!D41</f>
        <v>4.9800000000000004E-2</v>
      </c>
      <c r="E43" s="19">
        <f>'1) Base dados IPCA'!E41</f>
        <v>1.4000000000000002E-3</v>
      </c>
      <c r="F43" s="19">
        <f>'1) Base dados IPCA'!F41</f>
        <v>5.0000000000000001E-4</v>
      </c>
      <c r="G43" s="19">
        <f>'1) Base dados IPCA'!G41</f>
        <v>8.9999999999999998E-4</v>
      </c>
      <c r="H43" s="19">
        <f>'1) Base dados IPCA'!H41</f>
        <v>5.9999999999999995E-4</v>
      </c>
      <c r="I43" s="19">
        <f>'1) Base dados IPCA'!I41</f>
        <v>8.0000000000000004E-4</v>
      </c>
      <c r="J43" s="19">
        <f>'1) Base dados IPCA'!J41</f>
        <v>7.3000000000000001E-3</v>
      </c>
      <c r="K43" s="19">
        <f>'1) Base dados IPCA'!K41</f>
        <v>5.0000000000000001E-4</v>
      </c>
      <c r="L43" s="19">
        <f>'1) Base dados IPCA'!L41</f>
        <v>4.0000000000000002E-4</v>
      </c>
      <c r="M43" s="19">
        <f>'1) Base dados IPCA'!M41</f>
        <v>-4.0000000000000002E-4</v>
      </c>
      <c r="N43" s="19">
        <f>'1) Base dados IPCA'!N41</f>
        <v>1.1000000000000001E-3</v>
      </c>
      <c r="O43" s="43"/>
    </row>
    <row r="44" spans="2:15" ht="15" customHeight="1" x14ac:dyDescent="0.2">
      <c r="B44" s="3" t="s">
        <v>8</v>
      </c>
      <c r="C44" s="19">
        <f>'1) Base dados IPCA'!C42</f>
        <v>-8.0000000000000004E-4</v>
      </c>
      <c r="D44" s="19">
        <f>'1) Base dados IPCA'!D42</f>
        <v>1.5600000000000001E-2</v>
      </c>
      <c r="E44" s="19">
        <f>'1) Base dados IPCA'!E42</f>
        <v>-1.2999999999999999E-3</v>
      </c>
      <c r="F44" s="19">
        <f>'1) Base dados IPCA'!F42</f>
        <v>4.7999999999999996E-3</v>
      </c>
      <c r="G44" s="19">
        <f>'1) Base dados IPCA'!G42</f>
        <v>1.4000000000000002E-3</v>
      </c>
      <c r="H44" s="19">
        <f>'1) Base dados IPCA'!H42</f>
        <v>-8.0000000000000004E-4</v>
      </c>
      <c r="I44" s="19">
        <f>'1) Base dados IPCA'!I42</f>
        <v>1.8E-3</v>
      </c>
      <c r="J44" s="19">
        <f>'1) Base dados IPCA'!J42</f>
        <v>1E-3</v>
      </c>
      <c r="K44" s="19">
        <f>'1) Base dados IPCA'!K42</f>
        <v>-5.0000000000000001E-4</v>
      </c>
      <c r="L44" s="19">
        <f>'1) Base dados IPCA'!L42</f>
        <v>5.1999999999999998E-3</v>
      </c>
      <c r="M44" s="19">
        <f>'1) Base dados IPCA'!M42</f>
        <v>-1E-3</v>
      </c>
      <c r="N44" s="19">
        <f>'1) Base dados IPCA'!N42</f>
        <v>3.7000000000000002E-3</v>
      </c>
      <c r="O44" s="44"/>
    </row>
    <row r="45" spans="2:15" ht="25.5" customHeight="1" x14ac:dyDescent="0.3">
      <c r="B45" s="8" t="s">
        <v>27</v>
      </c>
      <c r="C45" s="13">
        <f>(C6*C30)+(C7*C31)+(C8*C32)+(C9*C33)+(C10*C34)+(C11*C35)+(C18*C42)+(C19*C43)+(C20*C44)</f>
        <v>4.0306554113707918E-3</v>
      </c>
      <c r="D45" s="13">
        <f t="shared" ref="D45:N45" si="5">(D6*D30)+(D7*D31)+(D8*D32)+(D9*D33)+(D10*D34)+(D11*D35)+(D18*D42)+(D19*D43)+(D20*D44)</f>
        <v>8.2930738144055081E-3</v>
      </c>
      <c r="E45" s="13">
        <f t="shared" si="5"/>
        <v>1.4177290002811418E-3</v>
      </c>
      <c r="F45" s="13">
        <f t="shared" si="5"/>
        <v>3.678785284431418E-3</v>
      </c>
      <c r="G45" s="13">
        <f t="shared" si="5"/>
        <v>4.432225842675561E-3</v>
      </c>
      <c r="H45" s="13">
        <f t="shared" si="5"/>
        <v>1.9698445705974951E-3</v>
      </c>
      <c r="I45" s="13">
        <f t="shared" si="5"/>
        <v>3.7726582898342338E-3</v>
      </c>
      <c r="J45" s="13">
        <f t="shared" si="5"/>
        <v>-4.2893974000425138E-4</v>
      </c>
      <c r="K45" s="13">
        <f t="shared" si="5"/>
        <v>4.3530435534822262E-3</v>
      </c>
      <c r="L45" s="13">
        <f t="shared" si="5"/>
        <v>5.5835404723687245E-3</v>
      </c>
      <c r="M45" s="13">
        <f t="shared" si="5"/>
        <v>3.7941912688196698E-3</v>
      </c>
      <c r="N45" s="13">
        <f t="shared" si="5"/>
        <v>5.1985184930385953E-3</v>
      </c>
      <c r="O45" s="23">
        <f>(1+C45)*(1+D45)*(1+E45)*(1+F45)*(1+G45)*(1+H45)*(1+I45)*(1+J45)*(1+K45)*(1+L45)*(1+M45)*(1+N45)-1</f>
        <v>4.7054231712747141E-2</v>
      </c>
    </row>
    <row r="47" spans="2:15" ht="15" customHeight="1" x14ac:dyDescent="0.2">
      <c r="B47" s="15" t="s">
        <v>28</v>
      </c>
    </row>
    <row r="48" spans="2:15" ht="15" customHeight="1" x14ac:dyDescent="0.2">
      <c r="B48" s="15" t="s">
        <v>29</v>
      </c>
    </row>
  </sheetData>
  <sheetProtection algorithmName="SHA-512" hashValue="hwBoXCFJkDbdwbYiWlJ35hhErferLouhEcX5Zhjf9hZfe+5TvmIIrCnIa2s+pgcloo7kM1Ceq84z4W6anZBQbw==" saltValue="4z+KcmAzEAxf6BEh+iYl8w==" spinCount="100000" sheet="1" formatCells="0" formatRows="0" insertColumns="0" insertRows="0" insertHyperlinks="0" deleteColumns="0"/>
  <mergeCells count="1">
    <mergeCell ref="O29:O44"/>
  </mergeCells>
  <pageMargins left="0.511811024" right="0.511811024" top="0.78740157499999996" bottom="0.78740157499999996" header="0.31496062000000002" footer="0.31496062000000002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1625B7AC41644CAE1830343590DB30" ma:contentTypeVersion="9" ma:contentTypeDescription="Create a new document." ma:contentTypeScope="" ma:versionID="59b67899cc59401530c1c5b17fbee03e">
  <xsd:schema xmlns:xsd="http://www.w3.org/2001/XMLSchema" xmlns:xs="http://www.w3.org/2001/XMLSchema" xmlns:p="http://schemas.microsoft.com/office/2006/metadata/properties" xmlns:ns2="d1f9dabd-b106-483f-bd30-3b45df80f2db" xmlns:ns3="8ac2d71e-6491-468d-92be-b45cb83823b0" targetNamespace="http://schemas.microsoft.com/office/2006/metadata/properties" ma:root="true" ma:fieldsID="c58835ee7bc051cc1c23cc6a7795dc3e" ns2:_="" ns3:_="">
    <xsd:import namespace="d1f9dabd-b106-483f-bd30-3b45df80f2db"/>
    <xsd:import namespace="8ac2d71e-6491-468d-92be-b45cb83823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9dabd-b106-483f-bd30-3b45df80f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2d71e-6491-468d-92be-b45cb83823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2BF55B-37DC-9641-9A22-DE6DFE1FC0B2}">
  <ds:schemaRefs>
    <ds:schemaRef ds:uri="8ac2d71e-6491-468d-92be-b45cb83823b0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d1f9dabd-b106-483f-bd30-3b45df80f2d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2A328C6-DE6E-4F1C-A0BE-D948C275A8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931838-D052-4DB9-9865-78B409C78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9dabd-b106-483f-bd30-3b45df80f2db"/>
    <ds:schemaRef ds:uri="8ac2d71e-6491-468d-92be-b45cb83823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1) Base dados IPCA</vt:lpstr>
      <vt:lpstr>2)  Cálculo IPCA Expurgado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Santoro Morestrello</dc:creator>
  <cp:lastModifiedBy>Microsoft Office User</cp:lastModifiedBy>
  <dcterms:created xsi:type="dcterms:W3CDTF">2018-09-26T17:52:13Z</dcterms:created>
  <dcterms:modified xsi:type="dcterms:W3CDTF">2025-06-23T14:28:45Z</dcterms:modified>
</cp:coreProperties>
</file>