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426"/>
  <workbookPr defaultThemeVersion="166925"/>
  <mc:AlternateContent xmlns:mc="http://schemas.openxmlformats.org/markup-compatibility/2006">
    <mc:Choice Requires="x15">
      <x15ac:absPath xmlns:x15ac="http://schemas.microsoft.com/office/spreadsheetml/2010/11/ac" url="C:\Users\gaspr\Desktop\Renata\Arquivos\ANS\Trabalho Remoto COVID\"/>
    </mc:Choice>
  </mc:AlternateContent>
  <xr:revisionPtr revIDLastSave="0" documentId="8_{9C6C1803-82F8-47A1-BBAF-DE9920774F6F}" xr6:coauthVersionLast="47" xr6:coauthVersionMax="47" xr10:uidLastSave="{00000000-0000-0000-0000-000000000000}"/>
  <bookViews>
    <workbookView xWindow="-110" yWindow="-110" windowWidth="25820" windowHeight="15500" tabRatio="233" xr2:uid="{CF76E655-CFAC-4665-8FDC-0C10E5BA40B6}"/>
  </bookViews>
  <sheets>
    <sheet name="Estrutura de dados" sheetId="1" r:id="rId1"/>
    <sheet name="Exemplo de preenchimento"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 i="2" l="1"/>
  <c r="O5" i="2" s="1"/>
  <c r="S5" i="2"/>
  <c r="L13" i="2"/>
  <c r="N13" i="2" s="1"/>
  <c r="A7" i="1"/>
  <c r="A8" i="1" s="1"/>
  <c r="A9" i="1" s="1"/>
  <c r="A10" i="1" s="1"/>
  <c r="A11" i="1" s="1"/>
  <c r="A12" i="1" s="1"/>
  <c r="A13" i="1" s="1"/>
  <c r="A14" i="1" s="1"/>
  <c r="A15" i="1" s="1"/>
  <c r="A16" i="1" s="1"/>
  <c r="A17" i="1" s="1"/>
  <c r="A18" i="1" s="1"/>
  <c r="A19" i="1" s="1"/>
  <c r="A20" i="1" s="1"/>
  <c r="A21" i="1" s="1"/>
  <c r="A22" i="1" s="1"/>
  <c r="A23" i="1" s="1"/>
  <c r="A24" i="1" s="1"/>
  <c r="A25" i="1" s="1"/>
  <c r="A6" i="1"/>
  <c r="F4" i="2"/>
  <c r="F5" i="2" s="1"/>
  <c r="F9" i="2" s="1"/>
  <c r="F10" i="2" s="1"/>
  <c r="F11" i="2" s="1"/>
  <c r="F13" i="2" s="1"/>
  <c r="K13" i="2"/>
  <c r="J13" i="2"/>
  <c r="K11" i="2"/>
  <c r="J11" i="2"/>
  <c r="K10" i="2"/>
  <c r="J10" i="2"/>
  <c r="L9" i="2"/>
  <c r="N9" i="2" s="1"/>
  <c r="K9" i="2"/>
  <c r="J9" i="2"/>
  <c r="J5" i="2"/>
  <c r="D4" i="2"/>
  <c r="D10" i="2" s="1"/>
  <c r="B4" i="2"/>
  <c r="B5" i="2" s="1"/>
  <c r="B9" i="2" s="1"/>
  <c r="B10" i="2" s="1"/>
  <c r="B11" i="2" s="1"/>
  <c r="B12" i="2" s="1"/>
  <c r="O9" i="2" l="1"/>
  <c r="D5" i="2"/>
  <c r="D9" i="2" s="1"/>
  <c r="D11" i="2" s="1"/>
  <c r="D13" i="2" s="1"/>
  <c r="B13" i="2"/>
  <c r="B6" i="2"/>
  <c r="B7" i="2" s="1"/>
  <c r="B8" i="2" s="1"/>
  <c r="L10" i="2"/>
  <c r="O10" i="2" l="1"/>
  <c r="L11" i="2"/>
  <c r="N11" i="2" s="1"/>
  <c r="N10" i="2"/>
  <c r="O11" i="2" l="1"/>
  <c r="O13" i="2" l="1"/>
</calcChain>
</file>

<file path=xl/sharedStrings.xml><?xml version="1.0" encoding="utf-8"?>
<sst xmlns="http://schemas.openxmlformats.org/spreadsheetml/2006/main" count="209" uniqueCount="60">
  <si>
    <t>Dados para coleta de subsídios regulatórios -  Incentivos aos Programas de Indução da Qualidade na Atenção à Saúde</t>
  </si>
  <si>
    <t>Período proposto de coleta  60 meses - de janeiro/2018 a dezembro/2022</t>
  </si>
  <si>
    <r>
      <t>Número</t>
    </r>
    <r>
      <rPr>
        <sz val="10"/>
        <color rgb="FF000000"/>
        <rFont val="Calibri"/>
        <family val="2"/>
        <scheme val="minor"/>
      </rPr>
      <t xml:space="preserve"> </t>
    </r>
  </si>
  <si>
    <t>Dados para composição dos macroindicadores</t>
  </si>
  <si>
    <t>Especificação do Campo</t>
  </si>
  <si>
    <t>Observação</t>
  </si>
  <si>
    <t>Registro da operadora na ANS</t>
  </si>
  <si>
    <t>Campo numérico, com 6 caracteres</t>
  </si>
  <si>
    <t>Data base da informação, com mês e ano da informação</t>
  </si>
  <si>
    <t xml:space="preserve">Campo data, com 6 caracteres (mmaaaa) </t>
  </si>
  <si>
    <t>Preencher com o dado a partir de janeiro/2018, caso a operadora tenha registro após janeiro/2018 preencher a partir da data do registro da Operadora na ANS.</t>
  </si>
  <si>
    <t>Data do início do PROMOPREV aprovado pela ANS</t>
  </si>
  <si>
    <t>Preencher com a data de aprovação pela ANS do Programa de PROMPREV, se tiver mais de um programa aprovado, preencher com a data da aprovação mais antiga. Caso não tenha PROMOPREV aprovado não prencher</t>
  </si>
  <si>
    <t>Data do início da Certificação em APS homologada pela ANS</t>
  </si>
  <si>
    <t>Preencher com a data de homologação pela ANS da Certificação em APS. Caso não tenha Certificação homologada não prencher</t>
  </si>
  <si>
    <t>Quantidade Total de Beneficiários na Operadora</t>
  </si>
  <si>
    <t>Campo numérico, tamanho 10</t>
  </si>
  <si>
    <t>Preencher com a quantidade total de  beneficiários na operadora, caso a operadora tenha registro após janeiro/2018 preencher a partir da data do registro da Operadora na ANS.</t>
  </si>
  <si>
    <t>Quantidade total de beneficiários abarcados por Programas de PROMOPREV na data base da informação</t>
  </si>
  <si>
    <t>Preencher com a quantidade de beneficiários abarcados por Programas de PROMOPREV na data base da informação. Caso a data de aprovação do PROMOPREV seja após janeiro/2018, preencher a partir da data de aprovação do programa. Caso não tenha Certificação homologada não prencher</t>
  </si>
  <si>
    <t>Quantidade total de Beneficiários abarcados pelos Programas de Certificação APS na data base da informação</t>
  </si>
  <si>
    <t>Preencher com a quantidade de beneficiários abarcados pelos Programas de Certificação APS na data base da informação (considerar a partir da data base da homologação do programa pela ANS). Caso não tenha Certificação homologada não prencher</t>
  </si>
  <si>
    <t>Sinistralidade Total da Operadora na data base da informação</t>
  </si>
  <si>
    <t>Campo numérico, tamanho 3 mais 2 casas decimais</t>
  </si>
  <si>
    <t>Sinistralidade do Grupo de Beneficiários abarcados por Programas de Promoprev  na data base da informação</t>
  </si>
  <si>
    <t>Preencher com a sinistralidade do grupo de beneficiários abarcados por Programas de PROMOPREV na data base da informação. Caso a data de aprovação do PROMOPREV seja após janeiro/2018, preencher a partir da data de aprovação do programa. Caso não tenha PROMOPREV aprovada não prencher</t>
  </si>
  <si>
    <t>Sinistralidade do Grupo de Beneficiários abarcados pelas Programas de Certificação APS na data base da informação</t>
  </si>
  <si>
    <t>Preencher com a sinistralidade do grupo de beneficiários abarcados pelos Programas de Certificação APS na data base da informação (considerar a partir da data base da homologação do programa pela ANS). Caso não tenha Certificação homologada não prencher</t>
  </si>
  <si>
    <t>Valor total de despesas mensais da operadora em Programas de PROMOPREV na data base da informação</t>
  </si>
  <si>
    <t>Campo numérico, tamanho 10 mais 2 casas decimais</t>
  </si>
  <si>
    <t>Preencher com o valor total de despesas nos Programas de PROMOPREV na data base da informação. Caso a data de aprovação do PROMOPREV seja após janeiro/2018, preencher a partir da data de aprovação do programa.
Deverão ser consideradas as depesas elencadas no anexo da INSTRUÇÃO NORMATIVA ANS – IN ANS Nº 15, DE 31 DE MARÇO DE 2022, que estabelece que poderão ser alocadas nas contas específicas do Plano de Contas Padrão da ANS (conta 44151 -PROMOPREV) as despesas relativas a:
- Contratação de novos profissionais para realização e desenvolvimento do programa para promoção da saúde e prevenção de riscos e doenças;
- Contratação de empresa terceirizada para prestação de serviços específicos para o desenvolvimento do programa para promoção da saúde e prevenção de riscos e doenças;
- Contratação de serviços de consultoria para o desenvolvimento do programa para promoção da saúde e prevenção de riscos e doenças;
- Salários, honorários, encargos e benefícios dos profissionais que prestam serviços voltados especificamente para o programa de promoção da saúde e prevenção de riscos e doenças;
- Treinamento e capacitação dos profissionais que prestam serviços específicos para o programa de promoção da saúde e prevenção de riscos e doenças;
- Despesas com sistemas de informação específico para o monitoramento do programa de promoção da saúde e prevenção de riscos e doenças;
- Despesas e investimentos em infra-estrutura específica para o desenvolvimento do programa para promoção da saúde e prevenção de riscos e doenças (aluguéis, equipamentos, materiais, luz, gás, telefone, internet, etc);
- Elaboração de material educativo e kits para os beneficiários participantes do programa para promoção da saúde e prevenção de riscos e doenças;
- Despesas com medicamentos utilizados especificamente nas  atividades desenvolvidas no programa para promoção da saúde e prevenção de riscos e doenças;
- Despesas referentes a material publicitário e marketing específico do programa para promoção da saúde e prevenção de riscos e doenças); entre outras
Caso não tenha PROMOPREV aprovada não prencher</t>
  </si>
  <si>
    <t xml:space="preserve">Valor total de despesas da operadora para obtenção da Certificação em APS </t>
  </si>
  <si>
    <t>Preencher com o valor total de despesas que a operadora teve para se certificar em APS -total das despesas deverá ser considerado apenas na data de referência relativa à homologação da certificação (por exemplo: despesas com a auditoria de certificação). 
Caso não tenha Certificação homologada não prencher</t>
  </si>
  <si>
    <t>Valor total do custeio mensal dos serviços de APS da rede da Operadora que participa da Certificação</t>
  </si>
  <si>
    <t>Preencher com o valor total mensal do custo dos serviços de APS da rede da operadora que participa da certificação. No caso de um serviço de APS sendo da rede própria da operadora, considerar os gastos com pessoal (salários, honorários, encargos e benefícios dos profissionais que prestam serviços voltados especificamente para os beneficiários adscritos na certificação APS) e infraestrutura voltados especificamente para a APS. Caso não tenha Certificação homologada não prencher</t>
  </si>
  <si>
    <t>RAZÃO DE VISITAS A EMERGÊNCIAS/PRONTO ATENDIMENTO POR BENEFICIÁRIO (considerando o total de beneficiários da Operadora)</t>
  </si>
  <si>
    <t>Campo numérico, tamanho 3 mais 4 casas decimais</t>
  </si>
  <si>
    <r>
      <rPr>
        <b/>
        <sz val="10"/>
        <color rgb="FF000000"/>
        <rFont val="Calibri"/>
        <family val="2"/>
        <scheme val="minor"/>
      </rPr>
      <t xml:space="preserve">O indicador mede a relação entre a produção de consultas médicas, em unidades de urgência 
e emergência/pronto-atendimento e beneficiários. </t>
    </r>
    <r>
      <rPr>
        <sz val="10"/>
        <color rgb="FF000000"/>
        <rFont val="Calibri"/>
        <family val="2"/>
        <scheme val="minor"/>
      </rPr>
      <t xml:space="preserve">
O indicador deverá ser calculado considerando todos os beneficiários e atendimentos da operadora na data base da informação.
A forma matemática de cálculo do indicador deverá considerar a ficha técnica estabelecida no anexo I da RN 572/2023</t>
    </r>
  </si>
  <si>
    <t>RAZÃO DE VISITAS A EMERGÊNCIAS/PRONTO ATENDIMENTO POR BENEFICIÁRIO (considerando o total de beneficiários abarcados em PROMOPREV)</t>
  </si>
  <si>
    <t>O indicador deverá ser calculado considerando todos os beneficiários e atendimentos da operadora abarcados por Programas de PROMOPREV na data base da informação.
A forma matemática de cálculo do indicador deverá considerar a ficha técnica estabelecida no anexo I da RN 572/2023.
Caso não tenha PROMOPREV aprovada não prencher</t>
  </si>
  <si>
    <t>RAZÃO DE VISITAS A EMERGÊNCIAS/PRONTO ATENDIMENTO POR BENEFICIÁRIO (considerando o total de beneficiários adscritos na Certificação em APS)</t>
  </si>
  <si>
    <t>O indicador deverá ser calculado considerando todos os beneficiários adscritos na certificação APS e seus atendimentos na data base da informação.
A forma matemática de cálculo do indicador deverá considerar a ficha técnica estabelecida no anexo I da RN 572/2023
Caso não tenha Certificação homologada não prencher</t>
  </si>
  <si>
    <t>PERCENTUAL DE INTERNAÇÕES POR CONDIÇÕES SENSÍVEIS  - (considerando o total de beneficiários da Operadora)</t>
  </si>
  <si>
    <t>O indicador deverá ser calculado considerando todos os beneficiários da operadora na data base da informação.
A forma matemática de cálculo do indicador deverá considerar a ficha técnica estabelecida no anexo I da RN 572/2023, retirando as internações por parto no denominador do indicador (CID 10 O80 a O84).
O conjunto de problemas de saúde considerados sensíveis à atenção primária são estudados a partir 
de uma lista de Condições Sensíveis abragem as condições (Diagnóstico CID 10)  estabelecidas na ficha técnica do indicador descrita no anexo I da RN 572/2023</t>
  </si>
  <si>
    <t>PERCENTUAL DE INTERNAÇÕES POR CONDIÇÕES SENSÍVEIS - (considerando o total de beneficiários abarcados em PROMOPREV)</t>
  </si>
  <si>
    <t>O indicador deverá ser calculado considerando todos os beneficiários da operadora beneficiários abarcados por Programas de PROMOPREV na data base da informação.
A forma matemática de cálculo do indicador deverá considerar a ficha técnica estabelecida no anexo I da RN 572/2023,  retirando as internações por parto no denominador do indicador (CID 10 O80 a O84).
O conjunto de problemas de saúde considerados sensíveis à atenção primária são estudados a partir 
de uma lista de Condições Sensíveis abragem as condições (Diagnóstico CID 10)  estabelecidas na ficha técnica do indicador descrita no anexo I da RN 572/2023
Caso não tenha PROMOPREV aprovada não prencher</t>
  </si>
  <si>
    <t>PERCENTUAL DE INTERNAÇÕES POR CONDIÇÕES SENSÍVEIS - (considerando o total de beneficiários adscritos na Certificação em APS)</t>
  </si>
  <si>
    <t>O indicador deverá ser calculado considerando todos os beneficiários da operadora beneficiários adscritos na certificação APS na data base da informação.
A forma matemática de cálculo do indicador deverá considerar a ficha técnica estabelecida no anexo I da RN 572/2023,  retirando as internações por parto no denominador do indicador (CID 10 O80 a O84).
O conjunto de problemas de saúde considerados sensíveis à atenção primária são estudados a partir 
de uma lista de Condições Sensíveis abragem as condições (Diagnóstico CID 10)  estabelecidas na ficha técnica do indicador descrita no anexo I da RN 572/2023
Caso não tenha Certificação homologada não prencher</t>
  </si>
  <si>
    <t>TAXA DE MÉDICO GENERALISTA POR BENEFICIÁRIO (considerando o total de beneficiários da Operadora)</t>
  </si>
  <si>
    <t>Mede a disponibilidade de médicos generalistas na rede assistencial da operadora.
O indicador deverá ser calculado considerando todos os beneficiários da operadora na data base da informação e deve ser apresentado considerando o resultado por mil beneficiários.
A forma matemática de cálculo do indicador deverá considerar a ficha técnica estabelecida no anexo I da RN 572/2023
Serão consideradas médicos generalistas aqueles com formação nas seguintes especialidades: Clínica 
Médica com capacitação em APS, Medicina de Família e Comunidade, e Pediatria (para crianças abaixo de 12 anos).</t>
  </si>
  <si>
    <t>TAXA DE MÉDICO GENERALISTA POR BENEFICIÁRIO ADSCRITO NA CERTIFICAÇÃO em APS (considerando o total de beneficiários adscritos na Certificação em APS)</t>
  </si>
  <si>
    <t>Mede a disponibilidade de médicos generalistas na rede assistencial da operadora, na área de cobertura da Certificação em APS.
O indicador deverá ser calculado considerando todos os beneficiários da operadora beneficiários adscritos na Certificação de APS na data base da informação e deve ser apresentado considerando o resultado por mil beneficiários.
A forma matemática de cálculo do indicador deverá considerar a ficha técnica estabelecida no anexo I da RN 572/2023 - Manual de Certificação.
Serão consideradas médicos generalistas aqueles com formação nas seguintes especialidades: Clínica 
Médica com capacitação em APS, Medicina de Família e Comunidade, e Pediatria (para crianças abaixo de 12 anos).
Caso não tenha Certificação homologada não prencher</t>
  </si>
  <si>
    <t>Obs: A Taxa de Medico Generalista por Beneficiário não deve ser apresentada para os beneficiários abarcados por Programas de PROMOPREV</t>
  </si>
  <si>
    <t>EXEMPLO de preenchimento de dados
(DADOS FICTÍCIOS)</t>
  </si>
  <si>
    <t>Quantidade total de Beneficiários adscritos pelos Programas de Certificação APS na data base da informação</t>
  </si>
  <si>
    <t>Valor total de despesas da operadora em Programas de PROMOPREV na data base da informação</t>
  </si>
  <si>
    <t>Valor total de despesas da operadora para obtenção da Certificação em APS na data base da informação</t>
  </si>
  <si>
    <t>PERCENTUAL DE INTERNAÇÕES POR CONDIÇÕES SENSÍVEIS  - (cosniderando o total de beneficiários abarcados em PROMOPREV)</t>
  </si>
  <si>
    <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</si>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</sst>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font>
      <sz val="11"/>
      <color theme="1"/>
      <name val="Calibri"/>
      <family val="2"/>
      <scheme val="minor"/>
    </font>
    <font>
      <b/>
      <sz val="11"/>
      <color theme="1"/>
      <name val="Calibri"/>
      <family val="2"/>
      <scheme val="minor"/>
    </font>
    <font>
      <b/>
      <sz val="10"/>
      <color rgb="FF000000"/>
      <name val="Calibri"/>
      <family val="2"/>
      <scheme val="minor"/>
    </font>
    <font>
      <sz val="10"/>
      <color rgb="FF000000"/>
      <name val="Calibri"/>
      <family val="2"/>
      <scheme val="minor"/>
    </font>
    <font>
      <sz val="8"/>
      <color rgb="FF000000"/>
      <name val="Calibri"/>
      <family val="2"/>
      <scheme val="minor"/>
    </font>
    <font>
      <b/>
      <sz val="10"/>
      <color theme="1"/>
      <name val="Calibri"/>
      <family val="2"/>
      <scheme val="minor"/>
    </font>
    <font>
      <sz val="8"/>
      <name val="Calibri"/>
      <family val="2"/>
      <scheme val="minor"/>
    </font>
    <font>
      <b/>
      <sz val="20"/>
      <color theme="1"/>
      <name val="Calibri"/>
      <family val="2"/>
      <scheme val="minor"/>
    </font>
    <font>
      <b/>
      <sz val="14"/>
      <color rgb="FF00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2" tint="-0.499984740745262"/>
        <bgColor indexed="64"/>
      </patternFill>
    </fill>
  </fills>
  <borders count="6">
    <border>
      <left/>
      <right/>
      <top/>
      <bottom/>
      <diagonal/>
    </border>
    <border>
      <left style="medium">
        <color rgb="FFBDD6EE"/>
      </left>
      <right style="medium">
        <color rgb="FFBDD6EE"/>
      </right>
      <top style="medium">
        <color rgb="FFBDD6EE"/>
      </top>
      <bottom style="medium">
        <color rgb="FFBDD6EE"/>
      </bottom>
      <diagonal/>
    </border>
    <border>
      <left/>
      <right style="medium">
        <color rgb="FFBDD6EE"/>
      </right>
      <top style="medium">
        <color rgb="FFBDD6EE"/>
      </top>
      <bottom style="medium">
        <color rgb="FFBDD6EE"/>
      </bottom>
      <diagonal/>
    </border>
    <border>
      <left style="medium">
        <color rgb="FFBDD6EE"/>
      </left>
      <right style="medium">
        <color rgb="FFBDD6EE"/>
      </right>
      <top/>
      <bottom style="medium">
        <color rgb="FFBDD6EE"/>
      </bottom>
      <diagonal/>
    </border>
    <border>
      <left/>
      <right style="medium">
        <color rgb="FFBDD6EE"/>
      </right>
      <top/>
      <bottom style="medium">
        <color rgb="FFBDD6EE"/>
      </bottom>
      <diagonal/>
    </border>
    <border>
      <left/>
      <right/>
      <top style="medium">
        <color rgb="FFBDD6EE"/>
      </top>
      <bottom/>
      <diagonal/>
    </border>
  </borders>
  <cellStyleXfs count="1">
    <xf numFmtId="0" fontId="0" fillId="0" borderId="0"/>
  </cellStyleXfs>
  <cellXfs count="22">
    <xf numFmtId="0" fontId="0" fillId="0" borderId="0" xfId="0"/>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4" fillId="0" borderId="4" xfId="0" applyFont="1" applyBorder="1" applyAlignment="1">
      <alignment horizontal="left" vertical="center" wrapText="1"/>
    </xf>
    <xf numFmtId="0" fontId="5" fillId="0" borderId="0" xfId="0" applyFont="1"/>
    <xf numFmtId="17" fontId="0" fillId="0" borderId="0" xfId="0" applyNumberFormat="1"/>
    <xf numFmtId="0" fontId="0" fillId="0" borderId="0" xfId="0" applyAlignment="1">
      <alignment horizontal="center" vertical="center" wrapText="1" shrinkToFit="1"/>
    </xf>
    <xf numFmtId="0" fontId="0" fillId="0" borderId="0" xfId="0" quotePrefix="1" applyAlignment="1">
      <alignment horizontal="center"/>
    </xf>
    <xf numFmtId="164" fontId="0" fillId="0" borderId="0" xfId="0" applyNumberFormat="1"/>
    <xf numFmtId="0" fontId="1" fillId="0" borderId="0" xfId="0" applyFont="1" applyAlignment="1">
      <alignment horizontal="center" vertical="center" wrapText="1" shrinkToFit="1"/>
    </xf>
    <xf numFmtId="17" fontId="0" fillId="0" borderId="0" xfId="0" applyNumberFormat="1" applyAlignment="1">
      <alignment horizontal="center"/>
    </xf>
    <xf numFmtId="2" fontId="0" fillId="0" borderId="0" xfId="0" applyNumberFormat="1"/>
    <xf numFmtId="0" fontId="0" fillId="0" borderId="0" xfId="0" applyAlignment="1">
      <alignment wrapText="1"/>
    </xf>
    <xf numFmtId="0" fontId="0" fillId="0" borderId="0" xfId="0" applyAlignment="1">
      <alignment horizont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Border="1" applyAlignment="1">
      <alignment horizontal="center" vertical="center" wrapText="1"/>
    </xf>
    <xf numFmtId="2" fontId="0" fillId="0" borderId="0" xfId="0" applyNumberFormat="1" applyAlignment="1">
      <alignment horizontal="center"/>
    </xf>
    <xf numFmtId="0" fontId="8" fillId="3" borderId="0" xfId="0" applyFont="1" applyFill="1" applyAlignment="1">
      <alignment horizontal="left" vertical="center" wrapText="1"/>
    </xf>
    <xf numFmtId="0" fontId="7" fillId="0" borderId="0" xfId="0" applyFont="1" applyAlignment="1">
      <alignment horizontal="left" wrapText="1"/>
    </xf>
    <xf numFmtId="0" fontId="2" fillId="0" borderId="5" xfId="0" applyFont="1" applyBorder="1" applyAlignment="1">
      <alignment horizontal="center" vertical="center" wrapText="1"/>
    </xf>
    <xf numFmtId="0" fontId="8" fillId="3"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342527-03FE-4615-B0E1-6820002B7584}">
  <dimension ref="A1:D27"/>
  <sheetViews>
    <sheetView tabSelected="1" zoomScale="180" zoomScaleNormal="180" workbookViewId="0">
      <selection sqref="A1:D1"/>
    </sheetView>
  </sheetViews>
  <sheetFormatPr defaultRowHeight="14.45"/>
  <cols>
    <col min="1" max="1" width="22.85546875" customWidth="1"/>
    <col min="2" max="2" width="74.42578125" customWidth="1"/>
    <col min="3" max="3" width="41.85546875" customWidth="1"/>
    <col min="4" max="4" width="76.85546875" customWidth="1"/>
    <col min="5" max="5" width="47.85546875" bestFit="1" customWidth="1"/>
    <col min="6" max="6" width="50.5703125" bestFit="1" customWidth="1"/>
    <col min="7" max="7" width="47.28515625" bestFit="1" customWidth="1"/>
    <col min="8" max="8" width="50.5703125" bestFit="1" customWidth="1"/>
    <col min="9" max="10" width="45.140625" bestFit="1" customWidth="1"/>
    <col min="11" max="11" width="42.5703125" customWidth="1"/>
  </cols>
  <sheetData>
    <row r="1" spans="1:4" ht="26.1">
      <c r="A1" s="19" t="s">
        <v>0</v>
      </c>
      <c r="B1" s="19"/>
      <c r="C1" s="19"/>
      <c r="D1" s="19"/>
    </row>
    <row r="2" spans="1:4">
      <c r="A2" s="4" t="s">
        <v>1</v>
      </c>
    </row>
    <row r="3" spans="1:4" ht="15" thickBot="1">
      <c r="A3" s="4"/>
    </row>
    <row r="4" spans="1:4" ht="15" thickBot="1">
      <c r="A4" s="14" t="s">
        <v>2</v>
      </c>
      <c r="B4" s="15" t="s">
        <v>3</v>
      </c>
      <c r="C4" s="15" t="s">
        <v>4</v>
      </c>
      <c r="D4" s="15" t="s">
        <v>5</v>
      </c>
    </row>
    <row r="5" spans="1:4" ht="15" thickBot="1">
      <c r="A5" s="16">
        <v>1</v>
      </c>
      <c r="B5" s="1" t="s">
        <v>6</v>
      </c>
      <c r="C5" s="1" t="s">
        <v>7</v>
      </c>
      <c r="D5" s="2"/>
    </row>
    <row r="6" spans="1:4" ht="26.45" thickBot="1">
      <c r="A6" s="16">
        <f>A5+1</f>
        <v>2</v>
      </c>
      <c r="B6" s="1" t="s">
        <v>8</v>
      </c>
      <c r="C6" s="1" t="s">
        <v>9</v>
      </c>
      <c r="D6" s="2" t="s">
        <v>10</v>
      </c>
    </row>
    <row r="7" spans="1:4" ht="39.6" thickBot="1">
      <c r="A7" s="16">
        <f t="shared" ref="A7:A25" si="0">A6+1</f>
        <v>3</v>
      </c>
      <c r="B7" s="1" t="s">
        <v>11</v>
      </c>
      <c r="C7" s="1" t="s">
        <v>9</v>
      </c>
      <c r="D7" s="2" t="s">
        <v>12</v>
      </c>
    </row>
    <row r="8" spans="1:4" ht="26.45" thickBot="1">
      <c r="A8" s="16">
        <f t="shared" si="0"/>
        <v>4</v>
      </c>
      <c r="B8" s="1" t="s">
        <v>13</v>
      </c>
      <c r="C8" s="1" t="s">
        <v>9</v>
      </c>
      <c r="D8" s="2" t="s">
        <v>14</v>
      </c>
    </row>
    <row r="9" spans="1:4" ht="26.45" thickBot="1">
      <c r="A9" s="16">
        <f t="shared" si="0"/>
        <v>5</v>
      </c>
      <c r="B9" s="1" t="s">
        <v>15</v>
      </c>
      <c r="C9" s="1" t="s">
        <v>16</v>
      </c>
      <c r="D9" s="2" t="s">
        <v>17</v>
      </c>
    </row>
    <row r="10" spans="1:4" ht="52.5" thickBot="1">
      <c r="A10" s="16">
        <f t="shared" si="0"/>
        <v>6</v>
      </c>
      <c r="B10" s="1" t="s">
        <v>18</v>
      </c>
      <c r="C10" s="1" t="s">
        <v>16</v>
      </c>
      <c r="D10" s="2" t="s">
        <v>19</v>
      </c>
    </row>
    <row r="11" spans="1:4" ht="39.6" thickBot="1">
      <c r="A11" s="16">
        <f t="shared" si="0"/>
        <v>7</v>
      </c>
      <c r="B11" s="1" t="s">
        <v>20</v>
      </c>
      <c r="C11" s="1" t="s">
        <v>16</v>
      </c>
      <c r="D11" s="2" t="s">
        <v>21</v>
      </c>
    </row>
    <row r="12" spans="1:4" ht="26.45" thickBot="1">
      <c r="A12" s="16">
        <f t="shared" si="0"/>
        <v>8</v>
      </c>
      <c r="B12" s="1" t="s">
        <v>22</v>
      </c>
      <c r="C12" s="1" t="s">
        <v>23</v>
      </c>
      <c r="D12" s="2" t="s">
        <v>10</v>
      </c>
    </row>
    <row r="13" spans="1:4" ht="52.5" thickBot="1">
      <c r="A13" s="16">
        <f t="shared" si="0"/>
        <v>9</v>
      </c>
      <c r="B13" s="1" t="s">
        <v>24</v>
      </c>
      <c r="C13" s="1" t="s">
        <v>23</v>
      </c>
      <c r="D13" s="2" t="s">
        <v>25</v>
      </c>
    </row>
    <row r="14" spans="1:4" ht="39.6" thickBot="1">
      <c r="A14" s="16">
        <f t="shared" si="0"/>
        <v>10</v>
      </c>
      <c r="B14" s="1" t="s">
        <v>26</v>
      </c>
      <c r="C14" s="1" t="s">
        <v>23</v>
      </c>
      <c r="D14" s="2" t="s">
        <v>27</v>
      </c>
    </row>
    <row r="15" spans="1:4" ht="300.60000000000002" customHeight="1" thickBot="1">
      <c r="A15" s="16">
        <f t="shared" si="0"/>
        <v>11</v>
      </c>
      <c r="B15" s="1" t="s">
        <v>28</v>
      </c>
      <c r="C15" s="1" t="s">
        <v>29</v>
      </c>
      <c r="D15" s="3" t="s">
        <v>30</v>
      </c>
    </row>
    <row r="16" spans="1:4" ht="53.45" customHeight="1" thickBot="1">
      <c r="A16" s="16">
        <f t="shared" si="0"/>
        <v>12</v>
      </c>
      <c r="B16" s="1" t="s">
        <v>31</v>
      </c>
      <c r="C16" s="1" t="s">
        <v>29</v>
      </c>
      <c r="D16" s="3" t="s">
        <v>32</v>
      </c>
    </row>
    <row r="17" spans="1:4" ht="56.45" customHeight="1" thickBot="1">
      <c r="A17" s="16">
        <f t="shared" si="0"/>
        <v>13</v>
      </c>
      <c r="B17" s="1" t="s">
        <v>33</v>
      </c>
      <c r="C17" s="1" t="s">
        <v>29</v>
      </c>
      <c r="D17" s="3" t="s">
        <v>34</v>
      </c>
    </row>
    <row r="18" spans="1:4" ht="117.95" customHeight="1" thickBot="1">
      <c r="A18" s="16">
        <f t="shared" si="0"/>
        <v>14</v>
      </c>
      <c r="B18" s="1" t="s">
        <v>35</v>
      </c>
      <c r="C18" s="1" t="s">
        <v>36</v>
      </c>
      <c r="D18" s="1" t="s">
        <v>37</v>
      </c>
    </row>
    <row r="19" spans="1:4" ht="96.95" customHeight="1" thickBot="1">
      <c r="A19" s="16">
        <f t="shared" si="0"/>
        <v>15</v>
      </c>
      <c r="B19" s="1" t="s">
        <v>38</v>
      </c>
      <c r="C19" s="1" t="s">
        <v>36</v>
      </c>
      <c r="D19" s="1" t="s">
        <v>39</v>
      </c>
    </row>
    <row r="20" spans="1:4" ht="91.5" thickBot="1">
      <c r="A20" s="16">
        <f t="shared" si="0"/>
        <v>16</v>
      </c>
      <c r="B20" s="1" t="s">
        <v>40</v>
      </c>
      <c r="C20" s="1" t="s">
        <v>36</v>
      </c>
      <c r="D20" s="1" t="s">
        <v>41</v>
      </c>
    </row>
    <row r="21" spans="1:4" ht="143.44999999999999" thickBot="1">
      <c r="A21" s="16">
        <f t="shared" si="0"/>
        <v>17</v>
      </c>
      <c r="B21" s="1" t="s">
        <v>42</v>
      </c>
      <c r="C21" s="1" t="s">
        <v>36</v>
      </c>
      <c r="D21" s="1" t="s">
        <v>43</v>
      </c>
    </row>
    <row r="22" spans="1:4" ht="169.5" thickBot="1">
      <c r="A22" s="16">
        <f t="shared" si="0"/>
        <v>18</v>
      </c>
      <c r="B22" s="1" t="s">
        <v>44</v>
      </c>
      <c r="C22" s="1" t="s">
        <v>36</v>
      </c>
      <c r="D22" s="1" t="s">
        <v>45</v>
      </c>
    </row>
    <row r="23" spans="1:4" ht="169.5" thickBot="1">
      <c r="A23" s="16">
        <f t="shared" si="0"/>
        <v>19</v>
      </c>
      <c r="B23" s="1" t="s">
        <v>46</v>
      </c>
      <c r="C23" s="1" t="s">
        <v>36</v>
      </c>
      <c r="D23" s="1" t="s">
        <v>47</v>
      </c>
    </row>
    <row r="24" spans="1:4" ht="156.6" thickBot="1">
      <c r="A24" s="16">
        <f t="shared" si="0"/>
        <v>20</v>
      </c>
      <c r="B24" s="1" t="s">
        <v>48</v>
      </c>
      <c r="C24" s="1" t="s">
        <v>36</v>
      </c>
      <c r="D24" s="1" t="s">
        <v>49</v>
      </c>
    </row>
    <row r="25" spans="1:4" ht="208.5" thickBot="1">
      <c r="A25" s="16">
        <f t="shared" si="0"/>
        <v>21</v>
      </c>
      <c r="B25" s="1" t="s">
        <v>50</v>
      </c>
      <c r="C25" s="1" t="s">
        <v>36</v>
      </c>
      <c r="D25" s="1" t="s">
        <v>51</v>
      </c>
    </row>
    <row r="26" spans="1:4" ht="24.95" customHeight="1">
      <c r="A26" s="20" t="s">
        <v>52</v>
      </c>
      <c r="B26" s="20"/>
    </row>
    <row r="27" spans="1:4">
      <c r="B27" s="12"/>
    </row>
  </sheetData>
  <mergeCells count="2">
    <mergeCell ref="A1:D1"/>
    <mergeCell ref="A26:B26"/>
  </mergeCells>
  <phoneticPr fontId="6"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F539DD-BC4C-4B00-AF56-E28B52DCF8C0}">
  <dimension ref="A1:V76"/>
  <sheetViews>
    <sheetView zoomScale="130" zoomScaleNormal="130" workbookViewId="0"/>
  </sheetViews>
  <sheetFormatPr defaultRowHeight="14.45"/>
  <cols>
    <col min="2" max="2" width="16.28515625" customWidth="1"/>
    <col min="3" max="3" width="13.42578125" customWidth="1"/>
    <col min="4" max="4" width="12.140625" customWidth="1"/>
    <col min="5" max="6" width="14.5703125" customWidth="1"/>
    <col min="7" max="7" width="23" customWidth="1"/>
    <col min="8" max="9" width="23.42578125" customWidth="1"/>
    <col min="10" max="10" width="22" customWidth="1"/>
    <col min="11" max="11" width="30.7109375" customWidth="1"/>
    <col min="12" max="12" width="25.5703125" customWidth="1"/>
    <col min="13" max="13" width="28.140625" customWidth="1"/>
    <col min="14" max="14" width="26.140625" customWidth="1"/>
    <col min="15" max="15" width="27.140625" customWidth="1"/>
    <col min="16" max="16" width="27.28515625" customWidth="1"/>
    <col min="17" max="17" width="30.42578125" customWidth="1"/>
    <col min="18" max="18" width="35" customWidth="1"/>
    <col min="19" max="19" width="35.85546875" customWidth="1"/>
    <col min="20" max="20" width="41.7109375" customWidth="1"/>
    <col min="21" max="21" width="33.140625" customWidth="1"/>
    <col min="22" max="22" width="38.85546875" customWidth="1"/>
  </cols>
  <sheetData>
    <row r="1" spans="1:22" ht="63.6" customHeight="1">
      <c r="B1" s="21" t="s">
        <v>53</v>
      </c>
      <c r="C1" s="21"/>
      <c r="D1" s="21"/>
      <c r="E1" s="21"/>
      <c r="F1" s="18"/>
    </row>
    <row r="2" spans="1:22" s="6" customFormat="1" ht="84.6" customHeight="1">
      <c r="B2" s="9" t="s">
        <v>6</v>
      </c>
      <c r="C2" s="9" t="s">
        <v>8</v>
      </c>
      <c r="D2" s="9" t="s">
        <v>11</v>
      </c>
      <c r="E2" s="9" t="s">
        <v>13</v>
      </c>
      <c r="F2" s="9" t="s">
        <v>15</v>
      </c>
      <c r="G2" s="9" t="s">
        <v>18</v>
      </c>
      <c r="H2" s="9" t="s">
        <v>54</v>
      </c>
      <c r="I2" s="9" t="s">
        <v>22</v>
      </c>
      <c r="J2" s="9" t="s">
        <v>24</v>
      </c>
      <c r="K2" s="9" t="s">
        <v>26</v>
      </c>
      <c r="L2" s="9" t="s">
        <v>55</v>
      </c>
      <c r="M2" s="9" t="s">
        <v>56</v>
      </c>
      <c r="N2" s="9" t="s">
        <v>33</v>
      </c>
      <c r="O2" s="9" t="s">
        <v>35</v>
      </c>
      <c r="P2" s="9" t="s">
        <v>38</v>
      </c>
      <c r="Q2" s="9" t="s">
        <v>40</v>
      </c>
      <c r="R2" s="9" t="s">
        <v>42</v>
      </c>
      <c r="S2" s="9" t="s">
        <v>57</v>
      </c>
      <c r="T2" s="9" t="s">
        <v>46</v>
      </c>
      <c r="U2" s="9" t="s">
        <v>48</v>
      </c>
      <c r="V2" s="9" t="s">
        <v>50</v>
      </c>
    </row>
    <row r="3" spans="1:22">
      <c r="A3">
        <v>1</v>
      </c>
      <c r="B3">
        <v>123456</v>
      </c>
      <c r="C3" s="5">
        <v>43101</v>
      </c>
      <c r="D3" s="5">
        <v>43160</v>
      </c>
      <c r="E3" s="5">
        <v>44501</v>
      </c>
      <c r="F3">
        <v>130000</v>
      </c>
      <c r="G3" s="7" t="s">
        <v>58</v>
      </c>
      <c r="H3" s="7" t="s">
        <v>58</v>
      </c>
      <c r="I3">
        <v>0.84</v>
      </c>
      <c r="J3" s="7" t="s">
        <v>58</v>
      </c>
      <c r="K3" s="7" t="s">
        <v>58</v>
      </c>
      <c r="L3" s="7" t="s">
        <v>58</v>
      </c>
      <c r="M3" s="7" t="s">
        <v>58</v>
      </c>
      <c r="N3" s="7" t="s">
        <v>58</v>
      </c>
      <c r="O3" s="17">
        <v>0.3</v>
      </c>
      <c r="P3" s="7" t="s">
        <v>58</v>
      </c>
      <c r="Q3" s="7" t="s">
        <v>58</v>
      </c>
      <c r="R3" s="17">
        <v>20.2</v>
      </c>
      <c r="S3" s="7" t="s">
        <v>58</v>
      </c>
      <c r="T3" s="7" t="s">
        <v>58</v>
      </c>
      <c r="U3" s="17">
        <v>0.15</v>
      </c>
      <c r="V3" s="7" t="s">
        <v>58</v>
      </c>
    </row>
    <row r="4" spans="1:22">
      <c r="A4">
        <v>2</v>
      </c>
      <c r="B4">
        <f>B3</f>
        <v>123456</v>
      </c>
      <c r="C4" s="5">
        <v>43132</v>
      </c>
      <c r="D4" s="5">
        <f>D3</f>
        <v>43160</v>
      </c>
      <c r="E4" s="5">
        <v>44501</v>
      </c>
      <c r="F4">
        <f>F3*1.1</f>
        <v>143000</v>
      </c>
      <c r="G4" s="7" t="s">
        <v>58</v>
      </c>
      <c r="H4" s="7" t="s">
        <v>58</v>
      </c>
      <c r="I4">
        <v>0.78</v>
      </c>
      <c r="J4" s="7" t="s">
        <v>58</v>
      </c>
      <c r="K4" s="7" t="s">
        <v>58</v>
      </c>
      <c r="L4" s="7" t="s">
        <v>58</v>
      </c>
      <c r="M4" s="7" t="s">
        <v>58</v>
      </c>
      <c r="N4" s="7" t="s">
        <v>58</v>
      </c>
      <c r="O4" s="17">
        <f>O3</f>
        <v>0.3</v>
      </c>
      <c r="P4" s="7" t="s">
        <v>58</v>
      </c>
      <c r="Q4" s="7" t="s">
        <v>58</v>
      </c>
      <c r="R4" s="13">
        <v>19.989999999999998</v>
      </c>
      <c r="S4" s="7" t="s">
        <v>58</v>
      </c>
      <c r="T4" s="7" t="s">
        <v>58</v>
      </c>
      <c r="U4" s="13">
        <v>0.16</v>
      </c>
      <c r="V4" s="7" t="s">
        <v>58</v>
      </c>
    </row>
    <row r="5" spans="1:22">
      <c r="A5">
        <v>3</v>
      </c>
      <c r="B5">
        <f>B4</f>
        <v>123456</v>
      </c>
      <c r="C5" s="5">
        <v>43160</v>
      </c>
      <c r="D5" s="5">
        <f>D4</f>
        <v>43160</v>
      </c>
      <c r="E5" s="5">
        <v>44501</v>
      </c>
      <c r="F5">
        <f>F4*1.1</f>
        <v>157300</v>
      </c>
      <c r="G5">
        <v>1200</v>
      </c>
      <c r="H5" s="7" t="s">
        <v>58</v>
      </c>
      <c r="I5">
        <v>0.83</v>
      </c>
      <c r="J5">
        <f>I5-0.05</f>
        <v>0.77999999999999992</v>
      </c>
      <c r="K5" s="7" t="s">
        <v>58</v>
      </c>
      <c r="L5" s="8">
        <v>50000</v>
      </c>
      <c r="M5" s="7" t="s">
        <v>58</v>
      </c>
      <c r="N5" s="7" t="s">
        <v>58</v>
      </c>
      <c r="O5" s="17">
        <f>O4</f>
        <v>0.3</v>
      </c>
      <c r="P5" s="13">
        <v>0.2</v>
      </c>
      <c r="Q5" s="7" t="s">
        <v>58</v>
      </c>
      <c r="R5" s="13">
        <v>19.79</v>
      </c>
      <c r="S5" s="13">
        <f>R5*0.9</f>
        <v>17.811</v>
      </c>
      <c r="T5" s="7" t="s">
        <v>58</v>
      </c>
      <c r="U5" s="13">
        <v>0.17</v>
      </c>
      <c r="V5" s="7" t="s">
        <v>58</v>
      </c>
    </row>
    <row r="6" spans="1:22">
      <c r="A6" s="10" t="s">
        <v>59</v>
      </c>
      <c r="B6">
        <f>B5</f>
        <v>123456</v>
      </c>
      <c r="C6" s="10" t="s">
        <v>59</v>
      </c>
      <c r="D6" s="10" t="s">
        <v>59</v>
      </c>
      <c r="E6" s="10" t="s">
        <v>59</v>
      </c>
      <c r="F6" s="10" t="s">
        <v>59</v>
      </c>
      <c r="G6" s="10" t="s">
        <v>59</v>
      </c>
      <c r="H6" s="10" t="s">
        <v>59</v>
      </c>
      <c r="I6" s="10" t="s">
        <v>59</v>
      </c>
      <c r="J6" s="10" t="s">
        <v>59</v>
      </c>
      <c r="K6" s="10" t="s">
        <v>59</v>
      </c>
      <c r="L6" s="10" t="s">
        <v>59</v>
      </c>
      <c r="M6" s="10" t="s">
        <v>59</v>
      </c>
      <c r="N6" s="10" t="s">
        <v>59</v>
      </c>
      <c r="O6" s="10" t="s">
        <v>59</v>
      </c>
      <c r="P6" s="10" t="s">
        <v>59</v>
      </c>
      <c r="Q6" s="10" t="s">
        <v>59</v>
      </c>
      <c r="R6" s="10" t="s">
        <v>59</v>
      </c>
      <c r="S6" s="10" t="s">
        <v>59</v>
      </c>
      <c r="T6" s="10" t="s">
        <v>59</v>
      </c>
      <c r="U6" s="10" t="s">
        <v>59</v>
      </c>
      <c r="V6" s="10" t="s">
        <v>59</v>
      </c>
    </row>
    <row r="7" spans="1:22">
      <c r="A7" s="10" t="s">
        <v>59</v>
      </c>
      <c r="B7">
        <f>B6</f>
        <v>123456</v>
      </c>
      <c r="C7" s="10" t="s">
        <v>59</v>
      </c>
      <c r="D7" s="10" t="s">
        <v>59</v>
      </c>
      <c r="E7" s="10" t="s">
        <v>59</v>
      </c>
      <c r="F7" s="10" t="s">
        <v>59</v>
      </c>
      <c r="G7" s="10" t="s">
        <v>59</v>
      </c>
      <c r="H7" s="10" t="s">
        <v>59</v>
      </c>
      <c r="I7" s="10" t="s">
        <v>59</v>
      </c>
      <c r="J7" s="10" t="s">
        <v>59</v>
      </c>
      <c r="K7" s="10" t="s">
        <v>59</v>
      </c>
      <c r="L7" s="10" t="s">
        <v>59</v>
      </c>
      <c r="M7" s="10" t="s">
        <v>59</v>
      </c>
      <c r="N7" s="10" t="s">
        <v>59</v>
      </c>
      <c r="O7" s="10" t="s">
        <v>59</v>
      </c>
      <c r="P7" s="10" t="s">
        <v>59</v>
      </c>
      <c r="Q7" s="10" t="s">
        <v>59</v>
      </c>
      <c r="R7" s="10" t="s">
        <v>59</v>
      </c>
      <c r="S7" s="10" t="s">
        <v>59</v>
      </c>
      <c r="T7" s="10" t="s">
        <v>59</v>
      </c>
      <c r="U7" s="10" t="s">
        <v>59</v>
      </c>
      <c r="V7" s="10" t="s">
        <v>59</v>
      </c>
    </row>
    <row r="8" spans="1:22">
      <c r="A8" s="10" t="s">
        <v>59</v>
      </c>
      <c r="B8">
        <f>B7</f>
        <v>123456</v>
      </c>
      <c r="C8" s="10" t="s">
        <v>59</v>
      </c>
      <c r="D8" s="10" t="s">
        <v>59</v>
      </c>
      <c r="E8" s="10" t="s">
        <v>59</v>
      </c>
      <c r="F8" s="10" t="s">
        <v>59</v>
      </c>
      <c r="G8" s="10" t="s">
        <v>59</v>
      </c>
      <c r="H8" s="10" t="s">
        <v>59</v>
      </c>
      <c r="I8" s="10" t="s">
        <v>59</v>
      </c>
      <c r="J8" s="10" t="s">
        <v>59</v>
      </c>
      <c r="K8" s="10" t="s">
        <v>59</v>
      </c>
      <c r="L8" s="10" t="s">
        <v>59</v>
      </c>
      <c r="M8" s="10" t="s">
        <v>59</v>
      </c>
      <c r="N8" s="10" t="s">
        <v>59</v>
      </c>
      <c r="O8" s="10" t="s">
        <v>59</v>
      </c>
      <c r="P8" s="10" t="s">
        <v>59</v>
      </c>
      <c r="Q8" s="10" t="s">
        <v>59</v>
      </c>
      <c r="R8" s="10" t="s">
        <v>59</v>
      </c>
      <c r="S8" s="10" t="s">
        <v>59</v>
      </c>
      <c r="T8" s="10" t="s">
        <v>59</v>
      </c>
      <c r="U8" s="10" t="s">
        <v>59</v>
      </c>
      <c r="V8" s="10" t="s">
        <v>59</v>
      </c>
    </row>
    <row r="9" spans="1:22">
      <c r="A9">
        <v>47</v>
      </c>
      <c r="B9">
        <f>B5</f>
        <v>123456</v>
      </c>
      <c r="C9" s="5">
        <v>44501</v>
      </c>
      <c r="D9" s="5">
        <f>D5</f>
        <v>43160</v>
      </c>
      <c r="E9" s="5">
        <v>44501</v>
      </c>
      <c r="F9">
        <f>F5*1.1</f>
        <v>173030</v>
      </c>
      <c r="G9">
        <v>1300</v>
      </c>
      <c r="H9" s="7">
        <v>250</v>
      </c>
      <c r="I9">
        <v>0.85</v>
      </c>
      <c r="J9">
        <f>I9-0.05</f>
        <v>0.79999999999999993</v>
      </c>
      <c r="K9" s="11">
        <f>I9-0.15</f>
        <v>0.7</v>
      </c>
      <c r="L9" s="8">
        <f>L5*1.1</f>
        <v>55000.000000000007</v>
      </c>
      <c r="M9" s="8">
        <v>75000</v>
      </c>
      <c r="N9" s="8">
        <f>L9/2</f>
        <v>27500.000000000004</v>
      </c>
      <c r="O9" s="17">
        <f>O5</f>
        <v>0.3</v>
      </c>
      <c r="P9" s="13">
        <v>0.2</v>
      </c>
      <c r="Q9" s="17">
        <v>0.15</v>
      </c>
      <c r="R9" s="13">
        <v>19.59</v>
      </c>
      <c r="S9" s="13">
        <v>17.63</v>
      </c>
      <c r="T9" s="13">
        <v>14.11</v>
      </c>
      <c r="U9" s="13">
        <v>0.21</v>
      </c>
      <c r="V9" s="13">
        <v>0.4</v>
      </c>
    </row>
    <row r="10" spans="1:22">
      <c r="A10">
        <v>48</v>
      </c>
      <c r="B10">
        <f>B9</f>
        <v>123456</v>
      </c>
      <c r="C10" s="5">
        <v>44531</v>
      </c>
      <c r="D10" s="5">
        <f>D4</f>
        <v>43160</v>
      </c>
      <c r="E10" s="5">
        <v>44501</v>
      </c>
      <c r="F10">
        <f>F9*1.1</f>
        <v>190333.00000000003</v>
      </c>
      <c r="G10">
        <v>1400</v>
      </c>
      <c r="H10" s="7">
        <v>270</v>
      </c>
      <c r="I10">
        <v>0.88</v>
      </c>
      <c r="J10">
        <f>I10-0.05</f>
        <v>0.83</v>
      </c>
      <c r="K10" s="11">
        <f>I10-0.15</f>
        <v>0.73</v>
      </c>
      <c r="L10" s="8">
        <f>L9*1.1</f>
        <v>60500.000000000015</v>
      </c>
      <c r="M10" s="7" t="s">
        <v>58</v>
      </c>
      <c r="N10" s="8">
        <f>L10/2</f>
        <v>30250.000000000007</v>
      </c>
      <c r="O10" s="17">
        <f>O9</f>
        <v>0.3</v>
      </c>
      <c r="P10" s="13">
        <v>0.2</v>
      </c>
      <c r="Q10" s="17">
        <v>0.15</v>
      </c>
      <c r="R10" s="13">
        <v>19.39</v>
      </c>
      <c r="S10" s="13">
        <v>17.399999999999999</v>
      </c>
      <c r="T10" s="13">
        <v>13.92</v>
      </c>
      <c r="U10" s="13">
        <v>0.22</v>
      </c>
      <c r="V10" s="13">
        <v>0.45</v>
      </c>
    </row>
    <row r="11" spans="1:22">
      <c r="A11">
        <v>49</v>
      </c>
      <c r="B11">
        <f>B10</f>
        <v>123456</v>
      </c>
      <c r="C11" s="5">
        <v>44562</v>
      </c>
      <c r="D11" s="5">
        <f>D9</f>
        <v>43160</v>
      </c>
      <c r="E11" s="5">
        <v>44501</v>
      </c>
      <c r="F11">
        <f>INT(F10*1.1)</f>
        <v>209366</v>
      </c>
      <c r="G11">
        <v>1450</v>
      </c>
      <c r="H11" s="7">
        <v>280</v>
      </c>
      <c r="I11">
        <v>0.87</v>
      </c>
      <c r="J11">
        <f>I11-0.05</f>
        <v>0.82</v>
      </c>
      <c r="K11" s="11">
        <f>I11-0.15</f>
        <v>0.72</v>
      </c>
      <c r="L11" s="8">
        <f>L10*1.1</f>
        <v>66550.000000000015</v>
      </c>
      <c r="M11" s="7" t="s">
        <v>58</v>
      </c>
      <c r="N11" s="8">
        <f>L11/2</f>
        <v>33275.000000000007</v>
      </c>
      <c r="O11" s="17">
        <f>O10</f>
        <v>0.3</v>
      </c>
      <c r="P11" s="13">
        <v>0.2</v>
      </c>
      <c r="Q11" s="17">
        <v>0.15</v>
      </c>
      <c r="R11" s="13">
        <v>19.190000000000001</v>
      </c>
      <c r="S11" s="13">
        <v>17.27</v>
      </c>
      <c r="T11" s="13">
        <v>13.81</v>
      </c>
      <c r="U11" s="13">
        <v>0.23</v>
      </c>
      <c r="V11" s="13">
        <v>0.46</v>
      </c>
    </row>
    <row r="12" spans="1:22">
      <c r="A12" s="10" t="s">
        <v>59</v>
      </c>
      <c r="B12">
        <f>B11</f>
        <v>123456</v>
      </c>
      <c r="C12" s="10" t="s">
        <v>59</v>
      </c>
      <c r="D12" s="10" t="s">
        <v>59</v>
      </c>
      <c r="E12" s="10" t="s">
        <v>59</v>
      </c>
      <c r="F12" s="10" t="s">
        <v>59</v>
      </c>
      <c r="G12" s="10" t="s">
        <v>59</v>
      </c>
      <c r="H12" s="10" t="s">
        <v>59</v>
      </c>
      <c r="I12" s="10" t="s">
        <v>59</v>
      </c>
      <c r="J12" s="10" t="s">
        <v>59</v>
      </c>
      <c r="K12" s="10" t="s">
        <v>59</v>
      </c>
      <c r="L12" s="10" t="s">
        <v>59</v>
      </c>
      <c r="M12" s="10" t="s">
        <v>59</v>
      </c>
      <c r="N12" s="10" t="s">
        <v>59</v>
      </c>
      <c r="O12" s="10" t="s">
        <v>59</v>
      </c>
      <c r="P12" s="10" t="s">
        <v>59</v>
      </c>
      <c r="Q12" s="10" t="s">
        <v>59</v>
      </c>
      <c r="R12" s="10" t="s">
        <v>59</v>
      </c>
      <c r="S12" s="10" t="s">
        <v>59</v>
      </c>
      <c r="T12" s="10" t="s">
        <v>59</v>
      </c>
      <c r="U12" s="10" t="s">
        <v>59</v>
      </c>
      <c r="V12" s="10" t="s">
        <v>59</v>
      </c>
    </row>
    <row r="13" spans="1:22">
      <c r="A13">
        <v>60</v>
      </c>
      <c r="B13">
        <f>B11</f>
        <v>123456</v>
      </c>
      <c r="C13" s="5">
        <v>44896</v>
      </c>
      <c r="D13" s="5">
        <f>D11</f>
        <v>43160</v>
      </c>
      <c r="E13" s="5">
        <v>44501</v>
      </c>
      <c r="F13">
        <f>INT(F11*1.1)</f>
        <v>230302</v>
      </c>
      <c r="G13">
        <v>1450</v>
      </c>
      <c r="H13" s="7">
        <v>300</v>
      </c>
      <c r="I13">
        <v>0.87</v>
      </c>
      <c r="J13">
        <f>I13-0.05</f>
        <v>0.82</v>
      </c>
      <c r="K13" s="11">
        <f>I13-0.15</f>
        <v>0.72</v>
      </c>
      <c r="L13" s="8">
        <f>L11*1.1</f>
        <v>73205.000000000029</v>
      </c>
      <c r="M13" s="7" t="s">
        <v>58</v>
      </c>
      <c r="N13" s="8">
        <f>L13/2</f>
        <v>36602.500000000015</v>
      </c>
      <c r="O13" s="17">
        <f>O11</f>
        <v>0.3</v>
      </c>
      <c r="P13" s="13">
        <v>0.2</v>
      </c>
      <c r="Q13" s="17">
        <v>0.15</v>
      </c>
      <c r="R13" s="13">
        <v>18.989999999999998</v>
      </c>
      <c r="S13" s="13">
        <v>17.09</v>
      </c>
      <c r="T13" s="13">
        <v>13.67</v>
      </c>
      <c r="U13" s="13">
        <v>0.23</v>
      </c>
      <c r="V13" s="13">
        <v>0.46</v>
      </c>
    </row>
    <row r="17" spans="3:3">
      <c r="C17" s="5"/>
    </row>
    <row r="18" spans="3:3">
      <c r="C18" s="5"/>
    </row>
    <row r="19" spans="3:3">
      <c r="C19" s="5"/>
    </row>
    <row r="20" spans="3:3">
      <c r="C20" s="5"/>
    </row>
    <row r="21" spans="3:3">
      <c r="C21" s="5"/>
    </row>
    <row r="22" spans="3:3">
      <c r="C22" s="5"/>
    </row>
    <row r="23" spans="3:3">
      <c r="C23" s="5"/>
    </row>
    <row r="24" spans="3:3">
      <c r="C24" s="5"/>
    </row>
    <row r="25" spans="3:3">
      <c r="C25" s="5"/>
    </row>
    <row r="26" spans="3:3">
      <c r="C26" s="5"/>
    </row>
    <row r="27" spans="3:3">
      <c r="C27" s="5"/>
    </row>
    <row r="28" spans="3:3">
      <c r="C28" s="5"/>
    </row>
    <row r="29" spans="3:3">
      <c r="C29" s="5"/>
    </row>
    <row r="30" spans="3:3">
      <c r="C30" s="5"/>
    </row>
    <row r="31" spans="3:3">
      <c r="C31" s="5"/>
    </row>
    <row r="32" spans="3:3">
      <c r="C32" s="5"/>
    </row>
    <row r="33" spans="3:3">
      <c r="C33" s="5"/>
    </row>
    <row r="34" spans="3:3">
      <c r="C34" s="5"/>
    </row>
    <row r="35" spans="3:3">
      <c r="C35" s="5"/>
    </row>
    <row r="36" spans="3:3">
      <c r="C36" s="5"/>
    </row>
    <row r="37" spans="3:3">
      <c r="C37" s="5"/>
    </row>
    <row r="38" spans="3:3">
      <c r="C38" s="5"/>
    </row>
    <row r="39" spans="3:3">
      <c r="C39" s="5"/>
    </row>
    <row r="40" spans="3:3">
      <c r="C40" s="5"/>
    </row>
    <row r="41" spans="3:3">
      <c r="C41" s="5"/>
    </row>
    <row r="42" spans="3:3">
      <c r="C42" s="5"/>
    </row>
    <row r="43" spans="3:3">
      <c r="C43" s="5"/>
    </row>
    <row r="44" spans="3:3">
      <c r="C44" s="5"/>
    </row>
    <row r="45" spans="3:3">
      <c r="C45" s="5"/>
    </row>
    <row r="46" spans="3:3">
      <c r="C46" s="5"/>
    </row>
    <row r="47" spans="3:3">
      <c r="C47" s="5"/>
    </row>
    <row r="48" spans="3:3">
      <c r="C48" s="5"/>
    </row>
    <row r="49" spans="3:3">
      <c r="C49" s="5"/>
    </row>
    <row r="50" spans="3:3">
      <c r="C50" s="5"/>
    </row>
    <row r="51" spans="3:3">
      <c r="C51" s="5"/>
    </row>
    <row r="52" spans="3:3">
      <c r="C52" s="5"/>
    </row>
    <row r="53" spans="3:3">
      <c r="C53" s="5"/>
    </row>
    <row r="54" spans="3:3">
      <c r="C54" s="5"/>
    </row>
    <row r="55" spans="3:3">
      <c r="C55" s="5"/>
    </row>
    <row r="56" spans="3:3">
      <c r="C56" s="5"/>
    </row>
    <row r="57" spans="3:3">
      <c r="C57" s="5"/>
    </row>
    <row r="58" spans="3:3">
      <c r="C58" s="5"/>
    </row>
    <row r="59" spans="3:3">
      <c r="C59" s="5"/>
    </row>
    <row r="60" spans="3:3">
      <c r="C60" s="5"/>
    </row>
    <row r="61" spans="3:3">
      <c r="C61" s="5"/>
    </row>
    <row r="62" spans="3:3">
      <c r="C62" s="5"/>
    </row>
    <row r="63" spans="3:3">
      <c r="C63" s="5"/>
    </row>
    <row r="64" spans="3:3">
      <c r="C64" s="5"/>
    </row>
    <row r="65" spans="3:3">
      <c r="C65" s="5"/>
    </row>
    <row r="66" spans="3:3">
      <c r="C66" s="5"/>
    </row>
    <row r="67" spans="3:3">
      <c r="C67" s="5"/>
    </row>
    <row r="68" spans="3:3">
      <c r="C68" s="5"/>
    </row>
    <row r="69" spans="3:3">
      <c r="C69" s="5"/>
    </row>
    <row r="70" spans="3:3">
      <c r="C70" s="5"/>
    </row>
    <row r="71" spans="3:3">
      <c r="C71" s="5"/>
    </row>
    <row r="72" spans="3:3">
      <c r="C72" s="5"/>
    </row>
    <row r="73" spans="3:3">
      <c r="C73" s="5"/>
    </row>
    <row r="74" spans="3:3">
      <c r="C74" s="5"/>
    </row>
    <row r="75" spans="3:3">
      <c r="C75" s="5"/>
    </row>
    <row r="76" spans="3:3">
      <c r="C76" s="5"/>
    </row>
  </sheetData>
  <mergeCells count="1">
    <mergeCell ref="B1:E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Renata Gasparello</dc:creator>
  <cp:keywords/>
  <dc:description/>
  <cp:lastModifiedBy>Renata Gasparello</cp:lastModifiedBy>
  <cp:revision/>
  <dcterms:created xsi:type="dcterms:W3CDTF">2023-04-17T14:38:14Z</dcterms:created>
  <dcterms:modified xsi:type="dcterms:W3CDTF">2023-05-02T21:43:58Z</dcterms:modified>
  <cp:category/>
  <cp:contentStatus/>
</cp:coreProperties>
</file>