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https://anss-my.sharepoint.com/personal/heitor_werneck_ans_gov_br/Documents/Computador ANS/DIPRO/GGREP/GEFAP/Reajuste Individual/Reajuste 2023/Material publicação site/"/>
    </mc:Choice>
  </mc:AlternateContent>
  <xr:revisionPtr revIDLastSave="0" documentId="13_ncr:4000b_{E34DBF14-ED6B-9645-B1BA-125D06867DCF}" xr6:coauthVersionLast="47" xr6:coauthVersionMax="47" xr10:uidLastSave="{00000000-0000-0000-0000-000000000000}"/>
  <bookViews>
    <workbookView xWindow="0" yWindow="460" windowWidth="32000" windowHeight="16520" activeTab="1"/>
  </bookViews>
  <sheets>
    <sheet name="1) Base dados IPCA" sheetId="1" r:id="rId1"/>
    <sheet name="2)  Cálculo IPCA Expurgado" sheetId="16" r:id="rId2"/>
  </sheets>
  <definedNames>
    <definedName name="caderno" localSheetId="1">#REF!</definedName>
    <definedName name="caderno">#REF!</definedName>
    <definedName name="Consulta_Diops_uf_TRIM" localSheetId="1">#REF!</definedName>
    <definedName name="Consulta_Diops_uf_TRI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16" l="1"/>
  <c r="C37" i="16"/>
  <c r="C11" i="16"/>
  <c r="C13" i="16"/>
  <c r="O43" i="1"/>
  <c r="D35" i="16"/>
  <c r="E35" i="16"/>
  <c r="F35" i="16"/>
  <c r="G35" i="16"/>
  <c r="H35" i="16"/>
  <c r="I35" i="16"/>
  <c r="J35" i="16"/>
  <c r="K35" i="16"/>
  <c r="L35" i="16"/>
  <c r="M35" i="16"/>
  <c r="N35" i="16"/>
  <c r="D36" i="16"/>
  <c r="E36" i="16"/>
  <c r="F36" i="16"/>
  <c r="G36" i="16"/>
  <c r="H36" i="16"/>
  <c r="I36" i="16"/>
  <c r="J36" i="16"/>
  <c r="K36" i="16"/>
  <c r="L36" i="16"/>
  <c r="M36" i="16"/>
  <c r="N36" i="16"/>
  <c r="C36" i="16"/>
  <c r="D37" i="16"/>
  <c r="E37" i="16"/>
  <c r="F37" i="16"/>
  <c r="G37" i="16"/>
  <c r="H37" i="16"/>
  <c r="I37" i="16"/>
  <c r="J37" i="16"/>
  <c r="K37" i="16"/>
  <c r="L37" i="16"/>
  <c r="M37" i="16"/>
  <c r="N37" i="16"/>
  <c r="D41" i="16"/>
  <c r="E41" i="16"/>
  <c r="F41" i="16"/>
  <c r="G41" i="16"/>
  <c r="H41" i="16"/>
  <c r="I41" i="16"/>
  <c r="J41" i="16"/>
  <c r="K41" i="16"/>
  <c r="L41" i="16"/>
  <c r="M41" i="16"/>
  <c r="N41" i="16"/>
  <c r="C41" i="16"/>
  <c r="D39" i="16"/>
  <c r="E39" i="16"/>
  <c r="F39" i="16"/>
  <c r="G39" i="16"/>
  <c r="H39" i="16"/>
  <c r="I39" i="16"/>
  <c r="J39" i="16"/>
  <c r="K39" i="16"/>
  <c r="L39" i="16"/>
  <c r="M39" i="16"/>
  <c r="N39" i="16"/>
  <c r="D38" i="16"/>
  <c r="E38" i="16"/>
  <c r="F38" i="16"/>
  <c r="G38" i="16"/>
  <c r="H38" i="16"/>
  <c r="I38" i="16"/>
  <c r="J38" i="16"/>
  <c r="K38" i="16"/>
  <c r="L38" i="16"/>
  <c r="M38" i="16"/>
  <c r="N38" i="16"/>
  <c r="C39" i="16"/>
  <c r="C38" i="16"/>
  <c r="D17" i="16"/>
  <c r="E17" i="16"/>
  <c r="F17" i="16"/>
  <c r="G17" i="16"/>
  <c r="H17" i="16"/>
  <c r="I17" i="16"/>
  <c r="J17" i="16"/>
  <c r="K17" i="16"/>
  <c r="L17" i="16"/>
  <c r="M17" i="16"/>
  <c r="N17" i="16"/>
  <c r="C17" i="16"/>
  <c r="D14" i="16"/>
  <c r="E14" i="16"/>
  <c r="E13" i="16"/>
  <c r="F14" i="16"/>
  <c r="F13" i="16"/>
  <c r="G14" i="16"/>
  <c r="G13" i="16"/>
  <c r="G11" i="16"/>
  <c r="H14" i="16"/>
  <c r="I14" i="16"/>
  <c r="J14" i="16"/>
  <c r="K14" i="16"/>
  <c r="L14" i="16"/>
  <c r="M14" i="16"/>
  <c r="M13" i="16"/>
  <c r="N14" i="16"/>
  <c r="N13" i="16"/>
  <c r="D15" i="16"/>
  <c r="E15" i="16"/>
  <c r="F15" i="16"/>
  <c r="G15" i="16"/>
  <c r="H15" i="16"/>
  <c r="I15" i="16"/>
  <c r="J15" i="16"/>
  <c r="J13" i="16"/>
  <c r="J11" i="16"/>
  <c r="K15" i="16"/>
  <c r="L15" i="16"/>
  <c r="M15" i="16"/>
  <c r="N15" i="16"/>
  <c r="C15" i="16"/>
  <c r="C14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D42" i="16"/>
  <c r="E42" i="16"/>
  <c r="F42" i="16"/>
  <c r="G42" i="16"/>
  <c r="H42" i="16"/>
  <c r="I42" i="16"/>
  <c r="J42" i="16"/>
  <c r="K42" i="16"/>
  <c r="L42" i="16"/>
  <c r="M42" i="16"/>
  <c r="N42" i="16"/>
  <c r="C42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D30" i="16"/>
  <c r="E30" i="16"/>
  <c r="F30" i="16"/>
  <c r="G30" i="16"/>
  <c r="H30" i="16"/>
  <c r="I30" i="16"/>
  <c r="J30" i="16"/>
  <c r="K30" i="16"/>
  <c r="L30" i="16"/>
  <c r="M30" i="16"/>
  <c r="N30" i="16"/>
  <c r="C30" i="16"/>
  <c r="D12" i="16"/>
  <c r="E12" i="16"/>
  <c r="F12" i="16"/>
  <c r="G12" i="16"/>
  <c r="H12" i="16"/>
  <c r="I12" i="16"/>
  <c r="J12" i="16"/>
  <c r="K12" i="16"/>
  <c r="L12" i="16"/>
  <c r="M12" i="16"/>
  <c r="N12" i="16"/>
  <c r="C12" i="16"/>
  <c r="H13" i="16"/>
  <c r="H11" i="16"/>
  <c r="I13" i="16"/>
  <c r="I1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N9" i="16"/>
  <c r="M9" i="16"/>
  <c r="L9" i="16"/>
  <c r="K9" i="16"/>
  <c r="J9" i="16"/>
  <c r="I9" i="16"/>
  <c r="H9" i="16"/>
  <c r="G9" i="16"/>
  <c r="F9" i="16"/>
  <c r="E9" i="16"/>
  <c r="D9" i="16"/>
  <c r="C9" i="16"/>
  <c r="N8" i="16"/>
  <c r="M8" i="16"/>
  <c r="L8" i="16"/>
  <c r="K8" i="16"/>
  <c r="J8" i="16"/>
  <c r="I8" i="16"/>
  <c r="H8" i="16"/>
  <c r="G8" i="16"/>
  <c r="F8" i="16"/>
  <c r="E8" i="16"/>
  <c r="D8" i="16"/>
  <c r="C8" i="16"/>
  <c r="N7" i="16"/>
  <c r="M7" i="16"/>
  <c r="L7" i="16"/>
  <c r="K7" i="16"/>
  <c r="J7" i="16"/>
  <c r="I7" i="16"/>
  <c r="H7" i="16"/>
  <c r="G7" i="16"/>
  <c r="F7" i="16"/>
  <c r="E7" i="16"/>
  <c r="D7" i="16"/>
  <c r="C7" i="16"/>
  <c r="E6" i="16"/>
  <c r="F6" i="16"/>
  <c r="G6" i="16"/>
  <c r="H6" i="16"/>
  <c r="I6" i="16"/>
  <c r="J6" i="16"/>
  <c r="K6" i="16"/>
  <c r="L6" i="16"/>
  <c r="M6" i="16"/>
  <c r="N6" i="16"/>
  <c r="D6" i="16"/>
  <c r="C6" i="16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F11" i="16"/>
  <c r="L13" i="16"/>
  <c r="L11" i="16"/>
  <c r="D13" i="16"/>
  <c r="K13" i="16"/>
  <c r="N11" i="16"/>
  <c r="N45" i="16"/>
  <c r="H21" i="16"/>
  <c r="M11" i="16"/>
  <c r="M21" i="16"/>
  <c r="E11" i="16"/>
  <c r="D11" i="16"/>
  <c r="D45" i="16"/>
  <c r="K11" i="16"/>
  <c r="K21" i="16"/>
  <c r="I21" i="16"/>
  <c r="J21" i="16"/>
  <c r="I45" i="16"/>
  <c r="F45" i="16"/>
  <c r="J45" i="16"/>
  <c r="H45" i="16"/>
  <c r="K45" i="16"/>
  <c r="D21" i="16"/>
  <c r="E21" i="16"/>
  <c r="G21" i="16"/>
  <c r="F21" i="16"/>
  <c r="E45" i="16"/>
  <c r="G45" i="16"/>
  <c r="C21" i="16"/>
  <c r="C45" i="16"/>
  <c r="L45" i="16"/>
  <c r="O45" i="16"/>
  <c r="L21" i="16"/>
  <c r="M45" i="16"/>
  <c r="N21" i="16"/>
</calcChain>
</file>

<file path=xl/sharedStrings.xml><?xml version="1.0" encoding="utf-8"?>
<sst xmlns="http://schemas.openxmlformats.org/spreadsheetml/2006/main" count="110" uniqueCount="33">
  <si>
    <t>1.Alimentação e bebidas</t>
  </si>
  <si>
    <t>2.Habitação</t>
  </si>
  <si>
    <t>3.Artigos de residência</t>
  </si>
  <si>
    <t>4.Vestuário</t>
  </si>
  <si>
    <t>5.Transportes</t>
  </si>
  <si>
    <t>6.Saúde e cuidados pessoais</t>
  </si>
  <si>
    <t>7.Despesas pessoais</t>
  </si>
  <si>
    <t>8.Educação</t>
  </si>
  <si>
    <t>9.Comunicação</t>
  </si>
  <si>
    <t>61.Produtos farmacêuticos e óticos</t>
  </si>
  <si>
    <t>62.Serviços de saúde</t>
  </si>
  <si>
    <t>63.Cuidados pessoais</t>
  </si>
  <si>
    <t>6201.Serviços médicos e dentários</t>
  </si>
  <si>
    <t>6202.Serviços laboratoriais e hospitalares</t>
  </si>
  <si>
    <t>6203.Plano de saúde</t>
  </si>
  <si>
    <t>SOMATÓRIO DE PESOS SEM O ITEM PLANO DE SAÚDE</t>
  </si>
  <si>
    <t>Tabela 7060 - IPCA - Variação mensal, acumulada no ano, acumulada em 12 meses e peso mensal, para o índice geral, grupos, subgrupos, itens e subitens de produtos e serviços (a partir de janeiro/2020)</t>
  </si>
  <si>
    <t>Geral, grupo, subgrupo, item e subitem</t>
  </si>
  <si>
    <t>GRUPOS</t>
  </si>
  <si>
    <t>Índice geral</t>
  </si>
  <si>
    <t>Fonte: IBGE - Índice Nacional de Preços ao Consumidor Amplo</t>
  </si>
  <si>
    <t>IPCA acumulado em 12 meses</t>
  </si>
  <si>
    <t>Pesos mensais dos grupos do IPCA e dos subgrupos e itens do grupo Saúde e Cuidados Pessoais, Brasil Jan-2022 a Dez-2022</t>
  </si>
  <si>
    <t>Variações mensais dos grupos do IPCA e dos subgrupos e itens do grupo Saúde e Cuidados Pessoais, Brasil Jan-2022 a Dez-2022</t>
  </si>
  <si>
    <t>SOMATÓRIO DE PESOS APÓS EXPURGO DO ITEM PLANO DE SAÚDE</t>
  </si>
  <si>
    <t>*O novo peso do Subgrupo  62 -Serviços de Saúde é apurado a partir da soma do peso dos itens  6201 e 6202, após a exclusão do item 6203 - Plano de Saúde.</t>
  </si>
  <si>
    <t>** O novo peso do Grupo 6 - Saúde e Cuidados Pessoais é realizado através da soma do peso dos grupos 61, 62 e 63, após a exclusão do item 6203 - Plano de Saúde.</t>
  </si>
  <si>
    <t>Nota: O peso dos demais grupos e itens é recalculado dividindo o peso inicial desses  pelo  somatório de pesos do IPCA após a exclusão do subitem Plano de Saúde</t>
  </si>
  <si>
    <t>IPCA Expurgado acumulado em 12 meses</t>
  </si>
  <si>
    <t>IPCA EXPURGADO MENSAL</t>
  </si>
  <si>
    <t>*As variações mensais do Subgrupo  62 -Serviços de Saúde expurgado do item Plano de Saúde são apuradas a partir da soma ponderada  das variações mensais dos itens  6201 e 6202,  após a exclusão do item 6203 - Plano de Saúde.</t>
  </si>
  <si>
    <t>**As variações mensais do Grupo 6 - Saúde e Cuidados Pessoais expurgado do item Plano de Saúde são apuradas a partir da soma ponderada  das variações mensais dos grupos 61, 62 e 63, após a exclusão do item 6203 - Plano de Saúde.</t>
  </si>
  <si>
    <t>não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</si>
</sst>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4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63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8" fillId="4" borderId="1" xfId="0" applyFont="1" applyFill="1" applyBorder="1" applyAlignment="1">
      <alignment horizontal="center" vertical="center"/>
    </xf>
    <xf numFmtId="17" fontId="8" fillId="4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10" fillId="5" borderId="3" xfId="2" applyFont="1" applyFill="1" applyBorder="1" applyAlignment="1">
      <alignment horizontal="right" vertical="center"/>
    </xf>
    <xf numFmtId="0" fontId="10" fillId="5" borderId="4" xfId="2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left" vertical="center" wrapText="1"/>
    </xf>
    <xf numFmtId="0" fontId="10" fillId="5" borderId="5" xfId="2" applyFont="1" applyFill="1" applyBorder="1" applyAlignment="1">
      <alignment horizontal="right" vertical="center"/>
    </xf>
    <xf numFmtId="0" fontId="9" fillId="4" borderId="6" xfId="0" applyFont="1" applyFill="1" applyBorder="1" applyAlignment="1">
      <alignment horizontal="left" vertical="center" wrapText="1"/>
    </xf>
    <xf numFmtId="0" fontId="11" fillId="0" borderId="0" xfId="0" applyFont="1"/>
    <xf numFmtId="10" fontId="12" fillId="5" borderId="4" xfId="3" applyNumberFormat="1" applyFont="1" applyFill="1" applyBorder="1" applyAlignment="1">
      <alignment horizontal="center" vertical="center"/>
    </xf>
    <xf numFmtId="10" fontId="12" fillId="5" borderId="3" xfId="3" applyNumberFormat="1" applyFont="1" applyFill="1" applyBorder="1" applyAlignment="1">
      <alignment horizontal="center" vertical="center"/>
    </xf>
    <xf numFmtId="10" fontId="12" fillId="5" borderId="5" xfId="3" applyNumberFormat="1" applyFont="1" applyFill="1" applyBorder="1" applyAlignment="1">
      <alignment horizontal="center" vertical="center"/>
    </xf>
    <xf numFmtId="10" fontId="8" fillId="4" borderId="1" xfId="3" applyNumberFormat="1" applyFont="1" applyFill="1" applyBorder="1" applyAlignment="1">
      <alignment horizontal="center"/>
    </xf>
    <xf numFmtId="10" fontId="7" fillId="0" borderId="1" xfId="3" applyNumberFormat="1" applyFont="1" applyBorder="1" applyAlignment="1">
      <alignment horizontal="center"/>
    </xf>
    <xf numFmtId="0" fontId="0" fillId="7" borderId="0" xfId="0" applyFill="1"/>
    <xf numFmtId="0" fontId="9" fillId="7" borderId="7" xfId="0" applyFont="1" applyFill="1" applyBorder="1" applyAlignment="1">
      <alignment horizontal="left" vertical="center" wrapText="1"/>
    </xf>
    <xf numFmtId="10" fontId="6" fillId="7" borderId="3" xfId="3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left" vertical="center" wrapText="1"/>
    </xf>
    <xf numFmtId="10" fontId="6" fillId="7" borderId="4" xfId="3" applyNumberFormat="1" applyFont="1" applyFill="1" applyBorder="1" applyAlignment="1">
      <alignment horizontal="center"/>
    </xf>
    <xf numFmtId="0" fontId="13" fillId="7" borderId="2" xfId="0" applyFont="1" applyFill="1" applyBorder="1" applyAlignment="1">
      <alignment horizontal="left" vertical="center" wrapText="1"/>
    </xf>
    <xf numFmtId="10" fontId="6" fillId="7" borderId="5" xfId="3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10" fontId="14" fillId="6" borderId="1" xfId="3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166" fontId="7" fillId="6" borderId="1" xfId="3" applyNumberFormat="1" applyFont="1" applyFill="1" applyBorder="1" applyAlignment="1">
      <alignment horizontal="center"/>
    </xf>
    <xf numFmtId="10" fontId="14" fillId="6" borderId="1" xfId="3" applyNumberFormat="1" applyFont="1" applyFill="1" applyBorder="1" applyAlignment="1">
      <alignment horizontal="center" vertical="center" wrapText="1"/>
    </xf>
    <xf numFmtId="10" fontId="7" fillId="6" borderId="1" xfId="3" applyNumberFormat="1" applyFont="1" applyFill="1" applyBorder="1" applyAlignment="1">
      <alignment horizontal="center"/>
    </xf>
    <xf numFmtId="0" fontId="9" fillId="7" borderId="3" xfId="0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left" vertical="center" wrapText="1"/>
    </xf>
    <xf numFmtId="0" fontId="13" fillId="7" borderId="4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10" fontId="8" fillId="4" borderId="1" xfId="5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textRotation="52" wrapText="1"/>
    </xf>
    <xf numFmtId="0" fontId="15" fillId="0" borderId="4" xfId="0" applyFont="1" applyBorder="1" applyAlignment="1">
      <alignment horizontal="center" vertical="center" textRotation="52" wrapText="1"/>
    </xf>
    <xf numFmtId="0" fontId="15" fillId="0" borderId="5" xfId="0" applyFont="1" applyBorder="1" applyAlignment="1">
      <alignment horizontal="center" vertical="center" textRotation="52" wrapText="1"/>
    </xf>
  </cellXfs>
  <cellStyles count="6">
    <cellStyle name="Normal" xfId="0" builtinId="0"/>
    <cellStyle name="Normal 2" xfId="1"/>
    <cellStyle name="Normal 3" xfId="2"/>
    <cellStyle name="Percent" xfId="3" builtinId="5"/>
    <cellStyle name="Porcentagem 2" xfId="4"/>
    <cellStyle name="Porcentagem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27814</xdr:colOff>
      <xdr:row>53</xdr:row>
      <xdr:rowOff>122008</xdr:rowOff>
    </xdr:from>
    <xdr:to>
      <xdr:col>13</xdr:col>
      <xdr:colOff>703371</xdr:colOff>
      <xdr:row>65</xdr:row>
      <xdr:rowOff>73991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1BCC905C-875A-9B66-56D4-F5D84C66C18C}"/>
            </a:ext>
          </a:extLst>
        </xdr:cNvPr>
        <xdr:cNvSpPr txBox="1"/>
      </xdr:nvSpPr>
      <xdr:spPr>
        <a:xfrm>
          <a:off x="228026" y="11148596"/>
          <a:ext cx="11771693" cy="2316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lang="pt-BR" sz="1400">
              <a:latin typeface="+mn-lt"/>
            </a:rPr>
            <a:t>Extração dos dados</a:t>
          </a:r>
          <a:endParaRPr lang="pt-BR" sz="1400" baseline="0">
            <a:latin typeface="+mn-lt"/>
          </a:endParaRPr>
        </a:p>
        <a:p>
          <a:pPr>
            <a:lnSpc>
              <a:spcPts val="1000"/>
            </a:lnSpc>
          </a:pPr>
          <a:endParaRPr lang="pt-BR" sz="1400" baseline="0">
            <a:latin typeface="+mn-lt"/>
          </a:endParaRPr>
        </a:p>
        <a:p>
          <a:pPr>
            <a:lnSpc>
              <a:spcPts val="1000"/>
            </a:lnSpc>
          </a:pPr>
          <a:endParaRPr lang="pt-BR" sz="1400" baseline="0">
            <a:latin typeface="+mn-lt"/>
          </a:endParaRPr>
        </a:p>
        <a:p>
          <a:pPr>
            <a:lnSpc>
              <a:spcPts val="1000"/>
            </a:lnSpc>
          </a:pPr>
          <a:r>
            <a:rPr lang="pt-BR" sz="1400" baseline="0">
              <a:latin typeface="+mn-lt"/>
            </a:rPr>
            <a:t>1) </a:t>
          </a:r>
          <a:r>
            <a:rPr lang="pt-BR" sz="1400">
              <a:hlinkClick xmlns:r="http://schemas.openxmlformats.org/officeDocument/2006/relationships" r:id=""/>
            </a:rPr>
            <a:t>https://sidra.ibge.gov.br/tabela/7060</a:t>
          </a:r>
          <a:endParaRPr lang="pt-BR" sz="1400"/>
        </a:p>
        <a:p>
          <a:pPr>
            <a:lnSpc>
              <a:spcPts val="1000"/>
            </a:lnSpc>
          </a:pPr>
          <a:endParaRPr lang="pt-BR" sz="14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ctr">
            <a:lnSpc>
              <a:spcPts val="1000"/>
            </a:lnSpc>
          </a:pPr>
          <a:r>
            <a:rPr lang="pt-BR" sz="14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No campo  "</a:t>
          </a:r>
          <a:r>
            <a:rPr lang="pt-BR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Variável" s</a:t>
          </a:r>
          <a:r>
            <a:rPr lang="pt-BR" sz="14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elecionar</a:t>
          </a:r>
          <a:r>
            <a:rPr lang="pt-BR" sz="140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pt-BR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IPCA - </a:t>
          </a:r>
          <a:r>
            <a:rPr lang="pt-BR" sz="14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Variação mensal (%) : 2 de 2 casas decimais </a:t>
          </a:r>
          <a:r>
            <a:rPr lang="pt-BR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 </a:t>
          </a:r>
          <a:r>
            <a:rPr lang="pt-BR" sz="14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IPCA - Peso mensal (%): 4 de 4 casas decimais</a:t>
          </a:r>
          <a:r>
            <a:rPr lang="pt-BR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pPr fontAlgn="ctr">
            <a:lnSpc>
              <a:spcPts val="1000"/>
            </a:lnSpc>
          </a:pPr>
          <a:endParaRPr lang="pt-BR" sz="14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ctr">
            <a:lnSpc>
              <a:spcPts val="1000"/>
            </a:lnSpc>
          </a:pPr>
          <a:r>
            <a:rPr lang="pt-BR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No campo "Geral, grupo, subgrupo, item e subitem" selecionar</a:t>
          </a: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grupos 1;2;3;4;5;6;7;8, 9 e subgrupos 61;62;63.</a:t>
          </a:r>
        </a:p>
        <a:p>
          <a:pPr fontAlgn="ctr">
            <a:lnSpc>
              <a:spcPts val="1500"/>
            </a:lnSpc>
          </a:pPr>
          <a:endParaRPr lang="pt-BR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ctr">
            <a:lnSpc>
              <a:spcPts val="1000"/>
            </a:lnSpc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Selecionar meses de apuração</a:t>
          </a:r>
        </a:p>
        <a:p>
          <a:pPr fontAlgn="ctr">
            <a:lnSpc>
              <a:spcPts val="1000"/>
            </a:lnSpc>
          </a:pPr>
          <a:endParaRPr lang="pt-BR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ctr">
            <a:lnSpc>
              <a:spcPts val="1500"/>
            </a:lnSpc>
          </a:pPr>
          <a:endParaRPr lang="pt-BR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ctr">
            <a:lnSpc>
              <a:spcPts val="1000"/>
            </a:lnSpc>
          </a:pPr>
          <a:endParaRPr lang="pt-BR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ctr">
            <a:lnSpc>
              <a:spcPts val="1000"/>
            </a:lnSpc>
          </a:pPr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4"/>
  <sheetViews>
    <sheetView showGridLines="0" zoomScale="85" zoomScaleNormal="85" workbookViewId="0">
      <selection activeCell="C38" sqref="C38:N38"/>
    </sheetView>
  </sheetViews>
  <sheetFormatPr baseColWidth="10" defaultColWidth="8.83203125" defaultRowHeight="15" customHeight="1" x14ac:dyDescent="0.2"/>
  <cols>
    <col min="1" max="1" width="8.83203125" style="15"/>
    <col min="2" max="2" width="41" style="15" customWidth="1"/>
    <col min="3" max="3" width="11.6640625" style="15" customWidth="1"/>
    <col min="4" max="4" width="10.6640625" style="15" customWidth="1"/>
    <col min="5" max="5" width="9.33203125" style="15" customWidth="1"/>
    <col min="6" max="6" width="12.33203125" style="15" bestFit="1" customWidth="1"/>
    <col min="7" max="7" width="10.1640625" style="15" bestFit="1" customWidth="1"/>
    <col min="8" max="9" width="9.6640625" style="15" bestFit="1" customWidth="1"/>
    <col min="10" max="10" width="10.1640625" style="15" bestFit="1" customWidth="1"/>
    <col min="11" max="11" width="9.6640625" style="15" bestFit="1" customWidth="1"/>
    <col min="12" max="12" width="10.6640625" style="15" bestFit="1" customWidth="1"/>
    <col min="13" max="13" width="9.5" style="15" customWidth="1"/>
    <col min="14" max="14" width="12" style="15" bestFit="1" customWidth="1"/>
    <col min="15" max="15" width="22.83203125" style="15" customWidth="1"/>
    <col min="16" max="16" width="13.1640625" style="15" bestFit="1" customWidth="1"/>
    <col min="17" max="17" width="19.33203125" style="15" customWidth="1"/>
    <col min="18" max="16384" width="8.83203125" style="15"/>
  </cols>
  <sheetData>
    <row r="1" spans="2:14" ht="15" customHeight="1" x14ac:dyDescent="0.2">
      <c r="B1" s="15" t="s">
        <v>16</v>
      </c>
    </row>
    <row r="2" spans="2:14" ht="15" customHeight="1" x14ac:dyDescent="0.2">
      <c r="B2" s="15" t="s">
        <v>17</v>
      </c>
    </row>
    <row r="4" spans="2:14" ht="15" customHeight="1" x14ac:dyDescent="0.25">
      <c r="B4" s="9" t="s">
        <v>22</v>
      </c>
    </row>
    <row r="5" spans="2:14" ht="15" customHeight="1" x14ac:dyDescent="0.2">
      <c r="B5" s="1" t="s">
        <v>18</v>
      </c>
      <c r="C5" s="2">
        <v>44562</v>
      </c>
      <c r="D5" s="2">
        <v>44593</v>
      </c>
      <c r="E5" s="2">
        <v>44621</v>
      </c>
      <c r="F5" s="2">
        <v>44652</v>
      </c>
      <c r="G5" s="2">
        <v>44682</v>
      </c>
      <c r="H5" s="2">
        <v>44713</v>
      </c>
      <c r="I5" s="2">
        <v>44743</v>
      </c>
      <c r="J5" s="2">
        <v>44774</v>
      </c>
      <c r="K5" s="2">
        <v>44805</v>
      </c>
      <c r="L5" s="2">
        <v>44835</v>
      </c>
      <c r="M5" s="2">
        <v>44866</v>
      </c>
      <c r="N5" s="2">
        <v>44896</v>
      </c>
    </row>
    <row r="6" spans="2:14" ht="15" customHeight="1" x14ac:dyDescent="0.2">
      <c r="B6" s="16" t="s">
        <v>0</v>
      </c>
      <c r="C6" s="17">
        <v>0.20712700000000001</v>
      </c>
      <c r="D6" s="17">
        <v>0.20829599999999998</v>
      </c>
      <c r="E6" s="17">
        <v>0.20886199999999999</v>
      </c>
      <c r="F6" s="17">
        <v>0.21051500000000001</v>
      </c>
      <c r="G6" s="17">
        <v>0.21260400000000002</v>
      </c>
      <c r="H6" s="17">
        <v>0.21260999999999999</v>
      </c>
      <c r="I6" s="17">
        <v>0.21288799999999999</v>
      </c>
      <c r="J6" s="17">
        <v>0.21715399999999999</v>
      </c>
      <c r="K6" s="17">
        <v>0.21851600000000002</v>
      </c>
      <c r="L6" s="17">
        <v>0.21802700000000003</v>
      </c>
      <c r="M6" s="17">
        <v>0.21829499999999999</v>
      </c>
      <c r="N6" s="17">
        <v>0.218586</v>
      </c>
    </row>
    <row r="7" spans="2:14" ht="15" customHeight="1" x14ac:dyDescent="0.2">
      <c r="B7" s="18" t="s">
        <v>1</v>
      </c>
      <c r="C7" s="19">
        <v>0.16142299999999998</v>
      </c>
      <c r="D7" s="19">
        <v>0.160803</v>
      </c>
      <c r="E7" s="19">
        <v>0.16004699999999999</v>
      </c>
      <c r="F7" s="19">
        <v>0.15931699999999999</v>
      </c>
      <c r="G7" s="19">
        <v>0.15584500000000001</v>
      </c>
      <c r="H7" s="19">
        <v>0.15248400000000001</v>
      </c>
      <c r="I7" s="19">
        <v>0.15210899999999999</v>
      </c>
      <c r="J7" s="19">
        <v>0.151476</v>
      </c>
      <c r="K7" s="19">
        <v>0.152117</v>
      </c>
      <c r="L7" s="19">
        <v>0.15346299999999999</v>
      </c>
      <c r="M7" s="19">
        <v>0.15307199999999999</v>
      </c>
      <c r="N7" s="19">
        <v>0.15323800000000001</v>
      </c>
    </row>
    <row r="8" spans="2:14" ht="15" customHeight="1" x14ac:dyDescent="0.2">
      <c r="B8" s="18" t="s">
        <v>2</v>
      </c>
      <c r="C8" s="19">
        <v>3.8727999999999999E-2</v>
      </c>
      <c r="D8" s="19">
        <v>3.9224000000000002E-2</v>
      </c>
      <c r="E8" s="19">
        <v>3.9522000000000002E-2</v>
      </c>
      <c r="F8" s="19">
        <v>3.9114000000000003E-2</v>
      </c>
      <c r="G8" s="19">
        <v>3.9302999999999998E-2</v>
      </c>
      <c r="H8" s="19">
        <v>3.9376000000000001E-2</v>
      </c>
      <c r="I8" s="19">
        <v>3.9324999999999999E-2</v>
      </c>
      <c r="J8" s="19">
        <v>3.9649000000000004E-2</v>
      </c>
      <c r="K8" s="19">
        <v>3.9973000000000002E-2</v>
      </c>
      <c r="L8" s="19">
        <v>4.0038999999999998E-2</v>
      </c>
      <c r="M8" s="19">
        <v>3.9955999999999998E-2</v>
      </c>
      <c r="N8" s="19">
        <v>3.9525999999999999E-2</v>
      </c>
    </row>
    <row r="9" spans="2:14" ht="15" customHeight="1" x14ac:dyDescent="0.2">
      <c r="B9" s="18" t="s">
        <v>3</v>
      </c>
      <c r="C9" s="19">
        <v>4.3369999999999999E-2</v>
      </c>
      <c r="D9" s="19">
        <v>4.3602999999999996E-2</v>
      </c>
      <c r="E9" s="19">
        <v>4.3550999999999999E-2</v>
      </c>
      <c r="F9" s="19">
        <v>4.3631999999999997E-2</v>
      </c>
      <c r="G9" s="19">
        <v>4.3722999999999998E-2</v>
      </c>
      <c r="H9" s="19">
        <v>4.4436000000000003E-2</v>
      </c>
      <c r="I9" s="19">
        <v>4.4873000000000003E-2</v>
      </c>
      <c r="J9" s="19">
        <v>4.5464000000000004E-2</v>
      </c>
      <c r="K9" s="19">
        <v>4.6418999999999995E-2</v>
      </c>
      <c r="L9" s="19">
        <v>4.7377000000000002E-2</v>
      </c>
      <c r="M9" s="19">
        <v>4.7671999999999999E-2</v>
      </c>
      <c r="N9" s="19">
        <v>4.8003999999999998E-2</v>
      </c>
    </row>
    <row r="10" spans="2:14" ht="15" customHeight="1" x14ac:dyDescent="0.2">
      <c r="B10" s="18" t="s">
        <v>4</v>
      </c>
      <c r="C10" s="19">
        <v>0.21890200000000001</v>
      </c>
      <c r="D10" s="19">
        <v>0.21750699999999998</v>
      </c>
      <c r="E10" s="19">
        <v>0.21631599999999998</v>
      </c>
      <c r="F10" s="19">
        <v>0.219253</v>
      </c>
      <c r="G10" s="19">
        <v>0.22112400000000001</v>
      </c>
      <c r="H10" s="19">
        <v>0.22307099999999999</v>
      </c>
      <c r="I10" s="19">
        <v>0.22284899999999999</v>
      </c>
      <c r="J10" s="19">
        <v>0.21433700000000003</v>
      </c>
      <c r="K10" s="19">
        <v>0.20787800000000001</v>
      </c>
      <c r="L10" s="19">
        <v>0.20433499999999999</v>
      </c>
      <c r="M10" s="19">
        <v>0.20433499999999999</v>
      </c>
      <c r="N10" s="19">
        <v>0.20518</v>
      </c>
    </row>
    <row r="11" spans="2:14" ht="15" customHeight="1" x14ac:dyDescent="0.2">
      <c r="B11" s="18" t="s">
        <v>5</v>
      </c>
      <c r="C11" s="19">
        <v>0.123893</v>
      </c>
      <c r="D11" s="19">
        <v>0.12366400000000001</v>
      </c>
      <c r="E11" s="19">
        <v>0.12301500000000001</v>
      </c>
      <c r="F11" s="19">
        <v>0.12214700000000001</v>
      </c>
      <c r="G11" s="19">
        <v>0.12300599999999999</v>
      </c>
      <c r="H11" s="19">
        <v>0.12366899999999999</v>
      </c>
      <c r="I11" s="19">
        <v>0.12435800000000001</v>
      </c>
      <c r="J11" s="19">
        <v>0.12581699999999998</v>
      </c>
      <c r="K11" s="19">
        <v>0.127941</v>
      </c>
      <c r="L11" s="19">
        <v>0.12904099999999999</v>
      </c>
      <c r="M11" s="19">
        <v>0.12975300000000001</v>
      </c>
      <c r="N11" s="19">
        <v>0.12925800000000001</v>
      </c>
    </row>
    <row r="12" spans="2:14" ht="15" customHeight="1" x14ac:dyDescent="0.2">
      <c r="B12" s="20" t="s">
        <v>9</v>
      </c>
      <c r="C12" s="19">
        <v>3.4014000000000003E-2</v>
      </c>
      <c r="D12" s="19">
        <v>3.3929999999999995E-2</v>
      </c>
      <c r="E12" s="19">
        <v>3.3763999999999995E-2</v>
      </c>
      <c r="F12" s="19">
        <v>3.3600999999999999E-2</v>
      </c>
      <c r="G12" s="19">
        <v>3.5185000000000001E-2</v>
      </c>
      <c r="H12" s="19">
        <v>3.585E-2</v>
      </c>
      <c r="I12" s="19">
        <v>3.5816000000000001E-2</v>
      </c>
      <c r="J12" s="19">
        <v>3.6249999999999998E-2</v>
      </c>
      <c r="K12" s="19">
        <v>3.6548999999999998E-2</v>
      </c>
      <c r="L12" s="19">
        <v>3.6741999999999997E-2</v>
      </c>
      <c r="M12" s="19">
        <v>3.6535999999999999E-2</v>
      </c>
      <c r="N12" s="19">
        <v>3.6297000000000003E-2</v>
      </c>
    </row>
    <row r="13" spans="2:14" ht="15" customHeight="1" x14ac:dyDescent="0.2">
      <c r="B13" s="20" t="s">
        <v>10</v>
      </c>
      <c r="C13" s="21">
        <v>5.3333000000000005E-2</v>
      </c>
      <c r="D13" s="21">
        <v>5.2888000000000004E-2</v>
      </c>
      <c r="E13" s="21">
        <v>5.2245E-2</v>
      </c>
      <c r="F13" s="21">
        <v>5.1310000000000001E-2</v>
      </c>
      <c r="G13" s="21">
        <v>5.0656999999999994E-2</v>
      </c>
      <c r="H13" s="21">
        <v>5.0307999999999999E-2</v>
      </c>
      <c r="I13" s="21">
        <v>5.1078999999999999E-2</v>
      </c>
      <c r="J13" s="21">
        <v>5.1921000000000002E-2</v>
      </c>
      <c r="K13" s="21">
        <v>5.2571000000000007E-2</v>
      </c>
      <c r="L13" s="21">
        <v>5.3247999999999997E-2</v>
      </c>
      <c r="M13" s="21">
        <v>5.3512000000000004E-2</v>
      </c>
      <c r="N13" s="21">
        <v>5.3798000000000006E-2</v>
      </c>
    </row>
    <row r="14" spans="2:14" ht="15" customHeight="1" x14ac:dyDescent="0.2">
      <c r="B14" s="4" t="s">
        <v>12</v>
      </c>
      <c r="C14" s="11">
        <v>1.0832999999999999E-2</v>
      </c>
      <c r="D14" s="11">
        <v>1.0842000000000001E-2</v>
      </c>
      <c r="E14" s="11">
        <v>1.0823000000000001E-2</v>
      </c>
      <c r="F14" s="11">
        <v>1.0736000000000001E-2</v>
      </c>
      <c r="G14" s="11">
        <v>1.0709999999999999E-2</v>
      </c>
      <c r="H14" s="11">
        <v>1.0747E-2</v>
      </c>
      <c r="I14" s="11">
        <v>1.0754E-2</v>
      </c>
      <c r="J14" s="11">
        <v>1.093E-2</v>
      </c>
      <c r="K14" s="11">
        <v>1.1016999999999999E-2</v>
      </c>
      <c r="L14" s="11">
        <v>1.1103E-2</v>
      </c>
      <c r="M14" s="11">
        <v>1.1094E-2</v>
      </c>
      <c r="N14" s="11">
        <v>1.1092999999999999E-2</v>
      </c>
    </row>
    <row r="15" spans="2:14" ht="15" customHeight="1" x14ac:dyDescent="0.2">
      <c r="B15" s="5" t="s">
        <v>13</v>
      </c>
      <c r="C15" s="10">
        <v>5.7609999999999996E-3</v>
      </c>
      <c r="D15" s="10">
        <v>5.7599999999999995E-3</v>
      </c>
      <c r="E15" s="10">
        <v>5.7450000000000001E-3</v>
      </c>
      <c r="F15" s="10">
        <v>5.6879999999999995E-3</v>
      </c>
      <c r="G15" s="10">
        <v>5.6689999999999996E-3</v>
      </c>
      <c r="H15" s="10">
        <v>5.6779999999999999E-3</v>
      </c>
      <c r="I15" s="10">
        <v>5.6639999999999998E-3</v>
      </c>
      <c r="J15" s="10">
        <v>5.7279999999999996E-3</v>
      </c>
      <c r="K15" s="10">
        <v>5.777E-3</v>
      </c>
      <c r="L15" s="10">
        <v>5.8589999999999996E-3</v>
      </c>
      <c r="M15" s="10">
        <v>5.8379999999999994E-3</v>
      </c>
      <c r="N15" s="10">
        <v>5.8389999999999996E-3</v>
      </c>
    </row>
    <row r="16" spans="2:14" ht="15" customHeight="1" x14ac:dyDescent="0.2">
      <c r="B16" s="7" t="s">
        <v>14</v>
      </c>
      <c r="C16" s="12">
        <v>3.6739000000000001E-2</v>
      </c>
      <c r="D16" s="12">
        <v>3.6285999999999999E-2</v>
      </c>
      <c r="E16" s="12">
        <v>3.5677E-2</v>
      </c>
      <c r="F16" s="12">
        <v>3.4886E-2</v>
      </c>
      <c r="G16" s="12">
        <v>3.4278000000000003E-2</v>
      </c>
      <c r="H16" s="12">
        <v>3.3883999999999997E-2</v>
      </c>
      <c r="I16" s="12">
        <v>3.4660999999999997E-2</v>
      </c>
      <c r="J16" s="12">
        <v>3.5261999999999995E-2</v>
      </c>
      <c r="K16" s="12">
        <v>3.5777000000000003E-2</v>
      </c>
      <c r="L16" s="12">
        <v>3.6285999999999999E-2</v>
      </c>
      <c r="M16" s="12">
        <v>3.6579E-2</v>
      </c>
      <c r="N16" s="12">
        <v>3.6865999999999996E-2</v>
      </c>
    </row>
    <row r="17" spans="2:15" ht="15" customHeight="1" x14ac:dyDescent="0.2">
      <c r="B17" s="22" t="s">
        <v>11</v>
      </c>
      <c r="C17" s="19">
        <v>3.6545999999999995E-2</v>
      </c>
      <c r="D17" s="19">
        <v>3.6846000000000004E-2</v>
      </c>
      <c r="E17" s="19">
        <v>3.7004999999999996E-2</v>
      </c>
      <c r="F17" s="19">
        <v>3.7235999999999998E-2</v>
      </c>
      <c r="G17" s="19">
        <v>3.7164000000000003E-2</v>
      </c>
      <c r="H17" s="19">
        <v>3.7511000000000003E-2</v>
      </c>
      <c r="I17" s="19">
        <v>3.7463999999999997E-2</v>
      </c>
      <c r="J17" s="19">
        <v>3.7645999999999999E-2</v>
      </c>
      <c r="K17" s="19">
        <v>3.8822000000000002E-2</v>
      </c>
      <c r="L17" s="19">
        <v>3.9051000000000002E-2</v>
      </c>
      <c r="M17" s="19">
        <v>3.9705999999999998E-2</v>
      </c>
      <c r="N17" s="19">
        <v>3.9162000000000002E-2</v>
      </c>
    </row>
    <row r="18" spans="2:15" ht="15" customHeight="1" x14ac:dyDescent="0.2">
      <c r="B18" s="3" t="s">
        <v>6</v>
      </c>
      <c r="C18" s="19">
        <v>9.8795000000000008E-2</v>
      </c>
      <c r="D18" s="19">
        <v>9.9036000000000013E-2</v>
      </c>
      <c r="E18" s="19">
        <v>9.8676999999999987E-2</v>
      </c>
      <c r="F18" s="19">
        <v>9.768700000000001E-2</v>
      </c>
      <c r="G18" s="19">
        <v>9.7128999999999993E-2</v>
      </c>
      <c r="H18" s="19">
        <v>9.7192000000000001E-2</v>
      </c>
      <c r="I18" s="19">
        <v>9.7015999999999991E-2</v>
      </c>
      <c r="J18" s="19">
        <v>9.8759E-2</v>
      </c>
      <c r="K18" s="19">
        <v>9.965099999999999E-2</v>
      </c>
      <c r="L18" s="19">
        <v>0.10089000000000001</v>
      </c>
      <c r="M18" s="19">
        <v>0.10086199999999999</v>
      </c>
      <c r="N18" s="19">
        <v>0.100648</v>
      </c>
    </row>
    <row r="19" spans="2:15" ht="15" customHeight="1" x14ac:dyDescent="0.2">
      <c r="B19" s="3" t="s">
        <v>7</v>
      </c>
      <c r="C19" s="19">
        <v>5.5617E-2</v>
      </c>
      <c r="D19" s="19">
        <v>5.5449999999999999E-2</v>
      </c>
      <c r="E19" s="19">
        <v>5.7971000000000002E-2</v>
      </c>
      <c r="F19" s="19">
        <v>5.7141999999999998E-2</v>
      </c>
      <c r="G19" s="19">
        <v>5.6580999999999999E-2</v>
      </c>
      <c r="H19" s="19">
        <v>5.6341999999999996E-2</v>
      </c>
      <c r="I19" s="19">
        <v>5.6014000000000001E-2</v>
      </c>
      <c r="J19" s="19">
        <v>5.6405000000000004E-2</v>
      </c>
      <c r="K19" s="19">
        <v>5.6946000000000004E-2</v>
      </c>
      <c r="L19" s="19">
        <v>5.7180000000000002E-2</v>
      </c>
      <c r="M19" s="19">
        <v>5.6936999999999995E-2</v>
      </c>
      <c r="N19" s="19">
        <v>5.6710000000000003E-2</v>
      </c>
    </row>
    <row r="20" spans="2:15" ht="15" customHeight="1" x14ac:dyDescent="0.2">
      <c r="B20" s="3" t="s">
        <v>8</v>
      </c>
      <c r="C20" s="19">
        <v>5.2142999999999995E-2</v>
      </c>
      <c r="D20" s="19">
        <v>5.2415999999999997E-2</v>
      </c>
      <c r="E20" s="19">
        <v>5.2039999999999996E-2</v>
      </c>
      <c r="F20" s="19">
        <v>5.1191000000000007E-2</v>
      </c>
      <c r="G20" s="19">
        <v>5.0686000000000002E-2</v>
      </c>
      <c r="H20" s="19">
        <v>5.0819999999999997E-2</v>
      </c>
      <c r="I20" s="19">
        <v>5.0568000000000002E-2</v>
      </c>
      <c r="J20" s="19">
        <v>5.0937999999999997E-2</v>
      </c>
      <c r="K20" s="19">
        <v>5.0557999999999999E-2</v>
      </c>
      <c r="L20" s="19">
        <v>4.9648000000000005E-2</v>
      </c>
      <c r="M20" s="19">
        <v>4.9118000000000002E-2</v>
      </c>
      <c r="N20" s="19">
        <v>4.8851000000000006E-2</v>
      </c>
    </row>
    <row r="21" spans="2:15" ht="15" customHeight="1" x14ac:dyDescent="0.2">
      <c r="B21" s="6" t="s">
        <v>15</v>
      </c>
      <c r="C21" s="14">
        <f>1-C16</f>
        <v>0.96326100000000003</v>
      </c>
      <c r="D21" s="14">
        <f t="shared" ref="D21:N21" si="0">1-D16</f>
        <v>0.96371399999999996</v>
      </c>
      <c r="E21" s="14">
        <f t="shared" si="0"/>
        <v>0.96432300000000004</v>
      </c>
      <c r="F21" s="14">
        <f t="shared" si="0"/>
        <v>0.96511400000000003</v>
      </c>
      <c r="G21" s="14">
        <f t="shared" si="0"/>
        <v>0.96572199999999997</v>
      </c>
      <c r="H21" s="14">
        <f t="shared" si="0"/>
        <v>0.96611599999999997</v>
      </c>
      <c r="I21" s="14">
        <f t="shared" si="0"/>
        <v>0.96533899999999995</v>
      </c>
      <c r="J21" s="14">
        <f t="shared" si="0"/>
        <v>0.96473799999999998</v>
      </c>
      <c r="K21" s="14">
        <f t="shared" si="0"/>
        <v>0.96422300000000005</v>
      </c>
      <c r="L21" s="14">
        <f t="shared" si="0"/>
        <v>0.96371399999999996</v>
      </c>
      <c r="M21" s="14">
        <f t="shared" si="0"/>
        <v>0.96342099999999997</v>
      </c>
      <c r="N21" s="14">
        <f t="shared" si="0"/>
        <v>0.96313400000000005</v>
      </c>
    </row>
    <row r="22" spans="2:15" ht="15" customHeight="1" x14ac:dyDescent="0.2">
      <c r="B22" s="6" t="s">
        <v>19</v>
      </c>
      <c r="C22" s="25">
        <f t="shared" ref="C22:N22" si="1">SUM(C6,C7,C8,C9,C10,C11,C18,C19,C20)</f>
        <v>0.99999799999999994</v>
      </c>
      <c r="D22" s="25">
        <f t="shared" si="1"/>
        <v>0.99999899999999997</v>
      </c>
      <c r="E22" s="25">
        <f t="shared" si="1"/>
        <v>1.0000009999999999</v>
      </c>
      <c r="F22" s="25">
        <f t="shared" si="1"/>
        <v>0.99999799999999994</v>
      </c>
      <c r="G22" s="25">
        <f t="shared" si="1"/>
        <v>1.0000009999999999</v>
      </c>
      <c r="H22" s="25">
        <f t="shared" si="1"/>
        <v>1</v>
      </c>
      <c r="I22" s="25">
        <f t="shared" si="1"/>
        <v>1</v>
      </c>
      <c r="J22" s="25">
        <f t="shared" si="1"/>
        <v>0.99999900000000008</v>
      </c>
      <c r="K22" s="25">
        <f t="shared" si="1"/>
        <v>0.99999900000000008</v>
      </c>
      <c r="L22" s="25">
        <f t="shared" si="1"/>
        <v>1</v>
      </c>
      <c r="M22" s="25">
        <f t="shared" si="1"/>
        <v>1</v>
      </c>
      <c r="N22" s="25">
        <f t="shared" si="1"/>
        <v>1.0000010000000001</v>
      </c>
    </row>
    <row r="23" spans="2:15" ht="15" customHeight="1" x14ac:dyDescent="0.2">
      <c r="B23" s="15" t="s">
        <v>20</v>
      </c>
    </row>
    <row r="26" spans="2:15" ht="15" customHeight="1" x14ac:dyDescent="0.25">
      <c r="B26" s="9" t="s">
        <v>23</v>
      </c>
    </row>
    <row r="27" spans="2:15" ht="15" customHeight="1" x14ac:dyDescent="0.2">
      <c r="B27" s="1" t="s">
        <v>18</v>
      </c>
      <c r="C27" s="2">
        <v>44562</v>
      </c>
      <c r="D27" s="2">
        <v>44593</v>
      </c>
      <c r="E27" s="2">
        <v>44621</v>
      </c>
      <c r="F27" s="2">
        <v>44652</v>
      </c>
      <c r="G27" s="2">
        <v>44682</v>
      </c>
      <c r="H27" s="2">
        <v>44713</v>
      </c>
      <c r="I27" s="2">
        <v>44743</v>
      </c>
      <c r="J27" s="2">
        <v>44774</v>
      </c>
      <c r="K27" s="2">
        <v>44805</v>
      </c>
      <c r="L27" s="2">
        <v>44835</v>
      </c>
      <c r="M27" s="2">
        <v>44866</v>
      </c>
      <c r="N27" s="2">
        <v>44896</v>
      </c>
      <c r="O27" s="34" t="s">
        <v>21</v>
      </c>
    </row>
    <row r="28" spans="2:15" ht="15" customHeight="1" x14ac:dyDescent="0.2">
      <c r="B28" s="16" t="s">
        <v>0</v>
      </c>
      <c r="C28" s="17">
        <v>1.11E-2</v>
      </c>
      <c r="D28" s="17">
        <v>1.2800000000000001E-2</v>
      </c>
      <c r="E28" s="17">
        <v>2.4199999999999999E-2</v>
      </c>
      <c r="F28" s="17">
        <v>2.06E-2</v>
      </c>
      <c r="G28" s="17">
        <v>4.7999999999999996E-3</v>
      </c>
      <c r="H28" s="17">
        <v>8.0000000000000002E-3</v>
      </c>
      <c r="I28" s="17">
        <v>1.3000000000000001E-2</v>
      </c>
      <c r="J28" s="17">
        <v>2.3999999999999998E-3</v>
      </c>
      <c r="K28" s="17">
        <v>-5.1000000000000004E-3</v>
      </c>
      <c r="L28" s="17">
        <v>7.1999999999999998E-3</v>
      </c>
      <c r="M28" s="17">
        <v>5.3E-3</v>
      </c>
      <c r="N28" s="17">
        <v>6.6E-3</v>
      </c>
      <c r="O28" s="35"/>
    </row>
    <row r="29" spans="2:15" ht="15" customHeight="1" x14ac:dyDescent="0.2">
      <c r="B29" s="18" t="s">
        <v>1</v>
      </c>
      <c r="C29" s="19">
        <v>1.6000000000000001E-3</v>
      </c>
      <c r="D29" s="19">
        <v>5.4000000000000003E-3</v>
      </c>
      <c r="E29" s="19">
        <v>1.15E-2</v>
      </c>
      <c r="F29" s="19">
        <v>-1.1399999999999999E-2</v>
      </c>
      <c r="G29" s="19">
        <v>-1.7000000000000001E-2</v>
      </c>
      <c r="H29" s="19">
        <v>4.0999999999999995E-3</v>
      </c>
      <c r="I29" s="19">
        <v>-1.0500000000000001E-2</v>
      </c>
      <c r="J29" s="19">
        <v>1E-3</v>
      </c>
      <c r="K29" s="19">
        <v>6.0000000000000001E-3</v>
      </c>
      <c r="L29" s="19">
        <v>3.4000000000000002E-3</v>
      </c>
      <c r="M29" s="19">
        <v>5.1000000000000004E-3</v>
      </c>
      <c r="N29" s="19">
        <v>2E-3</v>
      </c>
      <c r="O29" s="35"/>
    </row>
    <row r="30" spans="2:15" ht="15" customHeight="1" x14ac:dyDescent="0.2">
      <c r="B30" s="18" t="s">
        <v>2</v>
      </c>
      <c r="C30" s="19">
        <v>1.8200000000000001E-2</v>
      </c>
      <c r="D30" s="19">
        <v>1.7600000000000001E-2</v>
      </c>
      <c r="E30" s="19">
        <v>5.6999999999999993E-3</v>
      </c>
      <c r="F30" s="19">
        <v>1.5300000000000001E-2</v>
      </c>
      <c r="G30" s="19">
        <v>6.6E-3</v>
      </c>
      <c r="H30" s="19">
        <v>5.5000000000000005E-3</v>
      </c>
      <c r="I30" s="19">
        <v>1.1999999999999999E-3</v>
      </c>
      <c r="J30" s="19">
        <v>4.1999999999999997E-3</v>
      </c>
      <c r="K30" s="19">
        <v>-1.2999999999999999E-3</v>
      </c>
      <c r="L30" s="19">
        <v>3.9000000000000003E-3</v>
      </c>
      <c r="M30" s="19">
        <v>-6.8000000000000005E-3</v>
      </c>
      <c r="N30" s="19">
        <v>6.4000000000000003E-3</v>
      </c>
      <c r="O30" s="35"/>
    </row>
    <row r="31" spans="2:15" ht="15" customHeight="1" x14ac:dyDescent="0.2">
      <c r="B31" s="18" t="s">
        <v>3</v>
      </c>
      <c r="C31" s="19">
        <v>1.0700000000000001E-2</v>
      </c>
      <c r="D31" s="19">
        <v>8.8000000000000005E-3</v>
      </c>
      <c r="E31" s="19">
        <v>1.8200000000000001E-2</v>
      </c>
      <c r="F31" s="19">
        <v>1.26E-2</v>
      </c>
      <c r="G31" s="19">
        <v>2.1099999999999997E-2</v>
      </c>
      <c r="H31" s="19">
        <v>1.67E-2</v>
      </c>
      <c r="I31" s="19">
        <v>5.7999999999999996E-3</v>
      </c>
      <c r="J31" s="19">
        <v>1.6899999999999998E-2</v>
      </c>
      <c r="K31" s="19">
        <v>1.77E-2</v>
      </c>
      <c r="L31" s="19">
        <v>1.2199999999999999E-2</v>
      </c>
      <c r="M31" s="19">
        <v>1.1000000000000001E-2</v>
      </c>
      <c r="N31" s="19">
        <v>1.52E-2</v>
      </c>
      <c r="O31" s="35"/>
    </row>
    <row r="32" spans="2:15" ht="15" customHeight="1" x14ac:dyDescent="0.2">
      <c r="B32" s="18" t="s">
        <v>4</v>
      </c>
      <c r="C32" s="19">
        <v>-1.1000000000000001E-3</v>
      </c>
      <c r="D32" s="19">
        <v>4.5999999999999999E-3</v>
      </c>
      <c r="E32" s="19">
        <v>3.0200000000000001E-2</v>
      </c>
      <c r="F32" s="19">
        <v>1.9099999999999999E-2</v>
      </c>
      <c r="G32" s="19">
        <v>1.34E-2</v>
      </c>
      <c r="H32" s="19">
        <v>5.6999999999999993E-3</v>
      </c>
      <c r="I32" s="19">
        <v>-4.5100000000000001E-2</v>
      </c>
      <c r="J32" s="19">
        <v>-3.3700000000000001E-2</v>
      </c>
      <c r="K32" s="19">
        <v>-1.9799999999999998E-2</v>
      </c>
      <c r="L32" s="19">
        <v>5.7999999999999996E-3</v>
      </c>
      <c r="M32" s="19">
        <v>8.3000000000000001E-3</v>
      </c>
      <c r="N32" s="19">
        <v>2.0999999999999999E-3</v>
      </c>
      <c r="O32" s="35"/>
    </row>
    <row r="33" spans="2:15" ht="15" customHeight="1" x14ac:dyDescent="0.2">
      <c r="B33" s="18" t="s">
        <v>5</v>
      </c>
      <c r="C33" s="19">
        <v>3.5999999999999999E-3</v>
      </c>
      <c r="D33" s="19">
        <v>4.6999999999999993E-3</v>
      </c>
      <c r="E33" s="19">
        <v>8.8000000000000005E-3</v>
      </c>
      <c r="F33" s="19">
        <v>1.77E-2</v>
      </c>
      <c r="G33" s="19">
        <v>1.01E-2</v>
      </c>
      <c r="H33" s="19">
        <v>1.24E-2</v>
      </c>
      <c r="I33" s="19">
        <v>4.8999999999999998E-3</v>
      </c>
      <c r="J33" s="19">
        <v>1.3100000000000001E-2</v>
      </c>
      <c r="K33" s="19">
        <v>5.6999999999999993E-3</v>
      </c>
      <c r="L33" s="19">
        <v>1.1599999999999999E-2</v>
      </c>
      <c r="M33" s="19">
        <v>2.0000000000000001E-4</v>
      </c>
      <c r="N33" s="19">
        <v>1.6E-2</v>
      </c>
      <c r="O33" s="35"/>
    </row>
    <row r="34" spans="2:15" ht="15" customHeight="1" x14ac:dyDescent="0.2">
      <c r="B34" s="20" t="s">
        <v>9</v>
      </c>
      <c r="C34" s="19">
        <v>3.0000000000000001E-3</v>
      </c>
      <c r="D34" s="19">
        <v>5.1000000000000004E-3</v>
      </c>
      <c r="E34" s="19">
        <v>1.1299999999999999E-2</v>
      </c>
      <c r="F34" s="19">
        <v>5.8200000000000002E-2</v>
      </c>
      <c r="G34" s="19">
        <v>2.3700000000000002E-2</v>
      </c>
      <c r="H34" s="19">
        <v>5.7999999999999996E-3</v>
      </c>
      <c r="I34" s="19">
        <v>4.8999999999999998E-3</v>
      </c>
      <c r="J34" s="19">
        <v>4.3E-3</v>
      </c>
      <c r="K34" s="19">
        <v>2.3999999999999998E-3</v>
      </c>
      <c r="L34" s="19">
        <v>2.9999999999999997E-4</v>
      </c>
      <c r="M34" s="19">
        <v>-2.5000000000000001E-3</v>
      </c>
      <c r="N34" s="19">
        <v>3.5999999999999999E-3</v>
      </c>
      <c r="O34" s="35"/>
    </row>
    <row r="35" spans="2:15" ht="15" customHeight="1" x14ac:dyDescent="0.2">
      <c r="B35" s="20" t="s">
        <v>10</v>
      </c>
      <c r="C35" s="19">
        <v>-2.8999999999999998E-3</v>
      </c>
      <c r="D35" s="19">
        <v>-2.2000000000000001E-3</v>
      </c>
      <c r="E35" s="19">
        <v>-2.3999999999999998E-3</v>
      </c>
      <c r="F35" s="19">
        <v>-2.2000000000000001E-3</v>
      </c>
      <c r="G35" s="19">
        <v>-2.3E-3</v>
      </c>
      <c r="H35" s="19">
        <v>2.2200000000000001E-2</v>
      </c>
      <c r="I35" s="19">
        <v>1.01E-2</v>
      </c>
      <c r="J35" s="19">
        <v>9.0000000000000011E-3</v>
      </c>
      <c r="K35" s="19">
        <v>0.01</v>
      </c>
      <c r="L35" s="19">
        <v>1.11E-2</v>
      </c>
      <c r="M35" s="19">
        <v>9.5999999999999992E-3</v>
      </c>
      <c r="N35" s="19">
        <v>9.4999999999999998E-3</v>
      </c>
      <c r="O35" s="35"/>
    </row>
    <row r="36" spans="2:15" ht="15" customHeight="1" x14ac:dyDescent="0.2">
      <c r="B36" s="4" t="s">
        <v>12</v>
      </c>
      <c r="C36" s="11">
        <v>6.3E-3</v>
      </c>
      <c r="D36" s="11">
        <v>8.199999999999999E-3</v>
      </c>
      <c r="E36" s="11">
        <v>7.9000000000000008E-3</v>
      </c>
      <c r="F36" s="11">
        <v>8.0000000000000002E-3</v>
      </c>
      <c r="G36" s="11">
        <v>8.1000000000000013E-3</v>
      </c>
      <c r="H36" s="11">
        <v>7.6E-3</v>
      </c>
      <c r="I36" s="11">
        <v>9.300000000000001E-3</v>
      </c>
      <c r="J36" s="11">
        <v>4.0000000000000001E-3</v>
      </c>
      <c r="K36" s="11">
        <v>4.8999999999999998E-3</v>
      </c>
      <c r="L36" s="11">
        <v>5.1999999999999998E-3</v>
      </c>
      <c r="M36" s="11">
        <v>4.0000000000000001E-3</v>
      </c>
      <c r="N36" s="11">
        <v>3.4000000000000002E-3</v>
      </c>
      <c r="O36" s="35"/>
    </row>
    <row r="37" spans="2:15" ht="15" customHeight="1" x14ac:dyDescent="0.2">
      <c r="B37" s="5" t="s">
        <v>13</v>
      </c>
      <c r="C37" s="10">
        <v>5.1999999999999998E-3</v>
      </c>
      <c r="D37" s="10">
        <v>7.4999999999999997E-3</v>
      </c>
      <c r="E37" s="10">
        <v>5.7999999999999996E-3</v>
      </c>
      <c r="F37" s="10">
        <v>7.4999999999999997E-3</v>
      </c>
      <c r="G37" s="10">
        <v>6.0999999999999995E-3</v>
      </c>
      <c r="H37" s="10">
        <v>4.1999999999999997E-3</v>
      </c>
      <c r="I37" s="10">
        <v>4.4000000000000003E-3</v>
      </c>
      <c r="J37" s="10">
        <v>4.5999999999999999E-3</v>
      </c>
      <c r="K37" s="10">
        <v>1.1200000000000002E-2</v>
      </c>
      <c r="L37" s="10">
        <v>2.5999999999999999E-3</v>
      </c>
      <c r="M37" s="10">
        <v>4.5999999999999999E-3</v>
      </c>
      <c r="N37" s="10">
        <v>4.7999999999999996E-3</v>
      </c>
      <c r="O37" s="35"/>
    </row>
    <row r="38" spans="2:15" ht="15" customHeight="1" x14ac:dyDescent="0.2">
      <c r="B38" s="7" t="s">
        <v>14</v>
      </c>
      <c r="C38" s="12">
        <v>-6.8999999999999999E-3</v>
      </c>
      <c r="D38" s="12">
        <v>-6.8999999999999999E-3</v>
      </c>
      <c r="E38" s="12">
        <v>-6.8999999999999999E-3</v>
      </c>
      <c r="F38" s="12">
        <v>-6.8999999999999999E-3</v>
      </c>
      <c r="G38" s="12">
        <v>-6.8999999999999999E-3</v>
      </c>
      <c r="H38" s="12">
        <v>2.9900000000000003E-2</v>
      </c>
      <c r="I38" s="12">
        <v>1.1299999999999999E-2</v>
      </c>
      <c r="J38" s="12">
        <v>1.1299999999999999E-2</v>
      </c>
      <c r="K38" s="12">
        <v>1.1299999999999999E-2</v>
      </c>
      <c r="L38" s="12">
        <v>1.43E-2</v>
      </c>
      <c r="M38" s="12">
        <v>1.2E-2</v>
      </c>
      <c r="N38" s="12">
        <v>1.2E-2</v>
      </c>
      <c r="O38" s="35"/>
    </row>
    <row r="39" spans="2:15" ht="15" customHeight="1" x14ac:dyDescent="0.2">
      <c r="B39" s="22" t="s">
        <v>11</v>
      </c>
      <c r="C39" s="19">
        <v>1.38E-2</v>
      </c>
      <c r="D39" s="19">
        <v>1.43E-2</v>
      </c>
      <c r="E39" s="19">
        <v>2.2499999999999999E-2</v>
      </c>
      <c r="F39" s="19">
        <v>8.5000000000000006E-3</v>
      </c>
      <c r="G39" s="19">
        <v>1.43E-2</v>
      </c>
      <c r="H39" s="19">
        <v>5.5000000000000005E-3</v>
      </c>
      <c r="I39" s="19">
        <v>-2.3E-3</v>
      </c>
      <c r="J39" s="19">
        <v>2.7099999999999999E-2</v>
      </c>
      <c r="K39" s="19">
        <v>3.0000000000000001E-3</v>
      </c>
      <c r="L39" s="19">
        <v>2.2799999999999997E-2</v>
      </c>
      <c r="M39" s="19">
        <v>-9.7999999999999997E-3</v>
      </c>
      <c r="N39" s="19">
        <v>3.6499999999999998E-2</v>
      </c>
      <c r="O39" s="35"/>
    </row>
    <row r="40" spans="2:15" ht="15" customHeight="1" x14ac:dyDescent="0.2">
      <c r="B40" s="3" t="s">
        <v>6</v>
      </c>
      <c r="C40" s="19">
        <v>7.8000000000000005E-3</v>
      </c>
      <c r="D40" s="19">
        <v>6.4000000000000003E-3</v>
      </c>
      <c r="E40" s="19">
        <v>5.8999999999999999E-3</v>
      </c>
      <c r="F40" s="19">
        <v>4.7999999999999996E-3</v>
      </c>
      <c r="G40" s="19">
        <v>5.1999999999999998E-3</v>
      </c>
      <c r="H40" s="19">
        <v>4.8999999999999998E-3</v>
      </c>
      <c r="I40" s="19">
        <v>1.1299999999999999E-2</v>
      </c>
      <c r="J40" s="19">
        <v>5.4000000000000003E-3</v>
      </c>
      <c r="K40" s="19">
        <v>9.4999999999999998E-3</v>
      </c>
      <c r="L40" s="19">
        <v>5.6999999999999993E-3</v>
      </c>
      <c r="M40" s="19">
        <v>2.0999999999999999E-3</v>
      </c>
      <c r="N40" s="19">
        <v>6.1999999999999998E-3</v>
      </c>
      <c r="O40" s="35"/>
    </row>
    <row r="41" spans="2:15" ht="15" customHeight="1" x14ac:dyDescent="0.2">
      <c r="B41" s="3" t="s">
        <v>7</v>
      </c>
      <c r="C41" s="19">
        <v>2.5000000000000001E-3</v>
      </c>
      <c r="D41" s="19">
        <v>5.6100000000000004E-2</v>
      </c>
      <c r="E41" s="19">
        <v>1.5E-3</v>
      </c>
      <c r="F41" s="19">
        <v>5.9999999999999995E-4</v>
      </c>
      <c r="G41" s="19">
        <v>4.0000000000000002E-4</v>
      </c>
      <c r="H41" s="19">
        <v>8.9999999999999998E-4</v>
      </c>
      <c r="I41" s="19">
        <v>5.9999999999999995E-4</v>
      </c>
      <c r="J41" s="19">
        <v>6.0999999999999995E-3</v>
      </c>
      <c r="K41" s="19">
        <v>1.1999999999999999E-3</v>
      </c>
      <c r="L41" s="19">
        <v>1.8E-3</v>
      </c>
      <c r="M41" s="19">
        <v>2.0000000000000001E-4</v>
      </c>
      <c r="N41" s="19">
        <v>1.9E-3</v>
      </c>
      <c r="O41" s="35"/>
    </row>
    <row r="42" spans="2:15" ht="15" customHeight="1" x14ac:dyDescent="0.2">
      <c r="B42" s="3" t="s">
        <v>8</v>
      </c>
      <c r="C42" s="19">
        <v>1.0500000000000001E-2</v>
      </c>
      <c r="D42" s="19">
        <v>2.8999999999999998E-3</v>
      </c>
      <c r="E42" s="19">
        <v>-5.0000000000000001E-4</v>
      </c>
      <c r="F42" s="19">
        <v>8.0000000000000004E-4</v>
      </c>
      <c r="G42" s="19">
        <v>7.1999999999999998E-3</v>
      </c>
      <c r="H42" s="19">
        <v>1.6000000000000001E-3</v>
      </c>
      <c r="I42" s="19">
        <v>7.000000000000001E-4</v>
      </c>
      <c r="J42" s="19">
        <v>-1.1000000000000001E-2</v>
      </c>
      <c r="K42" s="19">
        <v>-2.0799999999999999E-2</v>
      </c>
      <c r="L42" s="19">
        <v>-4.7999999999999996E-3</v>
      </c>
      <c r="M42" s="19">
        <v>-1.4000000000000002E-3</v>
      </c>
      <c r="N42" s="19">
        <v>5.0000000000000001E-3</v>
      </c>
      <c r="O42" s="36"/>
    </row>
    <row r="43" spans="2:15" ht="25.5" customHeight="1" x14ac:dyDescent="0.2">
      <c r="B43" s="8" t="s">
        <v>19</v>
      </c>
      <c r="C43" s="33">
        <v>5.4002915013626751E-3</v>
      </c>
      <c r="D43" s="33">
        <v>1.0100616113204897E-2</v>
      </c>
      <c r="E43" s="33">
        <v>1.6200500704719456E-2</v>
      </c>
      <c r="F43" s="33">
        <v>1.0600180812643467E-2</v>
      </c>
      <c r="G43" s="33">
        <v>4.7000726944577131E-3</v>
      </c>
      <c r="H43" s="33">
        <v>6.7005775876050055E-3</v>
      </c>
      <c r="I43" s="33">
        <v>-6.8000340776196433E-3</v>
      </c>
      <c r="J43" s="33">
        <v>-3.599529004437052E-3</v>
      </c>
      <c r="K43" s="33">
        <v>-2.9003564010536831E-3</v>
      </c>
      <c r="L43" s="33">
        <v>5.9007839455980093E-3</v>
      </c>
      <c r="M43" s="33">
        <v>4.0996078296735572E-3</v>
      </c>
      <c r="N43" s="33">
        <v>6.199682944266538E-3</v>
      </c>
      <c r="O43" s="26">
        <f>(1+C43)*(1+D43)*(1+E43)*(1+F43)*(1+G43)*(1+H43)*(1+I43)*(1+J43)*(1+K43)*(1+L43)*(1+M43)*(1+N43)-1</f>
        <v>5.7850929078894664E-2</v>
      </c>
    </row>
    <row r="44" spans="2:15" ht="15" customHeight="1" x14ac:dyDescent="0.2">
      <c r="B44" s="15" t="s">
        <v>20</v>
      </c>
    </row>
  </sheetData>
  <sheetProtection algorithmName="SHA-512" hashValue="8tdw7LgzYuy1Jc/bJvEZGoGUEZOJ7A1jazO23Qvk1qLT26qJu9ZVYEJkBSkKwGoEyd2W3MYt2c3OArnuOFnZTQ==" saltValue="e0PIILU3Tj+J7yBgucwQMQ==" spinCount="100000" sheet="1"/>
  <mergeCells count="1">
    <mergeCell ref="O27:O42"/>
  </mergeCells>
  <phoneticPr fontId="5" type="noConversion"/>
  <pageMargins left="0.511811024" right="0.511811024" top="0.78740157499999996" bottom="0.78740157499999996" header="0.31496062000000002" footer="0.31496062000000002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showGridLines="0" tabSelected="1" zoomScale="75" zoomScaleNormal="75" workbookViewId="0">
      <selection activeCell="L36" sqref="L36"/>
    </sheetView>
  </sheetViews>
  <sheetFormatPr baseColWidth="10" defaultColWidth="8.83203125" defaultRowHeight="15" customHeight="1" x14ac:dyDescent="0.2"/>
  <cols>
    <col min="1" max="1" width="8.83203125" style="15"/>
    <col min="2" max="2" width="52.5" style="15" customWidth="1"/>
    <col min="3" max="3" width="13.5" style="15" customWidth="1"/>
    <col min="4" max="13" width="11.6640625" style="15" customWidth="1"/>
    <col min="14" max="14" width="12.6640625" style="15" customWidth="1"/>
    <col min="15" max="15" width="28.83203125" style="15" customWidth="1"/>
    <col min="16" max="16" width="23.6640625" style="15" customWidth="1"/>
    <col min="17" max="16384" width="8.83203125" style="15"/>
  </cols>
  <sheetData>
    <row r="1" spans="2:14" ht="15" customHeight="1" x14ac:dyDescent="0.2">
      <c r="B1" s="15" t="s">
        <v>16</v>
      </c>
    </row>
    <row r="2" spans="2:14" ht="15" customHeight="1" x14ac:dyDescent="0.2">
      <c r="B2" s="15" t="s">
        <v>17</v>
      </c>
    </row>
    <row r="4" spans="2:14" ht="15" customHeight="1" x14ac:dyDescent="0.25">
      <c r="B4" s="9" t="s">
        <v>22</v>
      </c>
    </row>
    <row r="5" spans="2:14" ht="15" customHeight="1" x14ac:dyDescent="0.2">
      <c r="B5" s="1" t="s">
        <v>18</v>
      </c>
      <c r="C5" s="2">
        <v>44562</v>
      </c>
      <c r="D5" s="2">
        <v>44593</v>
      </c>
      <c r="E5" s="2">
        <v>44621</v>
      </c>
      <c r="F5" s="2">
        <v>44652</v>
      </c>
      <c r="G5" s="2">
        <v>44682</v>
      </c>
      <c r="H5" s="2">
        <v>44713</v>
      </c>
      <c r="I5" s="2">
        <v>44743</v>
      </c>
      <c r="J5" s="2">
        <v>44774</v>
      </c>
      <c r="K5" s="2">
        <v>44805</v>
      </c>
      <c r="L5" s="2">
        <v>44835</v>
      </c>
      <c r="M5" s="2">
        <v>44866</v>
      </c>
      <c r="N5" s="2">
        <v>44896</v>
      </c>
    </row>
    <row r="6" spans="2:14" ht="15" customHeight="1" x14ac:dyDescent="0.2">
      <c r="B6" s="28" t="s">
        <v>0</v>
      </c>
      <c r="C6" s="17">
        <f>'1) Base dados IPCA'!C6/'1) Base dados IPCA'!C$21</f>
        <v>0.21502687225995862</v>
      </c>
      <c r="D6" s="17">
        <f>'1) Base dados IPCA'!D6/'1) Base dados IPCA'!D$21</f>
        <v>0.21613881296733262</v>
      </c>
      <c r="E6" s="17">
        <f>'1) Base dados IPCA'!E6/'1) Base dados IPCA'!E$21</f>
        <v>0.21658925484510894</v>
      </c>
      <c r="F6" s="17">
        <f>'1) Base dados IPCA'!F6/'1) Base dados IPCA'!F$21</f>
        <v>0.21812449099277392</v>
      </c>
      <c r="G6" s="17">
        <f>'1) Base dados IPCA'!G6/'1) Base dados IPCA'!G$21</f>
        <v>0.22015031240874705</v>
      </c>
      <c r="H6" s="17">
        <f>'1) Base dados IPCA'!H6/'1) Base dados IPCA'!H$21</f>
        <v>0.22006674146789826</v>
      </c>
      <c r="I6" s="17">
        <f>'1) Base dados IPCA'!I6/'1) Base dados IPCA'!I$21</f>
        <v>0.22053185461273189</v>
      </c>
      <c r="J6" s="17">
        <f>'1) Base dados IPCA'!J6/'1) Base dados IPCA'!J$21</f>
        <v>0.22509116464781109</v>
      </c>
      <c r="K6" s="17">
        <f>'1) Base dados IPCA'!K6/'1) Base dados IPCA'!K$21</f>
        <v>0.22662392413373256</v>
      </c>
      <c r="L6" s="17">
        <f>'1) Base dados IPCA'!L6/'1) Base dados IPCA'!L$21</f>
        <v>0.22623620700747321</v>
      </c>
      <c r="M6" s="17">
        <f>'1) Base dados IPCA'!M6/'1) Base dados IPCA'!M$21</f>
        <v>0.22658318637438876</v>
      </c>
      <c r="N6" s="17">
        <f>'1) Base dados IPCA'!N6/'1) Base dados IPCA'!N$21</f>
        <v>0.22695284352956077</v>
      </c>
    </row>
    <row r="7" spans="2:14" ht="15" customHeight="1" x14ac:dyDescent="0.2">
      <c r="B7" s="29" t="s">
        <v>1</v>
      </c>
      <c r="C7" s="19">
        <f>'1) Base dados IPCA'!C7/'1) Base dados IPCA'!C$21</f>
        <v>0.16757971100252161</v>
      </c>
      <c r="D7" s="19">
        <f>'1) Base dados IPCA'!D7/'1) Base dados IPCA'!D$21</f>
        <v>0.16685759468057951</v>
      </c>
      <c r="E7" s="19">
        <f>'1) Base dados IPCA'!E7/'1) Base dados IPCA'!E$21</f>
        <v>0.16596824922769651</v>
      </c>
      <c r="F7" s="19">
        <f>'1) Base dados IPCA'!F7/'1) Base dados IPCA'!F$21</f>
        <v>0.16507583560076838</v>
      </c>
      <c r="G7" s="19">
        <f>'1) Base dados IPCA'!G7/'1) Base dados IPCA'!G$21</f>
        <v>0.16137666947630894</v>
      </c>
      <c r="H7" s="19">
        <f>'1) Base dados IPCA'!H7/'1) Base dados IPCA'!H$21</f>
        <v>0.15783197876859509</v>
      </c>
      <c r="I7" s="19">
        <f>'1) Base dados IPCA'!I7/'1) Base dados IPCA'!I$21</f>
        <v>0.1575705529352901</v>
      </c>
      <c r="J7" s="19">
        <f>'1) Base dados IPCA'!J7/'1) Base dados IPCA'!J$21</f>
        <v>0.15701257750809028</v>
      </c>
      <c r="K7" s="19">
        <f>'1) Base dados IPCA'!K7/'1) Base dados IPCA'!K$21</f>
        <v>0.15776122328548478</v>
      </c>
      <c r="L7" s="19">
        <f>'1) Base dados IPCA'!L7/'1) Base dados IPCA'!L$21</f>
        <v>0.15924122716905637</v>
      </c>
      <c r="M7" s="19">
        <f>'1) Base dados IPCA'!M7/'1) Base dados IPCA'!M$21</f>
        <v>0.15888381091962911</v>
      </c>
      <c r="N7" s="19">
        <f>'1) Base dados IPCA'!N7/'1) Base dados IPCA'!N$21</f>
        <v>0.15910350999964698</v>
      </c>
    </row>
    <row r="8" spans="2:14" ht="15" customHeight="1" x14ac:dyDescent="0.2">
      <c r="B8" s="29" t="s">
        <v>2</v>
      </c>
      <c r="C8" s="19">
        <f>'1) Base dados IPCA'!C8/'1) Base dados IPCA'!C$21</f>
        <v>4.0205094984640713E-2</v>
      </c>
      <c r="D8" s="19">
        <f>'1) Base dados IPCA'!D8/'1) Base dados IPCA'!D$21</f>
        <v>4.0700871835420059E-2</v>
      </c>
      <c r="E8" s="19">
        <f>'1) Base dados IPCA'!E8/'1) Base dados IPCA'!E$21</f>
        <v>4.0984193055646295E-2</v>
      </c>
      <c r="F8" s="19">
        <f>'1) Base dados IPCA'!F8/'1) Base dados IPCA'!F$21</f>
        <v>4.0527854740476259E-2</v>
      </c>
      <c r="G8" s="19">
        <f>'1) Base dados IPCA'!G8/'1) Base dados IPCA'!G$21</f>
        <v>4.0698047678317362E-2</v>
      </c>
      <c r="H8" s="19">
        <f>'1) Base dados IPCA'!H8/'1) Base dados IPCA'!H$21</f>
        <v>4.0757010545317544E-2</v>
      </c>
      <c r="I8" s="19">
        <f>'1) Base dados IPCA'!I8/'1) Base dados IPCA'!I$21</f>
        <v>4.0736984624054347E-2</v>
      </c>
      <c r="J8" s="19">
        <f>'1) Base dados IPCA'!J8/'1) Base dados IPCA'!J$21</f>
        <v>4.1098204901227071E-2</v>
      </c>
      <c r="K8" s="19">
        <f>'1) Base dados IPCA'!K8/'1) Base dados IPCA'!K$21</f>
        <v>4.1456177668443915E-2</v>
      </c>
      <c r="L8" s="19">
        <f>'1) Base dados IPCA'!L8/'1) Base dados IPCA'!L$21</f>
        <v>4.1546558418783998E-2</v>
      </c>
      <c r="M8" s="19">
        <f>'1) Base dados IPCA'!M8/'1) Base dados IPCA'!M$21</f>
        <v>4.1473042418631104E-2</v>
      </c>
      <c r="N8" s="19">
        <f>'1) Base dados IPCA'!N8/'1) Base dados IPCA'!N$21</f>
        <v>4.1038941621830395E-2</v>
      </c>
    </row>
    <row r="9" spans="2:14" ht="15" customHeight="1" x14ac:dyDescent="0.2">
      <c r="B9" s="29" t="s">
        <v>3</v>
      </c>
      <c r="C9" s="19">
        <f>'1) Base dados IPCA'!C9/'1) Base dados IPCA'!C$21</f>
        <v>4.5024141951143043E-2</v>
      </c>
      <c r="D9" s="19">
        <f>'1) Base dados IPCA'!D9/'1) Base dados IPCA'!D$21</f>
        <v>4.5244751036095772E-2</v>
      </c>
      <c r="E9" s="19">
        <f>'1) Base dados IPCA'!E9/'1) Base dados IPCA'!E$21</f>
        <v>4.5162253726189254E-2</v>
      </c>
      <c r="F9" s="19">
        <f>'1) Base dados IPCA'!F9/'1) Base dados IPCA'!F$21</f>
        <v>4.5209166999960623E-2</v>
      </c>
      <c r="G9" s="19">
        <f>'1) Base dados IPCA'!G9/'1) Base dados IPCA'!G$21</f>
        <v>4.5274934194312645E-2</v>
      </c>
      <c r="H9" s="19">
        <f>'1) Base dados IPCA'!H9/'1) Base dados IPCA'!H$21</f>
        <v>4.599447685371115E-2</v>
      </c>
      <c r="I9" s="19">
        <f>'1) Base dados IPCA'!I9/'1) Base dados IPCA'!I$21</f>
        <v>4.6484188456076055E-2</v>
      </c>
      <c r="J9" s="19">
        <f>'1) Base dados IPCA'!J9/'1) Base dados IPCA'!J$21</f>
        <v>4.7125748130580535E-2</v>
      </c>
      <c r="K9" s="19">
        <f>'1) Base dados IPCA'!K9/'1) Base dados IPCA'!K$21</f>
        <v>4.8141353193192855E-2</v>
      </c>
      <c r="L9" s="19">
        <f>'1) Base dados IPCA'!L9/'1) Base dados IPCA'!L$21</f>
        <v>4.9160850625808078E-2</v>
      </c>
      <c r="M9" s="19">
        <f>'1) Base dados IPCA'!M9/'1) Base dados IPCA'!M$21</f>
        <v>4.9482002156897138E-2</v>
      </c>
      <c r="N9" s="19">
        <f>'1) Base dados IPCA'!N9/'1) Base dados IPCA'!N$21</f>
        <v>4.9841455083093317E-2</v>
      </c>
    </row>
    <row r="10" spans="2:14" ht="15" customHeight="1" x14ac:dyDescent="0.2">
      <c r="B10" s="29" t="s">
        <v>4</v>
      </c>
      <c r="C10" s="19">
        <f>'1) Base dados IPCA'!C10/'1) Base dados IPCA'!C$21</f>
        <v>0.22725097351600448</v>
      </c>
      <c r="D10" s="19">
        <f>'1) Base dados IPCA'!D10/'1) Base dados IPCA'!D$21</f>
        <v>0.22569662783771949</v>
      </c>
      <c r="E10" s="19">
        <f>'1) Base dados IPCA'!E10/'1) Base dados IPCA'!E$21</f>
        <v>0.22431903003454234</v>
      </c>
      <c r="F10" s="19">
        <f>'1) Base dados IPCA'!F10/'1) Base dados IPCA'!F$21</f>
        <v>0.2271783436982574</v>
      </c>
      <c r="G10" s="19">
        <f>'1) Base dados IPCA'!G10/'1) Base dados IPCA'!G$21</f>
        <v>0.22897272714093705</v>
      </c>
      <c r="H10" s="19">
        <f>'1) Base dados IPCA'!H10/'1) Base dados IPCA'!H$21</f>
        <v>0.23089463377068592</v>
      </c>
      <c r="I10" s="19">
        <f>'1) Base dados IPCA'!I10/'1) Base dados IPCA'!I$21</f>
        <v>0.23085050951013064</v>
      </c>
      <c r="J10" s="19">
        <f>'1) Base dados IPCA'!J10/'1) Base dados IPCA'!J$21</f>
        <v>0.22217120088562908</v>
      </c>
      <c r="K10" s="19">
        <f>'1) Base dados IPCA'!K10/'1) Base dados IPCA'!K$21</f>
        <v>0.21559120659847358</v>
      </c>
      <c r="L10" s="19">
        <f>'1) Base dados IPCA'!L10/'1) Base dados IPCA'!L$21</f>
        <v>0.21202867240695891</v>
      </c>
      <c r="M10" s="19">
        <f>'1) Base dados IPCA'!M10/'1) Base dados IPCA'!M$21</f>
        <v>0.21209315553636468</v>
      </c>
      <c r="N10" s="19">
        <f>'1) Base dados IPCA'!N10/'1) Base dados IPCA'!N$21</f>
        <v>0.21303370039890607</v>
      </c>
    </row>
    <row r="11" spans="2:14" ht="15" customHeight="1" x14ac:dyDescent="0.2">
      <c r="B11" s="29" t="s">
        <v>5</v>
      </c>
      <c r="C11" s="19">
        <f>C12+C13+C17</f>
        <v>9.0478073959186556E-2</v>
      </c>
      <c r="D11" s="19">
        <f t="shared" ref="D11:N11" si="0">D12+D13+D17</f>
        <v>9.0667978259110077E-2</v>
      </c>
      <c r="E11" s="19">
        <f t="shared" si="0"/>
        <v>9.0568201733236681E-2</v>
      </c>
      <c r="F11" s="19">
        <f t="shared" si="0"/>
        <v>9.0415225558845902E-2</v>
      </c>
      <c r="G11" s="19">
        <f t="shared" si="0"/>
        <v>9.1877372577201313E-2</v>
      </c>
      <c r="H11" s="19">
        <f t="shared" si="0"/>
        <v>9.2935009874590635E-2</v>
      </c>
      <c r="I11" s="19">
        <f t="shared" si="0"/>
        <v>9.2918653447131003E-2</v>
      </c>
      <c r="J11" s="19">
        <f t="shared" si="0"/>
        <v>9.3863826240906861E-2</v>
      </c>
      <c r="K11" s="19">
        <f t="shared" si="0"/>
        <v>9.5584735066473206E-2</v>
      </c>
      <c r="L11" s="19">
        <f t="shared" si="0"/>
        <v>9.6247434404813051E-2</v>
      </c>
      <c r="M11" s="19">
        <f t="shared" si="0"/>
        <v>9.6711614133385082E-2</v>
      </c>
      <c r="N11" s="19">
        <f t="shared" si="0"/>
        <v>9.5927461806975978E-2</v>
      </c>
    </row>
    <row r="12" spans="2:14" ht="15" customHeight="1" x14ac:dyDescent="0.2">
      <c r="B12" s="30" t="s">
        <v>9</v>
      </c>
      <c r="C12" s="19">
        <f>'1) Base dados IPCA'!C12/'1) Base dados IPCA'!C21</f>
        <v>3.5311301921286134E-2</v>
      </c>
      <c r="D12" s="19">
        <f>'1) Base dados IPCA'!D12/'1) Base dados IPCA'!D21</f>
        <v>3.5207540826427755E-2</v>
      </c>
      <c r="E12" s="19">
        <f>'1) Base dados IPCA'!E12/'1) Base dados IPCA'!E21</f>
        <v>3.5013164676151037E-2</v>
      </c>
      <c r="F12" s="19">
        <f>'1) Base dados IPCA'!F12/'1) Base dados IPCA'!F21</f>
        <v>3.4815576190999196E-2</v>
      </c>
      <c r="G12" s="19">
        <f>'1) Base dados IPCA'!G12/'1) Base dados IPCA'!G21</f>
        <v>3.6433880557758862E-2</v>
      </c>
      <c r="H12" s="19">
        <f>'1) Base dados IPCA'!H12/'1) Base dados IPCA'!H21</f>
        <v>3.7107345287729424E-2</v>
      </c>
      <c r="I12" s="19">
        <f>'1) Base dados IPCA'!I12/'1) Base dados IPCA'!I21</f>
        <v>3.7101992149907961E-2</v>
      </c>
      <c r="J12" s="19">
        <f>'1) Base dados IPCA'!J12/'1) Base dados IPCA'!J21</f>
        <v>3.7574968540681507E-2</v>
      </c>
      <c r="K12" s="19">
        <f>'1) Base dados IPCA'!K12/'1) Base dados IPCA'!K21</f>
        <v>3.7905131904134207E-2</v>
      </c>
      <c r="L12" s="19">
        <f>'1) Base dados IPCA'!L12/'1) Base dados IPCA'!L21</f>
        <v>3.8125418952095744E-2</v>
      </c>
      <c r="M12" s="19">
        <f>'1) Base dados IPCA'!M12/'1) Base dados IPCA'!M21</f>
        <v>3.7923192456880223E-2</v>
      </c>
      <c r="N12" s="19">
        <f>'1) Base dados IPCA'!N12/'1) Base dados IPCA'!N21</f>
        <v>3.7686344786914384E-2</v>
      </c>
    </row>
    <row r="13" spans="2:14" ht="15" customHeight="1" x14ac:dyDescent="0.2">
      <c r="B13" s="30" t="s">
        <v>10</v>
      </c>
      <c r="C13" s="21">
        <f>SUM(C14:C15)</f>
        <v>1.7226899043976656E-2</v>
      </c>
      <c r="D13" s="21">
        <f t="shared" ref="D13:N13" si="1">SUM(D14:D15)</f>
        <v>1.7227102646635829E-2</v>
      </c>
      <c r="E13" s="21">
        <f t="shared" si="1"/>
        <v>1.7180965298971403E-2</v>
      </c>
      <c r="F13" s="21">
        <f t="shared" si="1"/>
        <v>1.7017678740542566E-2</v>
      </c>
      <c r="G13" s="21">
        <f t="shared" si="1"/>
        <v>1.6960367476354477E-2</v>
      </c>
      <c r="H13" s="21">
        <f t="shared" si="1"/>
        <v>1.7001064054419965E-2</v>
      </c>
      <c r="I13" s="21">
        <f t="shared" si="1"/>
        <v>1.7007496848257451E-2</v>
      </c>
      <c r="J13" s="21">
        <f t="shared" si="1"/>
        <v>1.7266864164156487E-2</v>
      </c>
      <c r="K13" s="21">
        <f t="shared" si="1"/>
        <v>1.7417132758708306E-2</v>
      </c>
      <c r="L13" s="21">
        <f t="shared" si="1"/>
        <v>1.7600657456465302E-2</v>
      </c>
      <c r="M13" s="21">
        <f t="shared" si="1"/>
        <v>1.7574871214142102E-2</v>
      </c>
      <c r="N13" s="21">
        <f t="shared" si="1"/>
        <v>1.7580108271538539E-2</v>
      </c>
    </row>
    <row r="14" spans="2:14" ht="15" customHeight="1" x14ac:dyDescent="0.2">
      <c r="B14" s="4" t="s">
        <v>12</v>
      </c>
      <c r="C14" s="11">
        <f>'1) Base dados IPCA'!C14/'1) Base dados IPCA'!C$21</f>
        <v>1.1246173155562198E-2</v>
      </c>
      <c r="D14" s="11">
        <f>'1) Base dados IPCA'!D14/'1) Base dados IPCA'!D$21</f>
        <v>1.1250225689364273E-2</v>
      </c>
      <c r="E14" s="11">
        <f>'1) Base dados IPCA'!E14/'1) Base dados IPCA'!E$21</f>
        <v>1.1223417879693838E-2</v>
      </c>
      <c r="F14" s="11">
        <f>'1) Base dados IPCA'!F14/'1) Base dados IPCA'!F$21</f>
        <v>1.1124074461669813E-2</v>
      </c>
      <c r="G14" s="11">
        <f>'1) Base dados IPCA'!G14/'1) Base dados IPCA'!G$21</f>
        <v>1.1090148096450116E-2</v>
      </c>
      <c r="H14" s="11">
        <f>'1) Base dados IPCA'!H14/'1) Base dados IPCA'!H$21</f>
        <v>1.1123923007175122E-2</v>
      </c>
      <c r="I14" s="11">
        <f>'1) Base dados IPCA'!I14/'1) Base dados IPCA'!I$21</f>
        <v>1.1140127975768098E-2</v>
      </c>
      <c r="J14" s="11">
        <f>'1) Base dados IPCA'!J14/'1) Base dados IPCA'!J$21</f>
        <v>1.1329500859300661E-2</v>
      </c>
      <c r="K14" s="11">
        <f>'1) Base dados IPCA'!K14/'1) Base dados IPCA'!K$21</f>
        <v>1.1425780135922912E-2</v>
      </c>
      <c r="L14" s="11">
        <f>'1) Base dados IPCA'!L14/'1) Base dados IPCA'!L$21</f>
        <v>1.152105292649064E-2</v>
      </c>
      <c r="M14" s="11">
        <f>'1) Base dados IPCA'!M14/'1) Base dados IPCA'!M$21</f>
        <v>1.1515215051363837E-2</v>
      </c>
      <c r="N14" s="11">
        <f>'1) Base dados IPCA'!N14/'1) Base dados IPCA'!N$21</f>
        <v>1.1517608141753897E-2</v>
      </c>
    </row>
    <row r="15" spans="2:14" ht="15" customHeight="1" x14ac:dyDescent="0.2">
      <c r="B15" s="5" t="s">
        <v>13</v>
      </c>
      <c r="C15" s="10">
        <f>'1) Base dados IPCA'!C15/'1) Base dados IPCA'!C$21</f>
        <v>5.9807258884144584E-3</v>
      </c>
      <c r="D15" s="10">
        <f>'1) Base dados IPCA'!D15/'1) Base dados IPCA'!D$21</f>
        <v>5.9768769572715553E-3</v>
      </c>
      <c r="E15" s="10">
        <f>'1) Base dados IPCA'!E15/'1) Base dados IPCA'!E$21</f>
        <v>5.9575474192775655E-3</v>
      </c>
      <c r="F15" s="10">
        <f>'1) Base dados IPCA'!F15/'1) Base dados IPCA'!F$21</f>
        <v>5.8936042788727541E-3</v>
      </c>
      <c r="G15" s="10">
        <f>'1) Base dados IPCA'!G15/'1) Base dados IPCA'!G$21</f>
        <v>5.8702193799043617E-3</v>
      </c>
      <c r="H15" s="10">
        <f>'1) Base dados IPCA'!H15/'1) Base dados IPCA'!H$21</f>
        <v>5.8771410472448441E-3</v>
      </c>
      <c r="I15" s="10">
        <f>'1) Base dados IPCA'!I15/'1) Base dados IPCA'!I$21</f>
        <v>5.8673688724893537E-3</v>
      </c>
      <c r="J15" s="10">
        <f>'1) Base dados IPCA'!J15/'1) Base dados IPCA'!J$21</f>
        <v>5.9373633048558257E-3</v>
      </c>
      <c r="K15" s="10">
        <f>'1) Base dados IPCA'!K15/'1) Base dados IPCA'!K$21</f>
        <v>5.9913526227853928E-3</v>
      </c>
      <c r="L15" s="10">
        <f>'1) Base dados IPCA'!L15/'1) Base dados IPCA'!L$21</f>
        <v>6.0796045299746602E-3</v>
      </c>
      <c r="M15" s="10">
        <f>'1) Base dados IPCA'!M15/'1) Base dados IPCA'!M$21</f>
        <v>6.0596561627782658E-3</v>
      </c>
      <c r="N15" s="10">
        <f>'1) Base dados IPCA'!N15/'1) Base dados IPCA'!N$21</f>
        <v>6.0625001297846398E-3</v>
      </c>
    </row>
    <row r="16" spans="2:14" ht="15" customHeight="1" x14ac:dyDescent="0.2">
      <c r="B16" s="7" t="s">
        <v>14</v>
      </c>
      <c r="C16" s="12" t="s">
        <v>32</v>
      </c>
      <c r="D16" s="12" t="s">
        <v>32</v>
      </c>
      <c r="E16" s="12" t="s">
        <v>32</v>
      </c>
      <c r="F16" s="12" t="s">
        <v>32</v>
      </c>
      <c r="G16" s="12" t="s">
        <v>32</v>
      </c>
      <c r="H16" s="12" t="s">
        <v>32</v>
      </c>
      <c r="I16" s="12" t="s">
        <v>32</v>
      </c>
      <c r="J16" s="12" t="s">
        <v>32</v>
      </c>
      <c r="K16" s="12" t="s">
        <v>32</v>
      </c>
      <c r="L16" s="12" t="s">
        <v>32</v>
      </c>
      <c r="M16" s="12" t="s">
        <v>32</v>
      </c>
      <c r="N16" s="12" t="s">
        <v>32</v>
      </c>
    </row>
    <row r="17" spans="2:15" ht="15" customHeight="1" x14ac:dyDescent="0.2">
      <c r="B17" s="31" t="s">
        <v>11</v>
      </c>
      <c r="C17" s="19">
        <f>'1) Base dados IPCA'!C17/'1) Base dados IPCA'!C$21</f>
        <v>3.7939872993923762E-2</v>
      </c>
      <c r="D17" s="19">
        <f>'1) Base dados IPCA'!D17/'1) Base dados IPCA'!D$21</f>
        <v>3.8233334786046486E-2</v>
      </c>
      <c r="E17" s="19">
        <f>'1) Base dados IPCA'!E17/'1) Base dados IPCA'!E$21</f>
        <v>3.8374071758114234E-2</v>
      </c>
      <c r="F17" s="19">
        <f>'1) Base dados IPCA'!F17/'1) Base dados IPCA'!F$21</f>
        <v>3.8581970627304132E-2</v>
      </c>
      <c r="G17" s="19">
        <f>'1) Base dados IPCA'!G17/'1) Base dados IPCA'!G$21</f>
        <v>3.8483124543087971E-2</v>
      </c>
      <c r="H17" s="19">
        <f>'1) Base dados IPCA'!H17/'1) Base dados IPCA'!H$21</f>
        <v>3.882660053244124E-2</v>
      </c>
      <c r="I17" s="19">
        <f>'1) Base dados IPCA'!I17/'1) Base dados IPCA'!I$21</f>
        <v>3.8809164448965594E-2</v>
      </c>
      <c r="J17" s="19">
        <f>'1) Base dados IPCA'!J17/'1) Base dados IPCA'!J$21</f>
        <v>3.9021993536068861E-2</v>
      </c>
      <c r="K17" s="19">
        <f>'1) Base dados IPCA'!K17/'1) Base dados IPCA'!K$21</f>
        <v>4.0262470403630693E-2</v>
      </c>
      <c r="L17" s="19">
        <f>'1) Base dados IPCA'!L17/'1) Base dados IPCA'!L$21</f>
        <v>4.0521357996252005E-2</v>
      </c>
      <c r="M17" s="19">
        <f>'1) Base dados IPCA'!M17/'1) Base dados IPCA'!M$21</f>
        <v>4.1213550462362768E-2</v>
      </c>
      <c r="N17" s="19">
        <f>'1) Base dados IPCA'!N17/'1) Base dados IPCA'!N$21</f>
        <v>4.0661008748523055E-2</v>
      </c>
    </row>
    <row r="18" spans="2:15" ht="15" customHeight="1" x14ac:dyDescent="0.2">
      <c r="B18" s="32" t="s">
        <v>6</v>
      </c>
      <c r="C18" s="19">
        <f>'1) Base dados IPCA'!C18/'1) Base dados IPCA'!C$21</f>
        <v>0.10256306442386851</v>
      </c>
      <c r="D18" s="19">
        <f>'1) Base dados IPCA'!D18/'1) Base dados IPCA'!D$21</f>
        <v>0.10276492818408783</v>
      </c>
      <c r="E18" s="19">
        <f>'1) Base dados IPCA'!E18/'1) Base dados IPCA'!E$21</f>
        <v>0.1023277470308185</v>
      </c>
      <c r="F18" s="19">
        <f>'1) Base dados IPCA'!F18/'1) Base dados IPCA'!F$21</f>
        <v>0.10121809444272906</v>
      </c>
      <c r="G18" s="19">
        <f>'1) Base dados IPCA'!G18/'1) Base dados IPCA'!G$21</f>
        <v>0.10057656344165297</v>
      </c>
      <c r="H18" s="19">
        <f>'1) Base dados IPCA'!H18/'1) Base dados IPCA'!H$21</f>
        <v>0.10060075601687582</v>
      </c>
      <c r="I18" s="19">
        <f>'1) Base dados IPCA'!I18/'1) Base dados IPCA'!I$21</f>
        <v>0.10049941005180563</v>
      </c>
      <c r="J18" s="19">
        <f>'1) Base dados IPCA'!J18/'1) Base dados IPCA'!J$21</f>
        <v>0.10236872601680456</v>
      </c>
      <c r="K18" s="19">
        <f>'1) Base dados IPCA'!K18/'1) Base dados IPCA'!K$21</f>
        <v>0.10334849925795173</v>
      </c>
      <c r="L18" s="19">
        <f>'1) Base dados IPCA'!L18/'1) Base dados IPCA'!L$21</f>
        <v>0.10468873545470961</v>
      </c>
      <c r="M18" s="19">
        <f>'1) Base dados IPCA'!M18/'1) Base dados IPCA'!M$21</f>
        <v>0.10469151077254907</v>
      </c>
      <c r="N18" s="19">
        <f>'1) Base dados IPCA'!N18/'1) Base dados IPCA'!N$21</f>
        <v>0.10450051602373085</v>
      </c>
    </row>
    <row r="19" spans="2:15" ht="15" customHeight="1" x14ac:dyDescent="0.2">
      <c r="B19" s="32" t="s">
        <v>7</v>
      </c>
      <c r="C19" s="19">
        <f>'1) Base dados IPCA'!C19/'1) Base dados IPCA'!C$21</f>
        <v>5.7738245397664804E-2</v>
      </c>
      <c r="D19" s="19">
        <f>'1) Base dados IPCA'!D19/'1) Base dados IPCA'!D$21</f>
        <v>5.7537817236233989E-2</v>
      </c>
      <c r="E19" s="19">
        <f>'1) Base dados IPCA'!E19/'1) Base dados IPCA'!E$21</f>
        <v>6.0115749598422932E-2</v>
      </c>
      <c r="F19" s="19">
        <f>'1) Base dados IPCA'!F19/'1) Base dados IPCA'!F$21</f>
        <v>5.9207513309308533E-2</v>
      </c>
      <c r="G19" s="19">
        <f>'1) Base dados IPCA'!G19/'1) Base dados IPCA'!G$21</f>
        <v>5.8589324878174052E-2</v>
      </c>
      <c r="H19" s="19">
        <f>'1) Base dados IPCA'!H19/'1) Base dados IPCA'!H$21</f>
        <v>5.8318048764330575E-2</v>
      </c>
      <c r="I19" s="19">
        <f>'1) Base dados IPCA'!I19/'1) Base dados IPCA'!I$21</f>
        <v>5.8025211868576745E-2</v>
      </c>
      <c r="J19" s="19">
        <f>'1) Base dados IPCA'!J19/'1) Base dados IPCA'!J$21</f>
        <v>5.8466651049300433E-2</v>
      </c>
      <c r="K19" s="19">
        <f>'1) Base dados IPCA'!K19/'1) Base dados IPCA'!K$21</f>
        <v>5.9058952130368186E-2</v>
      </c>
      <c r="L19" s="19">
        <f>'1) Base dados IPCA'!L19/'1) Base dados IPCA'!L$21</f>
        <v>5.9332955627914512E-2</v>
      </c>
      <c r="M19" s="19">
        <f>'1) Base dados IPCA'!M19/'1) Base dados IPCA'!M$21</f>
        <v>5.90987740562018E-2</v>
      </c>
      <c r="N19" s="19">
        <f>'1) Base dados IPCA'!N19/'1) Base dados IPCA'!N$21</f>
        <v>5.8880695728735569E-2</v>
      </c>
    </row>
    <row r="20" spans="2:15" ht="15" customHeight="1" x14ac:dyDescent="0.2">
      <c r="B20" s="32" t="s">
        <v>8</v>
      </c>
      <c r="C20" s="19">
        <f>'1) Base dados IPCA'!C20/'1) Base dados IPCA'!C$21</f>
        <v>5.4131746224543496E-2</v>
      </c>
      <c r="D20" s="19">
        <f>'1) Base dados IPCA'!D20/'1) Base dados IPCA'!D$21</f>
        <v>5.4389580311171158E-2</v>
      </c>
      <c r="E20" s="19">
        <f>'1) Base dados IPCA'!E20/'1) Base dados IPCA'!E$21</f>
        <v>5.3965320748338465E-2</v>
      </c>
      <c r="F20" s="19">
        <f>'1) Base dados IPCA'!F20/'1) Base dados IPCA'!F$21</f>
        <v>5.3041402362829684E-2</v>
      </c>
      <c r="G20" s="19">
        <f>'1) Base dados IPCA'!G20/'1) Base dados IPCA'!G$21</f>
        <v>5.2485083699035547E-2</v>
      </c>
      <c r="H20" s="19">
        <f>'1) Base dados IPCA'!H20/'1) Base dados IPCA'!H$21</f>
        <v>5.2602379010387987E-2</v>
      </c>
      <c r="I20" s="19">
        <f>'1) Base dados IPCA'!I20/'1) Base dados IPCA'!I$21</f>
        <v>5.2383670399724871E-2</v>
      </c>
      <c r="J20" s="19">
        <f>'1) Base dados IPCA'!J20/'1) Base dados IPCA'!J$21</f>
        <v>5.2799827517937513E-2</v>
      </c>
      <c r="K20" s="19">
        <f>'1) Base dados IPCA'!K20/'1) Base dados IPCA'!K$21</f>
        <v>5.2433928665879155E-2</v>
      </c>
      <c r="L20" s="19">
        <f>'1) Base dados IPCA'!L20/'1) Base dados IPCA'!L$21</f>
        <v>5.1517358884482334E-2</v>
      </c>
      <c r="M20" s="19">
        <f>'1) Base dados IPCA'!M20/'1) Base dados IPCA'!M$21</f>
        <v>5.0982903631953222E-2</v>
      </c>
      <c r="N20" s="19">
        <f>'1) Base dados IPCA'!N20/'1) Base dados IPCA'!N$21</f>
        <v>5.0720875807520036E-2</v>
      </c>
    </row>
    <row r="21" spans="2:15" ht="15" customHeight="1" x14ac:dyDescent="0.2">
      <c r="B21" s="6" t="s">
        <v>24</v>
      </c>
      <c r="C21" s="27">
        <f t="shared" ref="C21:N21" si="2">SUM(C6,C7,C8,C9,C10,C11,C18,C19,C20)</f>
        <v>0.99999792371953189</v>
      </c>
      <c r="D21" s="27">
        <f t="shared" si="2"/>
        <v>0.99999896234775032</v>
      </c>
      <c r="E21" s="27">
        <f t="shared" si="2"/>
        <v>0.99999999999999978</v>
      </c>
      <c r="F21" s="27">
        <f t="shared" si="2"/>
        <v>0.99999792770594986</v>
      </c>
      <c r="G21" s="27">
        <f t="shared" si="2"/>
        <v>1.0000010354946869</v>
      </c>
      <c r="H21" s="27">
        <f t="shared" si="2"/>
        <v>1.0000010350723929</v>
      </c>
      <c r="I21" s="27">
        <f t="shared" si="2"/>
        <v>1.0000010359055214</v>
      </c>
      <c r="J21" s="27">
        <f t="shared" si="2"/>
        <v>0.99999792689828748</v>
      </c>
      <c r="K21" s="27">
        <f t="shared" si="2"/>
        <v>1</v>
      </c>
      <c r="L21" s="27">
        <f t="shared" si="2"/>
        <v>1</v>
      </c>
      <c r="M21" s="27">
        <f t="shared" si="2"/>
        <v>1</v>
      </c>
      <c r="N21" s="27">
        <f t="shared" si="2"/>
        <v>1</v>
      </c>
    </row>
    <row r="23" spans="2:15" ht="15" customHeight="1" x14ac:dyDescent="0.2">
      <c r="B23" s="15" t="s">
        <v>25</v>
      </c>
    </row>
    <row r="24" spans="2:15" ht="15" customHeight="1" x14ac:dyDescent="0.2">
      <c r="B24" s="15" t="s">
        <v>26</v>
      </c>
    </row>
    <row r="25" spans="2:15" ht="15" customHeight="1" x14ac:dyDescent="0.2">
      <c r="B25" s="15" t="s">
        <v>27</v>
      </c>
    </row>
    <row r="28" spans="2:15" ht="15" customHeight="1" x14ac:dyDescent="0.25">
      <c r="B28" s="9" t="s">
        <v>23</v>
      </c>
    </row>
    <row r="29" spans="2:15" ht="15" customHeight="1" x14ac:dyDescent="0.2">
      <c r="B29" s="24" t="s">
        <v>18</v>
      </c>
      <c r="C29" s="2">
        <v>44562</v>
      </c>
      <c r="D29" s="2">
        <v>44593</v>
      </c>
      <c r="E29" s="2">
        <v>44621</v>
      </c>
      <c r="F29" s="2">
        <v>44652</v>
      </c>
      <c r="G29" s="2">
        <v>44682</v>
      </c>
      <c r="H29" s="2">
        <v>44713</v>
      </c>
      <c r="I29" s="2">
        <v>44743</v>
      </c>
      <c r="J29" s="2">
        <v>44774</v>
      </c>
      <c r="K29" s="2">
        <v>44805</v>
      </c>
      <c r="L29" s="2">
        <v>44835</v>
      </c>
      <c r="M29" s="2">
        <v>44866</v>
      </c>
      <c r="N29" s="2">
        <v>44896</v>
      </c>
      <c r="O29" s="34" t="s">
        <v>28</v>
      </c>
    </row>
    <row r="30" spans="2:15" ht="15" customHeight="1" x14ac:dyDescent="0.2">
      <c r="B30" s="16" t="s">
        <v>0</v>
      </c>
      <c r="C30" s="17">
        <f>'1) Base dados IPCA'!C28</f>
        <v>1.11E-2</v>
      </c>
      <c r="D30" s="17">
        <f>'1) Base dados IPCA'!D28</f>
        <v>1.2800000000000001E-2</v>
      </c>
      <c r="E30" s="17">
        <f>'1) Base dados IPCA'!E28</f>
        <v>2.4199999999999999E-2</v>
      </c>
      <c r="F30" s="17">
        <f>'1) Base dados IPCA'!F28</f>
        <v>2.06E-2</v>
      </c>
      <c r="G30" s="17">
        <f>'1) Base dados IPCA'!G28</f>
        <v>4.7999999999999996E-3</v>
      </c>
      <c r="H30" s="17">
        <f>'1) Base dados IPCA'!H28</f>
        <v>8.0000000000000002E-3</v>
      </c>
      <c r="I30" s="17">
        <f>'1) Base dados IPCA'!I28</f>
        <v>1.3000000000000001E-2</v>
      </c>
      <c r="J30" s="17">
        <f>'1) Base dados IPCA'!J28</f>
        <v>2.3999999999999998E-3</v>
      </c>
      <c r="K30" s="17">
        <f>'1) Base dados IPCA'!K28</f>
        <v>-5.1000000000000004E-3</v>
      </c>
      <c r="L30" s="17">
        <f>'1) Base dados IPCA'!L28</f>
        <v>7.1999999999999998E-3</v>
      </c>
      <c r="M30" s="17">
        <f>'1) Base dados IPCA'!M28</f>
        <v>5.3E-3</v>
      </c>
      <c r="N30" s="17">
        <f>'1) Base dados IPCA'!N28</f>
        <v>6.6E-3</v>
      </c>
      <c r="O30" s="35"/>
    </row>
    <row r="31" spans="2:15" ht="15" customHeight="1" x14ac:dyDescent="0.2">
      <c r="B31" s="18" t="s">
        <v>1</v>
      </c>
      <c r="C31" s="19">
        <f>'1) Base dados IPCA'!C29</f>
        <v>1.6000000000000001E-3</v>
      </c>
      <c r="D31" s="19">
        <f>'1) Base dados IPCA'!D29</f>
        <v>5.4000000000000003E-3</v>
      </c>
      <c r="E31" s="19">
        <f>'1) Base dados IPCA'!E29</f>
        <v>1.15E-2</v>
      </c>
      <c r="F31" s="19">
        <f>'1) Base dados IPCA'!F29</f>
        <v>-1.1399999999999999E-2</v>
      </c>
      <c r="G31" s="19">
        <f>'1) Base dados IPCA'!G29</f>
        <v>-1.7000000000000001E-2</v>
      </c>
      <c r="H31" s="19">
        <f>'1) Base dados IPCA'!H29</f>
        <v>4.0999999999999995E-3</v>
      </c>
      <c r="I31" s="19">
        <f>'1) Base dados IPCA'!I29</f>
        <v>-1.0500000000000001E-2</v>
      </c>
      <c r="J31" s="19">
        <f>'1) Base dados IPCA'!J29</f>
        <v>1E-3</v>
      </c>
      <c r="K31" s="19">
        <f>'1) Base dados IPCA'!K29</f>
        <v>6.0000000000000001E-3</v>
      </c>
      <c r="L31" s="19">
        <f>'1) Base dados IPCA'!L29</f>
        <v>3.4000000000000002E-3</v>
      </c>
      <c r="M31" s="19">
        <f>'1) Base dados IPCA'!M29</f>
        <v>5.1000000000000004E-3</v>
      </c>
      <c r="N31" s="19">
        <f>'1) Base dados IPCA'!N29</f>
        <v>2E-3</v>
      </c>
      <c r="O31" s="35"/>
    </row>
    <row r="32" spans="2:15" ht="15" customHeight="1" x14ac:dyDescent="0.2">
      <c r="B32" s="18" t="s">
        <v>2</v>
      </c>
      <c r="C32" s="19">
        <f>'1) Base dados IPCA'!C30</f>
        <v>1.8200000000000001E-2</v>
      </c>
      <c r="D32" s="19">
        <f>'1) Base dados IPCA'!D30</f>
        <v>1.7600000000000001E-2</v>
      </c>
      <c r="E32" s="19">
        <f>'1) Base dados IPCA'!E30</f>
        <v>5.6999999999999993E-3</v>
      </c>
      <c r="F32" s="19">
        <f>'1) Base dados IPCA'!F30</f>
        <v>1.5300000000000001E-2</v>
      </c>
      <c r="G32" s="19">
        <f>'1) Base dados IPCA'!G30</f>
        <v>6.6E-3</v>
      </c>
      <c r="H32" s="19">
        <f>'1) Base dados IPCA'!H30</f>
        <v>5.5000000000000005E-3</v>
      </c>
      <c r="I32" s="19">
        <f>'1) Base dados IPCA'!I30</f>
        <v>1.1999999999999999E-3</v>
      </c>
      <c r="J32" s="19">
        <f>'1) Base dados IPCA'!J30</f>
        <v>4.1999999999999997E-3</v>
      </c>
      <c r="K32" s="19">
        <f>'1) Base dados IPCA'!K30</f>
        <v>-1.2999999999999999E-3</v>
      </c>
      <c r="L32" s="19">
        <f>'1) Base dados IPCA'!L30</f>
        <v>3.9000000000000003E-3</v>
      </c>
      <c r="M32" s="19">
        <f>'1) Base dados IPCA'!M30</f>
        <v>-6.8000000000000005E-3</v>
      </c>
      <c r="N32" s="19">
        <f>'1) Base dados IPCA'!N30</f>
        <v>6.4000000000000003E-3</v>
      </c>
      <c r="O32" s="35"/>
    </row>
    <row r="33" spans="2:15" ht="15" customHeight="1" x14ac:dyDescent="0.2">
      <c r="B33" s="18" t="s">
        <v>3</v>
      </c>
      <c r="C33" s="19">
        <f>'1) Base dados IPCA'!C31</f>
        <v>1.0700000000000001E-2</v>
      </c>
      <c r="D33" s="19">
        <f>'1) Base dados IPCA'!D31</f>
        <v>8.8000000000000005E-3</v>
      </c>
      <c r="E33" s="19">
        <f>'1) Base dados IPCA'!E31</f>
        <v>1.8200000000000001E-2</v>
      </c>
      <c r="F33" s="19">
        <f>'1) Base dados IPCA'!F31</f>
        <v>1.26E-2</v>
      </c>
      <c r="G33" s="19">
        <f>'1) Base dados IPCA'!G31</f>
        <v>2.1099999999999997E-2</v>
      </c>
      <c r="H33" s="19">
        <f>'1) Base dados IPCA'!H31</f>
        <v>1.67E-2</v>
      </c>
      <c r="I33" s="19">
        <f>'1) Base dados IPCA'!I31</f>
        <v>5.7999999999999996E-3</v>
      </c>
      <c r="J33" s="19">
        <f>'1) Base dados IPCA'!J31</f>
        <v>1.6899999999999998E-2</v>
      </c>
      <c r="K33" s="19">
        <f>'1) Base dados IPCA'!K31</f>
        <v>1.77E-2</v>
      </c>
      <c r="L33" s="19">
        <f>'1) Base dados IPCA'!L31</f>
        <v>1.2199999999999999E-2</v>
      </c>
      <c r="M33" s="19">
        <f>'1) Base dados IPCA'!M31</f>
        <v>1.1000000000000001E-2</v>
      </c>
      <c r="N33" s="19">
        <f>'1) Base dados IPCA'!N31</f>
        <v>1.52E-2</v>
      </c>
      <c r="O33" s="35"/>
    </row>
    <row r="34" spans="2:15" ht="15" customHeight="1" x14ac:dyDescent="0.2">
      <c r="B34" s="18" t="s">
        <v>4</v>
      </c>
      <c r="C34" s="19">
        <f>'1) Base dados IPCA'!C32</f>
        <v>-1.1000000000000001E-3</v>
      </c>
      <c r="D34" s="19">
        <f>'1) Base dados IPCA'!D32</f>
        <v>4.5999999999999999E-3</v>
      </c>
      <c r="E34" s="19">
        <f>'1) Base dados IPCA'!E32</f>
        <v>3.0200000000000001E-2</v>
      </c>
      <c r="F34" s="19">
        <f>'1) Base dados IPCA'!F32</f>
        <v>1.9099999999999999E-2</v>
      </c>
      <c r="G34" s="19">
        <f>'1) Base dados IPCA'!G32</f>
        <v>1.34E-2</v>
      </c>
      <c r="H34" s="19">
        <f>'1) Base dados IPCA'!H32</f>
        <v>5.6999999999999993E-3</v>
      </c>
      <c r="I34" s="19">
        <f>'1) Base dados IPCA'!I32</f>
        <v>-4.5100000000000001E-2</v>
      </c>
      <c r="J34" s="19">
        <f>'1) Base dados IPCA'!J32</f>
        <v>-3.3700000000000001E-2</v>
      </c>
      <c r="K34" s="19">
        <f>'1) Base dados IPCA'!K32</f>
        <v>-1.9799999999999998E-2</v>
      </c>
      <c r="L34" s="19">
        <f>'1) Base dados IPCA'!L32</f>
        <v>5.7999999999999996E-3</v>
      </c>
      <c r="M34" s="19">
        <f>'1) Base dados IPCA'!M32</f>
        <v>8.3000000000000001E-3</v>
      </c>
      <c r="N34" s="19">
        <f>'1) Base dados IPCA'!N32</f>
        <v>2.0999999999999999E-3</v>
      </c>
      <c r="O34" s="35"/>
    </row>
    <row r="35" spans="2:15" ht="15" customHeight="1" x14ac:dyDescent="0.2">
      <c r="B35" s="18" t="s">
        <v>5</v>
      </c>
      <c r="C35" s="19">
        <f>(C36*C12+C37*C13+C41*C17)/(C12+C13+C17)</f>
        <v>8.0843323312756732E-3</v>
      </c>
      <c r="D35" s="19">
        <f t="shared" ref="D35:N35" si="3">(D36*D12+D37*D13+D41*D17)/(D12+D13+D17)</f>
        <v>9.5223648973425806E-3</v>
      </c>
      <c r="E35" s="19">
        <f t="shared" si="3"/>
        <v>1.5262356160619208E-2</v>
      </c>
      <c r="F35" s="19">
        <f t="shared" si="3"/>
        <v>2.7510940740995402E-2</v>
      </c>
      <c r="G35" s="19">
        <f t="shared" si="3"/>
        <v>1.6755270038770174E-2</v>
      </c>
      <c r="H35" s="19">
        <f t="shared" si="3"/>
        <v>5.7889348005256943E-3</v>
      </c>
      <c r="I35" s="19">
        <f t="shared" si="3"/>
        <v>2.3887377644986512E-3</v>
      </c>
      <c r="J35" s="19">
        <f t="shared" si="3"/>
        <v>1.3761406453607791E-2</v>
      </c>
      <c r="K35" s="19">
        <f t="shared" si="3"/>
        <v>3.5031660608690935E-3</v>
      </c>
      <c r="L35" s="19">
        <f t="shared" si="3"/>
        <v>1.0504602447307422E-2</v>
      </c>
      <c r="M35" s="19">
        <f t="shared" si="3"/>
        <v>-4.392083628480049E-3</v>
      </c>
      <c r="N35" s="19">
        <f t="shared" si="3"/>
        <v>1.7597229167343138E-2</v>
      </c>
      <c r="O35" s="35"/>
    </row>
    <row r="36" spans="2:15" ht="15" customHeight="1" x14ac:dyDescent="0.2">
      <c r="B36" s="20" t="s">
        <v>9</v>
      </c>
      <c r="C36" s="19">
        <f>'1) Base dados IPCA'!C34</f>
        <v>3.0000000000000001E-3</v>
      </c>
      <c r="D36" s="19">
        <f>'1) Base dados IPCA'!D34</f>
        <v>5.1000000000000004E-3</v>
      </c>
      <c r="E36" s="19">
        <f>'1) Base dados IPCA'!E34</f>
        <v>1.1299999999999999E-2</v>
      </c>
      <c r="F36" s="19">
        <f>'1) Base dados IPCA'!F34</f>
        <v>5.8200000000000002E-2</v>
      </c>
      <c r="G36" s="19">
        <f>'1) Base dados IPCA'!G34</f>
        <v>2.3700000000000002E-2</v>
      </c>
      <c r="H36" s="19">
        <f>'1) Base dados IPCA'!H34</f>
        <v>5.7999999999999996E-3</v>
      </c>
      <c r="I36" s="19">
        <f>'1) Base dados IPCA'!I34</f>
        <v>4.8999999999999998E-3</v>
      </c>
      <c r="J36" s="19">
        <f>'1) Base dados IPCA'!J34</f>
        <v>4.3E-3</v>
      </c>
      <c r="K36" s="19">
        <f>'1) Base dados IPCA'!K34</f>
        <v>2.3999999999999998E-3</v>
      </c>
      <c r="L36" s="19">
        <f>'1) Base dados IPCA'!L34</f>
        <v>2.9999999999999997E-4</v>
      </c>
      <c r="M36" s="19">
        <f>'1) Base dados IPCA'!M34</f>
        <v>-2.5000000000000001E-3</v>
      </c>
      <c r="N36" s="19">
        <f>'1) Base dados IPCA'!N34</f>
        <v>3.5999999999999999E-3</v>
      </c>
      <c r="O36" s="35"/>
    </row>
    <row r="37" spans="2:15" ht="15" customHeight="1" x14ac:dyDescent="0.2">
      <c r="B37" s="20" t="s">
        <v>10</v>
      </c>
      <c r="C37" s="21">
        <f>(C38*C14+C39*C15)/(C14+C15)</f>
        <v>5.9181089550439927E-3</v>
      </c>
      <c r="D37" s="21">
        <f t="shared" ref="D37:N37" si="4">(D38*D14+D39*D15)/(D14+D15)</f>
        <v>7.9571376942537027E-3</v>
      </c>
      <c r="E37" s="21">
        <f t="shared" si="4"/>
        <v>7.1718191694833408E-3</v>
      </c>
      <c r="F37" s="21">
        <f t="shared" si="4"/>
        <v>7.8268387725280095E-3</v>
      </c>
      <c r="G37" s="21">
        <f t="shared" si="4"/>
        <v>7.4077721472617384E-3</v>
      </c>
      <c r="H37" s="21">
        <f t="shared" si="4"/>
        <v>6.4246453576864539E-3</v>
      </c>
      <c r="I37" s="21">
        <f t="shared" si="4"/>
        <v>7.6095626751126813E-3</v>
      </c>
      <c r="J37" s="21">
        <f t="shared" si="4"/>
        <v>4.2063152839476531E-3</v>
      </c>
      <c r="K37" s="21">
        <f t="shared" si="4"/>
        <v>7.0671489817792062E-3</v>
      </c>
      <c r="L37" s="21">
        <f t="shared" si="4"/>
        <v>4.3019101521047038E-3</v>
      </c>
      <c r="M37" s="21">
        <f t="shared" si="4"/>
        <v>4.2068745570517365E-3</v>
      </c>
      <c r="N37" s="21">
        <f t="shared" si="4"/>
        <v>3.8827899834632642E-3</v>
      </c>
      <c r="O37" s="35"/>
    </row>
    <row r="38" spans="2:15" ht="15" customHeight="1" x14ac:dyDescent="0.2">
      <c r="B38" s="4" t="s">
        <v>12</v>
      </c>
      <c r="C38" s="11">
        <f>'1) Base dados IPCA'!C36</f>
        <v>6.3E-3</v>
      </c>
      <c r="D38" s="11">
        <f>'1) Base dados IPCA'!D36</f>
        <v>8.199999999999999E-3</v>
      </c>
      <c r="E38" s="11">
        <f>'1) Base dados IPCA'!E36</f>
        <v>7.9000000000000008E-3</v>
      </c>
      <c r="F38" s="11">
        <f>'1) Base dados IPCA'!F36</f>
        <v>8.0000000000000002E-3</v>
      </c>
      <c r="G38" s="11">
        <f>'1) Base dados IPCA'!G36</f>
        <v>8.1000000000000013E-3</v>
      </c>
      <c r="H38" s="11">
        <f>'1) Base dados IPCA'!H36</f>
        <v>7.6E-3</v>
      </c>
      <c r="I38" s="11">
        <f>'1) Base dados IPCA'!I36</f>
        <v>9.300000000000001E-3</v>
      </c>
      <c r="J38" s="11">
        <f>'1) Base dados IPCA'!J36</f>
        <v>4.0000000000000001E-3</v>
      </c>
      <c r="K38" s="11">
        <f>'1) Base dados IPCA'!K36</f>
        <v>4.8999999999999998E-3</v>
      </c>
      <c r="L38" s="11">
        <f>'1) Base dados IPCA'!L36</f>
        <v>5.1999999999999998E-3</v>
      </c>
      <c r="M38" s="11">
        <f>'1) Base dados IPCA'!M36</f>
        <v>4.0000000000000001E-3</v>
      </c>
      <c r="N38" s="11">
        <f>'1) Base dados IPCA'!N36</f>
        <v>3.4000000000000002E-3</v>
      </c>
      <c r="O38" s="35"/>
    </row>
    <row r="39" spans="2:15" ht="15" customHeight="1" x14ac:dyDescent="0.2">
      <c r="B39" s="5" t="s">
        <v>13</v>
      </c>
      <c r="C39" s="10">
        <f>'1) Base dados IPCA'!C37</f>
        <v>5.1999999999999998E-3</v>
      </c>
      <c r="D39" s="10">
        <f>'1) Base dados IPCA'!D37</f>
        <v>7.4999999999999997E-3</v>
      </c>
      <c r="E39" s="10">
        <f>'1) Base dados IPCA'!E37</f>
        <v>5.7999999999999996E-3</v>
      </c>
      <c r="F39" s="10">
        <f>'1) Base dados IPCA'!F37</f>
        <v>7.4999999999999997E-3</v>
      </c>
      <c r="G39" s="10">
        <f>'1) Base dados IPCA'!G37</f>
        <v>6.0999999999999995E-3</v>
      </c>
      <c r="H39" s="10">
        <f>'1) Base dados IPCA'!H37</f>
        <v>4.1999999999999997E-3</v>
      </c>
      <c r="I39" s="10">
        <f>'1) Base dados IPCA'!I37</f>
        <v>4.4000000000000003E-3</v>
      </c>
      <c r="J39" s="10">
        <f>'1) Base dados IPCA'!J37</f>
        <v>4.5999999999999999E-3</v>
      </c>
      <c r="K39" s="10">
        <f>'1) Base dados IPCA'!K37</f>
        <v>1.1200000000000002E-2</v>
      </c>
      <c r="L39" s="10">
        <f>'1) Base dados IPCA'!L37</f>
        <v>2.5999999999999999E-3</v>
      </c>
      <c r="M39" s="10">
        <f>'1) Base dados IPCA'!M37</f>
        <v>4.5999999999999999E-3</v>
      </c>
      <c r="N39" s="10">
        <f>'1) Base dados IPCA'!N37</f>
        <v>4.7999999999999996E-3</v>
      </c>
      <c r="O39" s="35"/>
    </row>
    <row r="40" spans="2:15" ht="15" customHeight="1" x14ac:dyDescent="0.2">
      <c r="B40" s="7" t="s">
        <v>14</v>
      </c>
      <c r="C40" s="12" t="s">
        <v>32</v>
      </c>
      <c r="D40" s="12" t="s">
        <v>32</v>
      </c>
      <c r="E40" s="12" t="s">
        <v>32</v>
      </c>
      <c r="F40" s="12" t="s">
        <v>32</v>
      </c>
      <c r="G40" s="12" t="s">
        <v>32</v>
      </c>
      <c r="H40" s="12" t="s">
        <v>32</v>
      </c>
      <c r="I40" s="12" t="s">
        <v>32</v>
      </c>
      <c r="J40" s="12" t="s">
        <v>32</v>
      </c>
      <c r="K40" s="12" t="s">
        <v>32</v>
      </c>
      <c r="L40" s="12" t="s">
        <v>32</v>
      </c>
      <c r="M40" s="12" t="s">
        <v>32</v>
      </c>
      <c r="N40" s="12" t="s">
        <v>32</v>
      </c>
      <c r="O40" s="35"/>
    </row>
    <row r="41" spans="2:15" ht="15" customHeight="1" x14ac:dyDescent="0.2">
      <c r="B41" s="22" t="s">
        <v>11</v>
      </c>
      <c r="C41" s="19">
        <f>'1) Base dados IPCA'!C39</f>
        <v>1.38E-2</v>
      </c>
      <c r="D41" s="19">
        <f>'1) Base dados IPCA'!D39</f>
        <v>1.43E-2</v>
      </c>
      <c r="E41" s="19">
        <f>'1) Base dados IPCA'!E39</f>
        <v>2.2499999999999999E-2</v>
      </c>
      <c r="F41" s="19">
        <f>'1) Base dados IPCA'!F39</f>
        <v>8.5000000000000006E-3</v>
      </c>
      <c r="G41" s="19">
        <f>'1) Base dados IPCA'!G39</f>
        <v>1.43E-2</v>
      </c>
      <c r="H41" s="19">
        <f>'1) Base dados IPCA'!H39</f>
        <v>5.5000000000000005E-3</v>
      </c>
      <c r="I41" s="19">
        <f>'1) Base dados IPCA'!I39</f>
        <v>-2.3E-3</v>
      </c>
      <c r="J41" s="19">
        <f>'1) Base dados IPCA'!J39</f>
        <v>2.7099999999999999E-2</v>
      </c>
      <c r="K41" s="19">
        <f>'1) Base dados IPCA'!K39</f>
        <v>3.0000000000000001E-3</v>
      </c>
      <c r="L41" s="19">
        <f>'1) Base dados IPCA'!L39</f>
        <v>2.2799999999999997E-2</v>
      </c>
      <c r="M41" s="19">
        <f>'1) Base dados IPCA'!M39</f>
        <v>-9.7999999999999997E-3</v>
      </c>
      <c r="N41" s="19">
        <f>'1) Base dados IPCA'!N39</f>
        <v>3.6499999999999998E-2</v>
      </c>
      <c r="O41" s="35"/>
    </row>
    <row r="42" spans="2:15" ht="15" customHeight="1" x14ac:dyDescent="0.2">
      <c r="B42" s="3" t="s">
        <v>6</v>
      </c>
      <c r="C42" s="19">
        <f>'1) Base dados IPCA'!C40</f>
        <v>7.8000000000000005E-3</v>
      </c>
      <c r="D42" s="19">
        <f>'1) Base dados IPCA'!D40</f>
        <v>6.4000000000000003E-3</v>
      </c>
      <c r="E42" s="19">
        <f>'1) Base dados IPCA'!E40</f>
        <v>5.8999999999999999E-3</v>
      </c>
      <c r="F42" s="19">
        <f>'1) Base dados IPCA'!F40</f>
        <v>4.7999999999999996E-3</v>
      </c>
      <c r="G42" s="19">
        <f>'1) Base dados IPCA'!G40</f>
        <v>5.1999999999999998E-3</v>
      </c>
      <c r="H42" s="19">
        <f>'1) Base dados IPCA'!H40</f>
        <v>4.8999999999999998E-3</v>
      </c>
      <c r="I42" s="19">
        <f>'1) Base dados IPCA'!I40</f>
        <v>1.1299999999999999E-2</v>
      </c>
      <c r="J42" s="19">
        <f>'1) Base dados IPCA'!J40</f>
        <v>5.4000000000000003E-3</v>
      </c>
      <c r="K42" s="19">
        <f>'1) Base dados IPCA'!K40</f>
        <v>9.4999999999999998E-3</v>
      </c>
      <c r="L42" s="19">
        <f>'1) Base dados IPCA'!L40</f>
        <v>5.6999999999999993E-3</v>
      </c>
      <c r="M42" s="19">
        <f>'1) Base dados IPCA'!M40</f>
        <v>2.0999999999999999E-3</v>
      </c>
      <c r="N42" s="19">
        <f>'1) Base dados IPCA'!N40</f>
        <v>6.1999999999999998E-3</v>
      </c>
      <c r="O42" s="35"/>
    </row>
    <row r="43" spans="2:15" ht="15" customHeight="1" x14ac:dyDescent="0.2">
      <c r="B43" s="3" t="s">
        <v>7</v>
      </c>
      <c r="C43" s="19">
        <f>'1) Base dados IPCA'!C41</f>
        <v>2.5000000000000001E-3</v>
      </c>
      <c r="D43" s="19">
        <f>'1) Base dados IPCA'!D41</f>
        <v>5.6100000000000004E-2</v>
      </c>
      <c r="E43" s="19">
        <f>'1) Base dados IPCA'!E41</f>
        <v>1.5E-3</v>
      </c>
      <c r="F43" s="19">
        <f>'1) Base dados IPCA'!F41</f>
        <v>5.9999999999999995E-4</v>
      </c>
      <c r="G43" s="19">
        <f>'1) Base dados IPCA'!G41</f>
        <v>4.0000000000000002E-4</v>
      </c>
      <c r="H43" s="19">
        <f>'1) Base dados IPCA'!H41</f>
        <v>8.9999999999999998E-4</v>
      </c>
      <c r="I43" s="19">
        <f>'1) Base dados IPCA'!I41</f>
        <v>5.9999999999999995E-4</v>
      </c>
      <c r="J43" s="19">
        <f>'1) Base dados IPCA'!J41</f>
        <v>6.0999999999999995E-3</v>
      </c>
      <c r="K43" s="19">
        <f>'1) Base dados IPCA'!K41</f>
        <v>1.1999999999999999E-3</v>
      </c>
      <c r="L43" s="19">
        <f>'1) Base dados IPCA'!L41</f>
        <v>1.8E-3</v>
      </c>
      <c r="M43" s="19">
        <f>'1) Base dados IPCA'!M41</f>
        <v>2.0000000000000001E-4</v>
      </c>
      <c r="N43" s="19">
        <f>'1) Base dados IPCA'!N41</f>
        <v>1.9E-3</v>
      </c>
      <c r="O43" s="35"/>
    </row>
    <row r="44" spans="2:15" ht="15" customHeight="1" x14ac:dyDescent="0.2">
      <c r="B44" s="3" t="s">
        <v>8</v>
      </c>
      <c r="C44" s="19">
        <f>'1) Base dados IPCA'!C42</f>
        <v>1.0500000000000001E-2</v>
      </c>
      <c r="D44" s="19">
        <f>'1) Base dados IPCA'!D42</f>
        <v>2.8999999999999998E-3</v>
      </c>
      <c r="E44" s="19">
        <f>'1) Base dados IPCA'!E42</f>
        <v>-5.0000000000000001E-4</v>
      </c>
      <c r="F44" s="19">
        <f>'1) Base dados IPCA'!F42</f>
        <v>8.0000000000000004E-4</v>
      </c>
      <c r="G44" s="19">
        <f>'1) Base dados IPCA'!G42</f>
        <v>7.1999999999999998E-3</v>
      </c>
      <c r="H44" s="19">
        <f>'1) Base dados IPCA'!H42</f>
        <v>1.6000000000000001E-3</v>
      </c>
      <c r="I44" s="19">
        <f>'1) Base dados IPCA'!I42</f>
        <v>7.000000000000001E-4</v>
      </c>
      <c r="J44" s="19">
        <f>'1) Base dados IPCA'!J42</f>
        <v>-1.1000000000000001E-2</v>
      </c>
      <c r="K44" s="19">
        <f>'1) Base dados IPCA'!K42</f>
        <v>-2.0799999999999999E-2</v>
      </c>
      <c r="L44" s="19">
        <f>'1) Base dados IPCA'!L42</f>
        <v>-4.7999999999999996E-3</v>
      </c>
      <c r="M44" s="19">
        <f>'1) Base dados IPCA'!M42</f>
        <v>-1.4000000000000002E-3</v>
      </c>
      <c r="N44" s="19">
        <f>'1) Base dados IPCA'!N42</f>
        <v>5.0000000000000001E-3</v>
      </c>
      <c r="O44" s="36"/>
    </row>
    <row r="45" spans="2:15" ht="25.5" customHeight="1" x14ac:dyDescent="0.3">
      <c r="B45" s="8" t="s">
        <v>29</v>
      </c>
      <c r="C45" s="13">
        <f>(C6*C30)+(C7*C31)+(C8*C32)+(C9*C33)+(C10*C34)+(C11*C35)+(C18*C42)+(C19*C43)+(C20*C44)</f>
        <v>5.8626164663575083E-3</v>
      </c>
      <c r="D45" s="13">
        <f t="shared" ref="D45:N45" si="5">(D6*D30)+(D7*D31)+(D8*D32)+(D9*D33)+(D10*D34)+(D11*D35)+(D18*D42)+(D19*D43)+(D20*D44)</f>
        <v>1.0726971902452387E-2</v>
      </c>
      <c r="E45" s="13">
        <f t="shared" si="5"/>
        <v>1.7029301281831912E-2</v>
      </c>
      <c r="F45" s="13">
        <f t="shared" si="5"/>
        <v>1.1191530430601981E-2</v>
      </c>
      <c r="G45" s="13">
        <f t="shared" si="5"/>
        <v>5.0692175387948082E-3</v>
      </c>
      <c r="H45" s="13">
        <f t="shared" si="5"/>
        <v>5.8836042462809849E-3</v>
      </c>
      <c r="I45" s="13">
        <f t="shared" si="5"/>
        <v>-7.4513566736659357E-3</v>
      </c>
      <c r="J45" s="13">
        <f t="shared" si="5"/>
        <v>-4.2005626398047991E-3</v>
      </c>
      <c r="K45" s="13">
        <f t="shared" si="5"/>
        <v>-3.3828066743896374E-3</v>
      </c>
      <c r="L45" s="13">
        <f t="shared" si="5"/>
        <v>5.6291639428295119E-3</v>
      </c>
      <c r="M45" s="13">
        <f t="shared" si="5"/>
        <v>3.7693872149351113E-3</v>
      </c>
      <c r="N45" s="13">
        <f t="shared" si="5"/>
        <v>5.985144330903071E-3</v>
      </c>
      <c r="O45" s="23">
        <f>(1+C45)*(1+D45)*(1+E45)*(1+F45)*(1+G45)*(1+H45)*(1+I45)*(1+J45)*(1+K45)*(1+L45)*(1+M45)*(1+N45)-1</f>
        <v>5.7300745434477163E-2</v>
      </c>
    </row>
    <row r="47" spans="2:15" ht="15" customHeight="1" x14ac:dyDescent="0.2">
      <c r="B47" s="15" t="s">
        <v>30</v>
      </c>
    </row>
    <row r="48" spans="2:15" ht="15" customHeight="1" x14ac:dyDescent="0.2">
      <c r="B48" s="15" t="s">
        <v>31</v>
      </c>
    </row>
  </sheetData>
  <sheetProtection algorithmName="SHA-512" hashValue="ICABzIuhJsQVyft/wiF44/Eq3HsXqYE2eKG2kMzlw237RXwWqU07iqJXqNEtdAqaJoQTmzGNDkQBFQnFUeSHMQ==" saltValue="mLPamGDTMnM+Yo4crPe9Lg==" spinCount="100000" sheet="1" objects="1" scenarios="1"/>
  <mergeCells count="1">
    <mergeCell ref="O29:O44"/>
  </mergeCells>
  <pageMargins left="0.511811024" right="0.511811024" top="0.78740157499999996" bottom="0.78740157499999996" header="0.31496062000000002" footer="0.31496062000000002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1625B7AC41644CAE1830343590DB30" ma:contentTypeVersion="14" ma:contentTypeDescription="Crie um novo documento." ma:contentTypeScope="" ma:versionID="9614243a3e658cfc6e56082eb7ac1b13">
  <xsd:schema xmlns:xsd="http://www.w3.org/2001/XMLSchema" xmlns:xs="http://www.w3.org/2001/XMLSchema" xmlns:p="http://schemas.microsoft.com/office/2006/metadata/properties" xmlns:ns2="d1f9dabd-b106-483f-bd30-3b45df80f2db" xmlns:ns3="8ac2d71e-6491-468d-92be-b45cb83823b0" targetNamespace="http://schemas.microsoft.com/office/2006/metadata/properties" ma:root="true" ma:fieldsID="79df6dac8b1df50a9910cd3638fc9d72" ns2:_="" ns3:_="">
    <xsd:import namespace="d1f9dabd-b106-483f-bd30-3b45df80f2db"/>
    <xsd:import namespace="8ac2d71e-6491-468d-92be-b45cb83823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9dabd-b106-483f-bd30-3b45df80f2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afd22834-720d-4be5-8a17-75eb868806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2d71e-6491-468d-92be-b45cb83823b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c099329-6a6e-4f72-bf81-0f3d874f23ac}" ma:internalName="TaxCatchAll" ma:showField="CatchAllData" ma:web="8ac2d71e-6491-468d-92be-b45cb83823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ac2d71e-6491-468d-92be-b45cb83823b0"/>
    <lcf76f155ced4ddcb4097134ff3c332f xmlns="d1f9dabd-b106-483f-bd30-3b45df80f2d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4EEF238-867C-4305-A62A-00AD12EA11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9dabd-b106-483f-bd30-3b45df80f2db"/>
    <ds:schemaRef ds:uri="8ac2d71e-6491-468d-92be-b45cb83823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B531D7-0AC8-4283-BCC6-18D5683C10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0AF551-1115-444A-8234-4051487AFAFF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  <ds:schemaRef ds:uri="d1f9dabd-b106-483f-bd30-3b45df80f2db"/>
    <ds:schemaRef ds:uri="http://purl.org/dc/terms/"/>
    <ds:schemaRef ds:uri="http://schemas.openxmlformats.org/package/2006/metadata/core-properties"/>
    <ds:schemaRef ds:uri="8ac2d71e-6491-468d-92be-b45cb83823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1) Base dados IPCA</vt:lpstr>
      <vt:lpstr>2)  Cálculo IPCA Expurgado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Santoro Morestrello</dc:creator>
  <cp:lastModifiedBy>Microsoft Office User</cp:lastModifiedBy>
  <dcterms:created xsi:type="dcterms:W3CDTF">2018-09-26T17:52:13Z</dcterms:created>
  <dcterms:modified xsi:type="dcterms:W3CDTF">2023-06-12T17:34:46Z</dcterms:modified>
</cp:coreProperties>
</file>