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codeName="EstaPastaDeTrabalho" defaultThemeVersion="166925"/>
  <mc:AlternateContent xmlns:mc="http://schemas.openxmlformats.org/markup-compatibility/2006">
    <mc:Choice Requires="x15">
      <x15ac:absPath xmlns:x15ac="http://schemas.microsoft.com/office/spreadsheetml/2010/11/ac" url="https://justicagovbr.sharepoint.com/sites/Guiadealtoriscolargaescala/Shared Documents/General/"/>
    </mc:Choice>
  </mc:AlternateContent>
  <xr:revisionPtr revIDLastSave="0" documentId="8_{6B02D8C9-DED4-4444-9191-9F708E2129DA}" xr6:coauthVersionLast="47" xr6:coauthVersionMax="47" xr10:uidLastSave="{00000000-0000-0000-0000-000000000000}"/>
  <bookViews>
    <workbookView xWindow="28680" yWindow="-120" windowWidth="29040" windowHeight="15840" firstSheet="4" activeTab="4" xr2:uid="{7413AB97-DB89-4A68-B8F3-31B2F61ECEF9}"/>
  </bookViews>
  <sheets>
    <sheet name="Metodologia orientativa - ALE" sheetId="4" r:id="rId1"/>
    <sheet name="Cálculo Larga Escala" sheetId="3" r:id="rId2"/>
    <sheet name="Aval. Afetar Signif." sheetId="6" r:id="rId3"/>
    <sheet name="Critérios Específicos" sheetId="7" r:id="rId4"/>
    <sheet name="Alto Risco" sheetId="8" r:id="rId5"/>
    <sheet name="Padrão" sheetId="9"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 l="1"/>
  <c r="H9" i="6"/>
  <c r="H10" i="6"/>
  <c r="H9" i="7"/>
  <c r="H10" i="7"/>
  <c r="H11" i="7"/>
  <c r="H12" i="7"/>
  <c r="H12" i="6"/>
  <c r="H13" i="6"/>
  <c r="H14" i="6"/>
  <c r="H15" i="6"/>
  <c r="H16" i="6"/>
  <c r="H17" i="6"/>
  <c r="D10" i="3"/>
  <c r="J9" i="7" l="1"/>
  <c r="E13" i="7" s="1"/>
  <c r="F13" i="8" s="1"/>
  <c r="B22" i="8" s="1"/>
  <c r="I17" i="6"/>
  <c r="E18" i="6" s="1"/>
  <c r="G9" i="8" s="1"/>
  <c r="B21" i="8" s="1"/>
  <c r="E13" i="3" l="1"/>
  <c r="D13" i="3"/>
  <c r="E9" i="3"/>
  <c r="E10" i="3"/>
  <c r="D12" i="3"/>
  <c r="E11" i="3"/>
  <c r="E12" i="3"/>
  <c r="D9" i="3" l="1"/>
  <c r="E14" i="3"/>
  <c r="E16" i="3" s="1"/>
  <c r="C9" i="8" s="1"/>
  <c r="B20" i="8" l="1"/>
  <c r="B23" i="8" s="1"/>
  <c r="F17" i="8" s="1" a="1"/>
  <c r="F17" i="8" s="1"/>
  <c r="I8"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<sst xmlns="http://schemas.openxmlformats.org/spreadsheetml/2006/main" count="77" uniqueCount="63">
  <si>
    <t>Metodologia Orientativa</t>
  </si>
  <si>
    <t>Observações</t>
  </si>
  <si>
    <t>O Regulamento de aplicação da Lei nº 13.709, de 14 de agosto de 2018, para Agentes de Tratamento de Pequeno Porte (ATPP), aprovado pela Resolução CD/ANPD nº 2, de 27 de janeiro de 2022, é a primeira norma específica de tratamento de dados pessoais no ordenamento jurídico brasileiro que traz o termo tratamento de alto risco e larga escala, nos termos do art. 4º do Regulamento.
Um dos critérios mais relevantes é a definição de larga escala, considerando o art. 4, Inciso I, §1º do Regulamento:
“O tratamento de dados pessoais em larga escala será caracterizado quando abranger número significativo de titulares, considerando-se, ainda, o volume de dados envolvidos, bem como a duração, a frequência e a extensão geográfica do tratamento realizado.”</t>
  </si>
  <si>
    <t>Seguem alguns esclarecimentos para o preenchimento da planilha de Cálculo da da Larga Escala 
 - Etapa 1 (Número de Titulares) - O  número absoluto de titulares que tem seus dados tratados pelo agente de tratamento
 - Etapa 2 (Volume médio de dados pessoais) - Simples divisão do número absoluto de dados em posse do agente de tratamento, pelo número de titulares, numa dinâmica semelhante a da média aritmética simples</t>
  </si>
  <si>
    <t xml:space="preserve"> - Etapa 3 (Duração do tratamento): Período de tempo máximo em que os dados foram tratados pelo agente, sempre contado em anos
 - Etapa 4 (Frequência do tratamento): A frequência deve ser realizada com base na finalidade daquele tratamento
 - Etapa 5 (Extensão geográfica): Deve-se sempre considerar a maior extensão territorial possível dentro dos atuais limites em que o tratamento ocorre</t>
  </si>
  <si>
    <t xml:space="preserve">Com o intuito de apoiar a tomada de decisão sobre a larga escala, a ANPD propôs a utilização de uma metodologia Orientativa. Essa  metodologia recomendada pela ANPD possui 6 etapas, que se baseiam na avaliação dos critérios definidores de larga escala contidos no Regulamento. As etapas são as seguintes:
Etapa 1 – determinação do número de titulares e seu valor associado;
Etapa 2 – determinação do volume de dados do titular que são tratados e seu valor associado;
Etapa 3 – determinação do valor associado a duração em que os dados dos titulares são tratados;
Etapa 4 – determinação da frequência em que os dados dos titulares são tratados e seu valor referente a esse quantitativo;
Etapa 5 – determinação da extensão geográfica na qual os dados são tratados; e
Etapa 6 – Definição do valor total da Análise de Larga Escala e tomada de decisão sobre o resultado.
</t>
  </si>
  <si>
    <t>Dessa forma, com a finalidade de apoiar a tomada de decisão pelo agente de tratamento foi elaborado um formulário de apoio. Adicionalmente, foi elaborada planilha no excel (Cálculo Larga Escala) onde são necessários entrar com os valores das etapas e o resultado sugestivo aparece na própria planilha. Importante mencionar que na planilha Cálculo Larga escala deverá ser informada as faixas já preconizadas no guia.  
Deverá ser realizado o cálculo da larga escala para cada um dos processos de tratamento que a empresa realiza.
Importante mencionar que a definição de larga escala será utilizada diversos contextos da ANPD. Por exemplo:
- Como um dos critérios gerais definidores do tratamento de dados pessoais de alto risco;
- Para mensurar uma infração como média ou grave, conforme o disposto nos arts. 8º, §2º e §3º, I da Resolução CD/ANPD Nº 4/2023;
- Para aferir o juízo de gravidade de um incidente de segurança e sua comunicação à ANPD, bem como aos titulares de dados pessoais, nos termos do art. 48 da LGPD.</t>
  </si>
  <si>
    <t>Formulário para Avaliação de Larga Escala</t>
  </si>
  <si>
    <t>Processo de tratamento:</t>
  </si>
  <si>
    <t>Inserir os valores do tratamento</t>
  </si>
  <si>
    <t>Faixas</t>
  </si>
  <si>
    <t>Valor atribuído</t>
  </si>
  <si>
    <t>Etapa 1 - Informe o valor do Número de Titulares (NT)</t>
  </si>
  <si>
    <t>Etapa 2 - Informe o volume médio dos dados de Titulares (VDT)</t>
  </si>
  <si>
    <t>Etapa 3 - Informe a duração do tratamento* (T)</t>
  </si>
  <si>
    <t>Etapa 4 - Informe a frequência do tratamento (F)</t>
  </si>
  <si>
    <t>Etapa 5 - Informe a extensão geográfica do tratamento dos dados (EG)</t>
  </si>
  <si>
    <t>Etapa 6 - Somatório dos critérios relacionados a Larga Escala (ALE)</t>
  </si>
  <si>
    <t>Sugerido como Larga Escala?</t>
  </si>
  <si>
    <t>Observações:
*Em anos.</t>
  </si>
  <si>
    <t xml:space="preserve">
*Em anos </t>
  </si>
  <si>
    <t>Avaliação - Afetar Significativamente Direitos e Interesses</t>
  </si>
  <si>
    <r>
      <t xml:space="preserve">Processo de tratamento: 
(Marcar com "X" nos campos "Sim" </t>
    </r>
    <r>
      <rPr>
        <b/>
        <sz val="11"/>
        <color theme="1"/>
        <rFont val="Calibri"/>
        <family val="2"/>
        <scheme val="minor"/>
      </rPr>
      <t>ou</t>
    </r>
    <r>
      <rPr>
        <sz val="11"/>
        <color theme="1"/>
        <rFont val="Calibri"/>
        <family val="2"/>
        <scheme val="minor"/>
      </rPr>
      <t xml:space="preserve"> "Não")</t>
    </r>
  </si>
  <si>
    <t>Sim</t>
  </si>
  <si>
    <t>Não</t>
  </si>
  <si>
    <t>Análise</t>
  </si>
  <si>
    <t>O tratamento pode impedir o exercício de direitos do titular dos dados?</t>
  </si>
  <si>
    <t>Como:                                                                                            Por quê?</t>
  </si>
  <si>
    <t>O tratamento de dados impede a utilização de um serviço?</t>
  </si>
  <si>
    <t>O tratamento dos dados poderá ocasionar danos materiais ou morais aos titulares como:</t>
  </si>
  <si>
    <t xml:space="preserve">a) discriminação </t>
  </si>
  <si>
    <t>b) violação à integridade física</t>
  </si>
  <si>
    <t>c) ao direito à imagem e à reputação</t>
  </si>
  <si>
    <t>d) fraudes financeiras</t>
  </si>
  <si>
    <t>e) roubo de identidade</t>
  </si>
  <si>
    <t>f) outras</t>
  </si>
  <si>
    <t>O tratamento pode afetar significativamente interesses e direitos fundamentais?</t>
  </si>
  <si>
    <t>Observações:</t>
  </si>
  <si>
    <t>Avaliação - Critérios Específicos</t>
  </si>
  <si>
    <t>Processo de tratamento:
(Marcar com "X" nos campos "Sim" ou "Não")</t>
  </si>
  <si>
    <t>O tratamento é realizado utilizando tecnologias emergentes ou inovadoras?</t>
  </si>
  <si>
    <t>Como:
Por quê?</t>
  </si>
  <si>
    <t>São realizados tratamentos de dados pessoais com o objetivo de monitorar ou controlar zonas públicas, como ruas, praças, parques, praias, entre outros?</t>
  </si>
  <si>
    <t>São utilizados algoritmos ou outras tecnologias para tomar decisões que afetam os direitos e interesses dos titulares dos dados, como a definição de perfis pessoais, profissionais, de saúde, de consumo e de crédito, ou aspectos da personalidade dos titulares.</t>
  </si>
  <si>
    <t xml:space="preserve">São utilizados dados pessoais sensíveis ou  dados pessoais de crianças, de adolescentes e/ou de idosos </t>
  </si>
  <si>
    <t>O tratamento abrange um dos critérios específicos?</t>
  </si>
  <si>
    <t>Resumo da Avaliação - Tratamento de Alto Risco</t>
  </si>
  <si>
    <t>É tratamento de larga escala?</t>
  </si>
  <si>
    <t>E/OU</t>
  </si>
  <si>
    <t>Afeta Significativamente interesses e direitos fundamentais?</t>
  </si>
  <si>
    <t>+</t>
  </si>
  <si>
    <t>Possui um dos critérios específicos?</t>
  </si>
  <si>
    <t>O tratamento é de alto risco?</t>
  </si>
  <si>
    <t>Anualmente</t>
  </si>
  <si>
    <t>Municipal</t>
  </si>
  <si>
    <t>Mensalmente</t>
  </si>
  <si>
    <t>Estadual</t>
  </si>
  <si>
    <t>Semanalmente</t>
  </si>
  <si>
    <t>Regional</t>
  </si>
  <si>
    <t>Diariamente</t>
  </si>
  <si>
    <t>Nacional</t>
  </si>
  <si>
    <t>Múltiplas ocorrências diárias</t>
  </si>
  <si>
    <t>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</si>
</sst>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1"/>
      <color theme="1"/>
      <name val="Calibri"/>
      <family val="2"/>
      <scheme val="minor"/>
    </font>
    <font>
      <sz val="12"/>
      <color theme="1"/>
      <name val="Calibri"/>
      <family val="2"/>
      <scheme val="minor"/>
    </font>
    <font>
      <b/>
      <sz val="18"/>
      <color theme="1"/>
      <name val="Calibri"/>
      <family val="2"/>
      <scheme val="minor"/>
    </font>
    <font>
      <sz val="12"/>
      <color theme="1"/>
      <name val="Calibri"/>
      <family val="2"/>
    </font>
    <font>
      <b/>
      <sz val="14"/>
      <color theme="1"/>
      <name val="Calibri"/>
      <family val="2"/>
      <scheme val="minor"/>
    </font>
    <font>
      <sz val="11"/>
      <color rgb="FFFF0000"/>
      <name val="Calibri"/>
      <family val="2"/>
      <scheme val="minor"/>
    </font>
    <font>
      <sz val="11"/>
      <color theme="0"/>
      <name val="Calibri"/>
      <family val="2"/>
      <scheme val="minor"/>
    </font>
    <font>
      <sz val="11"/>
      <name val="Calibri"/>
      <family val="2"/>
      <scheme val="minor"/>
    </font>
    <font>
      <b/>
      <sz val="12"/>
      <color theme="1"/>
      <name val="Calibri"/>
      <family val="2"/>
      <scheme val="minor"/>
    </font>
    <font>
      <b/>
      <sz val="18"/>
      <name val="Calibri"/>
      <family val="2"/>
      <scheme val="minor"/>
    </font>
    <font>
      <b/>
      <sz val="2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bgColor indexed="64"/>
      </patternFill>
    </fill>
    <fill>
      <patternFill patternType="solid">
        <fgColor theme="6" tint="0.39997558519241921"/>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94">
    <xf numFmtId="0" fontId="0" fillId="0" borderId="0" xfId="0"/>
    <xf numFmtId="0" fontId="0" fillId="2" borderId="0" xfId="0" applyFill="1"/>
    <xf numFmtId="0" fontId="2" fillId="0" borderId="1" xfId="0" applyFont="1" applyBorder="1" applyAlignment="1">
      <alignment vertical="center" wrapText="1"/>
    </xf>
    <xf numFmtId="2" fontId="0" fillId="0" borderId="1" xfId="0" applyNumberFormat="1" applyBorder="1" applyAlignment="1">
      <alignment horizontal="center" vertical="center"/>
    </xf>
    <xf numFmtId="0" fontId="0" fillId="0" borderId="1" xfId="0" applyBorder="1" applyAlignment="1">
      <alignment horizontal="center" vertical="center" wrapText="1"/>
    </xf>
    <xf numFmtId="2" fontId="1" fillId="0" borderId="1" xfId="0" applyNumberFormat="1" applyFont="1" applyBorder="1" applyAlignment="1">
      <alignment horizontal="center"/>
    </xf>
    <xf numFmtId="0" fontId="0" fillId="0" borderId="1" xfId="0" applyBorder="1" applyAlignment="1" applyProtection="1">
      <alignment horizontal="center" vertical="center" wrapText="1"/>
      <protection locked="0"/>
    </xf>
    <xf numFmtId="3" fontId="0" fillId="0" borderId="1" xfId="0" applyNumberForma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2" borderId="0" xfId="0" applyFill="1" applyProtection="1">
      <protection locked="0"/>
    </xf>
    <xf numFmtId="0" fontId="0" fillId="0" borderId="0" xfId="0" applyProtection="1">
      <protection locked="0"/>
    </xf>
    <xf numFmtId="2" fontId="8" fillId="0" borderId="1" xfId="0" applyNumberFormat="1" applyFont="1" applyBorder="1" applyAlignment="1">
      <alignment horizontal="center" vertical="center"/>
    </xf>
    <xf numFmtId="0" fontId="7" fillId="2" borderId="0" xfId="0" applyFont="1" applyFill="1" applyProtection="1">
      <protection locked="0"/>
    </xf>
    <xf numFmtId="0" fontId="3" fillId="2" borderId="0" xfId="0" applyFont="1" applyFill="1" applyAlignment="1" applyProtection="1">
      <alignment vertical="center"/>
      <protection locked="0"/>
    </xf>
    <xf numFmtId="0" fontId="2" fillId="0" borderId="1" xfId="0" applyFont="1" applyBorder="1" applyAlignment="1" applyProtection="1">
      <alignment horizontal="center" vertical="center" wrapText="1"/>
      <protection locked="0"/>
    </xf>
    <xf numFmtId="0" fontId="0" fillId="0" borderId="1" xfId="0" applyBorder="1" applyAlignment="1" applyProtection="1">
      <alignment wrapText="1"/>
      <protection locked="0"/>
    </xf>
    <xf numFmtId="0" fontId="8" fillId="2" borderId="0" xfId="0" applyFont="1" applyFill="1" applyProtection="1">
      <protection locked="0"/>
    </xf>
    <xf numFmtId="0" fontId="0" fillId="0" borderId="1" xfId="0" applyBorder="1" applyAlignment="1" applyProtection="1">
      <alignment horizontal="left" vertical="center" wrapText="1"/>
      <protection locked="0"/>
    </xf>
    <xf numFmtId="0" fontId="9" fillId="0" borderId="1" xfId="0" applyFont="1" applyBorder="1" applyAlignment="1">
      <alignment vertical="center" wrapText="1"/>
    </xf>
    <xf numFmtId="2" fontId="0" fillId="0" borderId="5" xfId="0" applyNumberFormat="1" applyBorder="1" applyAlignment="1">
      <alignment horizontal="center" vertical="center"/>
    </xf>
    <xf numFmtId="0" fontId="0" fillId="0" borderId="1" xfId="0" applyBorder="1" applyAlignment="1">
      <alignment horizontal="left" vertical="center" wrapText="1"/>
    </xf>
    <xf numFmtId="2" fontId="7" fillId="2" borderId="0" xfId="0" applyNumberFormat="1" applyFont="1" applyFill="1" applyAlignment="1">
      <alignment horizontal="center" vertical="center"/>
    </xf>
    <xf numFmtId="2" fontId="7" fillId="2" borderId="0" xfId="0" applyNumberFormat="1" applyFont="1" applyFill="1"/>
    <xf numFmtId="0" fontId="6" fillId="2" borderId="0" xfId="0" applyFont="1" applyFill="1" applyProtection="1">
      <protection locked="0"/>
    </xf>
    <xf numFmtId="0" fontId="0" fillId="0" borderId="1" xfId="0" applyBorder="1" applyAlignment="1" applyProtection="1">
      <alignment vertical="center" wrapText="1"/>
      <protection locked="0"/>
    </xf>
    <xf numFmtId="0" fontId="7" fillId="2" borderId="0" xfId="0" applyFont="1" applyFill="1"/>
    <xf numFmtId="0" fontId="6" fillId="2" borderId="0" xfId="0" applyFont="1" applyFill="1"/>
    <xf numFmtId="0" fontId="8" fillId="2" borderId="0" xfId="0" applyFont="1" applyFill="1"/>
    <xf numFmtId="2" fontId="8" fillId="2" borderId="0" xfId="0" applyNumberFormat="1" applyFont="1" applyFill="1" applyAlignment="1">
      <alignment horizontal="center" vertical="center"/>
    </xf>
    <xf numFmtId="2" fontId="8" fillId="2" borderId="0" xfId="0" applyNumberFormat="1" applyFont="1" applyFill="1"/>
    <xf numFmtId="0" fontId="10" fillId="6" borderId="1" xfId="0" applyFont="1" applyFill="1" applyBorder="1" applyAlignment="1">
      <alignment vertical="center" wrapText="1"/>
    </xf>
    <xf numFmtId="2" fontId="10" fillId="6" borderId="1" xfId="0" applyNumberFormat="1" applyFont="1" applyFill="1" applyBorder="1" applyAlignment="1">
      <alignment horizontal="center" vertical="center" wrapText="1"/>
    </xf>
    <xf numFmtId="0" fontId="3" fillId="5" borderId="2" xfId="0" applyFont="1" applyFill="1" applyBorder="1" applyAlignment="1">
      <alignment vertical="center" wrapText="1"/>
    </xf>
    <xf numFmtId="2" fontId="3" fillId="5"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left" vertical="top" wrapText="1"/>
    </xf>
    <xf numFmtId="0" fontId="2" fillId="4" borderId="1" xfId="0" applyFont="1" applyFill="1" applyBorder="1" applyAlignment="1">
      <alignment vertical="top" wrapText="1"/>
    </xf>
    <xf numFmtId="0" fontId="4" fillId="4" borderId="4" xfId="0" applyFont="1" applyFill="1" applyBorder="1" applyAlignment="1">
      <alignment horizontal="left" vertical="top" wrapText="1"/>
    </xf>
    <xf numFmtId="0" fontId="4" fillId="4" borderId="12" xfId="0" applyFont="1" applyFill="1" applyBorder="1" applyAlignment="1">
      <alignment horizontal="left" vertical="top" wrapText="1"/>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0" fontId="2" fillId="4" borderId="1" xfId="0" applyFont="1" applyFill="1" applyBorder="1" applyAlignment="1">
      <alignment horizontal="left" vertical="top" wrapText="1"/>
    </xf>
    <xf numFmtId="0" fontId="1" fillId="2" borderId="2"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3" fillId="2" borderId="0" xfId="0" applyFont="1" applyFill="1" applyAlignment="1">
      <alignment horizontal="center" vertical="center"/>
    </xf>
    <xf numFmtId="0" fontId="0" fillId="2" borderId="1" xfId="0" applyFill="1" applyBorder="1" applyAlignment="1">
      <alignment horizontal="left" vertical="top"/>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5" fillId="3" borderId="2" xfId="0" applyFont="1" applyFill="1" applyBorder="1" applyAlignment="1">
      <alignment horizontal="left" vertical="center"/>
    </xf>
    <xf numFmtId="0" fontId="5" fillId="3" borderId="6" xfId="0" applyFont="1" applyFill="1" applyBorder="1" applyAlignment="1">
      <alignment horizontal="left" vertical="center"/>
    </xf>
    <xf numFmtId="0" fontId="5" fillId="3" borderId="3" xfId="0" applyFont="1" applyFill="1" applyBorder="1"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1" fillId="2" borderId="1" xfId="0" applyFont="1" applyFill="1" applyBorder="1" applyAlignment="1" applyProtection="1">
      <alignment horizontal="left" vertical="top"/>
      <protection locked="0"/>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1" xfId="0" applyFill="1" applyBorder="1" applyAlignment="1">
      <alignment horizontal="left" vertical="top" wrapText="1"/>
    </xf>
    <xf numFmtId="0" fontId="5" fillId="3" borderId="2" xfId="0" applyFont="1" applyFill="1" applyBorder="1" applyAlignment="1">
      <alignment horizontal="left" vertical="center" wrapText="1"/>
    </xf>
    <xf numFmtId="0" fontId="5" fillId="3" borderId="6"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7" xfId="0" applyFill="1" applyBorder="1" applyAlignment="1">
      <alignment horizontal="center"/>
    </xf>
    <xf numFmtId="0" fontId="0" fillId="2" borderId="0" xfId="0" applyFill="1" applyAlignment="1">
      <alignment horizontal="center"/>
    </xf>
    <xf numFmtId="0" fontId="0" fillId="2" borderId="8" xfId="0" applyFill="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0" fontId="0" fillId="2" borderId="14" xfId="0" applyFill="1" applyBorder="1" applyAlignment="1">
      <alignment horizontal="center"/>
    </xf>
    <xf numFmtId="0" fontId="11"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2" fontId="3" fillId="7" borderId="1" xfId="0" applyNumberFormat="1"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1">
    <cellStyle name="Normal" xfId="0" builtinId="0"/>
  </cellStyles>
  <dxfs count="17">
    <dxf>
      <font>
        <color theme="0"/>
      </font>
    </dxf>
    <dxf>
      <font>
        <color theme="0"/>
      </font>
    </dxf>
    <dxf>
      <fill>
        <patternFill>
          <bgColor rgb="FFFF0000"/>
        </patternFill>
      </fill>
    </dxf>
    <dxf>
      <fill>
        <patternFill>
          <bgColor rgb="FF92D050"/>
        </patternFill>
      </fill>
    </dxf>
    <dxf>
      <font>
        <color theme="0"/>
      </font>
    </dxf>
    <dxf>
      <fill>
        <patternFill>
          <bgColor rgb="FFFF0000"/>
        </patternFill>
      </fill>
    </dxf>
    <dxf>
      <fill>
        <patternFill>
          <bgColor rgb="FF92D050"/>
        </patternFill>
      </fill>
    </dxf>
    <dxf>
      <font>
        <color rgb="FF006100"/>
      </font>
      <fill>
        <patternFill>
          <bgColor rgb="FFC6EFCE"/>
        </patternFill>
      </fill>
    </dxf>
    <dxf>
      <font>
        <color auto="1"/>
      </font>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ont>
        <color theme="0"/>
      </font>
      <fill>
        <patternFill>
          <fgColor theme="0"/>
        </patternFill>
      </fill>
    </dxf>
    <dxf>
      <font>
        <color theme="0"/>
      </font>
    </dxf>
    <dxf>
      <font>
        <color theme="0"/>
      </font>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15609</xdr:colOff>
      <xdr:row>1</xdr:row>
      <xdr:rowOff>141760</xdr:rowOff>
    </xdr:from>
    <xdr:to>
      <xdr:col>1</xdr:col>
      <xdr:colOff>1454341</xdr:colOff>
      <xdr:row>4</xdr:row>
      <xdr:rowOff>78685</xdr:rowOff>
    </xdr:to>
    <xdr:pic>
      <xdr:nvPicPr>
        <xdr:cNvPr id="2" name="Imagem 1">
          <a:extLst>
            <a:ext uri="{FF2B5EF4-FFF2-40B4-BE49-F238E27FC236}">
              <a16:creationId xmlns:a16="http://schemas.microsoft.com/office/drawing/2014/main" id="{B8B516B0-1FEA-4997-907D-8D54A6151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609" y="332260"/>
          <a:ext cx="1438732" cy="620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33598-B51C-479E-B2ED-016735E3AA7E}">
  <dimension ref="A2:AP18"/>
  <sheetViews>
    <sheetView topLeftCell="B1" zoomScale="90" zoomScaleNormal="90" workbookViewId="0">
      <selection activeCell="D4" sqref="D4:D9"/>
    </sheetView>
  </sheetViews>
  <sheetFormatPr defaultRowHeight="15"/>
  <cols>
    <col min="1" max="3" width="9.140625" style="1"/>
    <col min="4" max="4" width="114.28515625" style="1" customWidth="1"/>
    <col min="5" max="5" width="8.5703125" style="1" customWidth="1"/>
    <col min="6" max="7" width="62.140625" style="1" customWidth="1"/>
    <col min="8" max="42" width="9.140625" style="1"/>
  </cols>
  <sheetData>
    <row r="2" spans="4:7" ht="10.5" customHeight="1"/>
    <row r="3" spans="4:7" ht="23.25">
      <c r="D3" s="34" t="s">
        <v>0</v>
      </c>
      <c r="F3" s="39" t="s">
        <v>1</v>
      </c>
      <c r="G3" s="40"/>
    </row>
    <row r="4" spans="4:7" ht="3" customHeight="1">
      <c r="D4" s="37" t="s">
        <v>2</v>
      </c>
      <c r="F4" s="41" t="s">
        <v>3</v>
      </c>
      <c r="G4" s="41" t="s">
        <v>4</v>
      </c>
    </row>
    <row r="5" spans="4:7" ht="20.25" customHeight="1">
      <c r="D5" s="38"/>
      <c r="F5" s="41"/>
      <c r="G5" s="41"/>
    </row>
    <row r="6" spans="4:7" ht="15" customHeight="1">
      <c r="D6" s="38"/>
      <c r="F6" s="41"/>
      <c r="G6" s="41"/>
    </row>
    <row r="7" spans="4:7" ht="128.25" customHeight="1">
      <c r="D7" s="38"/>
      <c r="F7" s="41"/>
      <c r="G7" s="41"/>
    </row>
    <row r="8" spans="4:7" ht="15" hidden="1" customHeight="1">
      <c r="D8" s="38"/>
      <c r="F8" s="41"/>
      <c r="G8" s="41"/>
    </row>
    <row r="9" spans="4:7" ht="1.1499999999999999" hidden="1" customHeight="1">
      <c r="D9" s="38"/>
      <c r="F9" s="41"/>
      <c r="G9" s="41"/>
    </row>
    <row r="10" spans="4:7" ht="162.75" customHeight="1">
      <c r="D10" s="35" t="s">
        <v>5</v>
      </c>
    </row>
    <row r="11" spans="4:7" ht="225.75" customHeight="1">
      <c r="D11" s="36" t="s">
        <v>6</v>
      </c>
    </row>
    <row r="15" spans="4:7" ht="15.75" customHeight="1"/>
    <row r="18" ht="1.5" customHeight="1"/>
  </sheetData>
  <sheetProtection algorithmName="SHA-512" hashValue="9MZpxKLoX5XvZ3/24EVwqzeh+Cy8Vk+fq+tl5TE+6OSF7IN+lfDpJBmgm41pZcerV0h4SCcOgluPd9LiW6R8Cw==" saltValue="RWdnK2JPS0jTrLL/teyZrA==" spinCount="100000" sheet="1" objects="1" scenarios="1"/>
  <mergeCells count="4">
    <mergeCell ref="D4:D9"/>
    <mergeCell ref="F3:G3"/>
    <mergeCell ref="G4:G9"/>
    <mergeCell ref="F4:F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6F1DF-CDAC-481F-A8F8-04ADAC3F0F71}">
  <dimension ref="A1:V275"/>
  <sheetViews>
    <sheetView zoomScaleNormal="100" workbookViewId="0">
      <selection activeCell="C13" sqref="C13"/>
    </sheetView>
  </sheetViews>
  <sheetFormatPr defaultColWidth="9.140625" defaultRowHeight="15"/>
  <cols>
    <col min="1" max="1" width="11.42578125" style="9" customWidth="1"/>
    <col min="2" max="2" width="57.7109375" style="10" customWidth="1"/>
    <col min="3" max="4" width="20" style="10" customWidth="1"/>
    <col min="5" max="5" width="15.140625" style="10" customWidth="1"/>
    <col min="6" max="22" width="9.140625" style="9"/>
    <col min="23" max="16384" width="9.140625" style="10"/>
  </cols>
  <sheetData>
    <row r="1" spans="2:5">
      <c r="B1" s="9"/>
      <c r="C1" s="9"/>
      <c r="D1" s="9"/>
      <c r="E1" s="9"/>
    </row>
    <row r="2" spans="2:5">
      <c r="B2" s="9"/>
      <c r="C2" s="9"/>
      <c r="D2" s="9"/>
      <c r="E2" s="9"/>
    </row>
    <row r="3" spans="2:5" ht="23.25">
      <c r="B3" s="47" t="s">
        <v>7</v>
      </c>
      <c r="C3" s="47"/>
      <c r="D3" s="47"/>
      <c r="E3" s="47"/>
    </row>
    <row r="4" spans="2:5">
      <c r="B4" s="9"/>
      <c r="C4" s="9"/>
      <c r="D4" s="9"/>
      <c r="E4" s="9"/>
    </row>
    <row r="5" spans="2:5">
      <c r="B5" s="9"/>
      <c r="C5" s="9"/>
      <c r="D5" s="9"/>
      <c r="E5" s="9"/>
    </row>
    <row r="6" spans="2:5" s="9" customFormat="1"/>
    <row r="7" spans="2:5">
      <c r="B7" s="48" t="s">
        <v>8</v>
      </c>
      <c r="C7" s="57" t="s">
        <v>9</v>
      </c>
      <c r="D7" s="49" t="s">
        <v>10</v>
      </c>
      <c r="E7" s="58" t="s">
        <v>11</v>
      </c>
    </row>
    <row r="8" spans="2:5">
      <c r="B8" s="48"/>
      <c r="C8" s="57"/>
      <c r="D8" s="50"/>
      <c r="E8" s="58"/>
    </row>
    <row r="9" spans="2:5" ht="42.95" customHeight="1">
      <c r="B9" s="2" t="s">
        <v>12</v>
      </c>
      <c r="C9" s="7"/>
      <c r="D9" s="4">
        <f>IF(C9&gt;=2000000,"Maior ou igual a 2 milhões",IF(C9&gt;=1500000,"Maior ou igual a 1,5 milhões e menor que 2 milhões",IF(C9&gt;=1000000,"Maior ou igual que 1 milhão e menor que 1,5 milhões",IF(C9&gt;=500000,"Maior ou igual que 500.000 e menor que 1 milhão",IF(C9&gt;=10000,"Maior ou igual a 10.000 e menor que 500 mil",IF(C9=0,,"Menor que 10.000"))))))</f>
        <v>0</v>
      </c>
      <c r="E9" s="3">
        <f>IF(C9&gt;=2000000,25,IF(C9&gt;=1500000,20,IF(C9&gt;=1000000,15,IF(C9&gt;=500000,10,IF(C9&gt;=10000,5,IF(C9&lt;10000,1))))))</f>
        <v>1</v>
      </c>
    </row>
    <row r="10" spans="2:5" ht="42.95" customHeight="1">
      <c r="B10" s="2" t="s">
        <v>13</v>
      </c>
      <c r="C10" s="6"/>
      <c r="D10" s="4">
        <f>IF(C10&gt;50,"Maior que 50",IF(C10&gt;20,"Maior que 20 e menor ou igual a 50",IF(C10&gt;10,"Maior que 10 e menor ou igual a 20",IF(C10&gt;5,"Maior que 5 e menor ou igual a 10",IF(C10=0,0,"Menor ou igual a 5 dados")))))</f>
        <v>0</v>
      </c>
      <c r="E10" s="3">
        <f>IF(C10&gt;50,12,IF(C10&gt;20,9,IF(C10&gt;10,6,IF(C10&gt;=6,3,IF(C10&lt;=5,1)))))</f>
        <v>1</v>
      </c>
    </row>
    <row r="11" spans="2:5" ht="42.95" customHeight="1">
      <c r="B11" s="2" t="s">
        <v>14</v>
      </c>
      <c r="C11" s="6"/>
      <c r="D11" s="4">
        <f>IF(C11&gt;10,"Maior que 10 anos",IF(C11&gt;4,"Maior que 5 e menor ou igual a 10 anos",IF(C11&gt;1,"Maior que 1 ano e menor ou igual a 5 anos",IF(C11=0,0,"Menor ou igual a 1 ano"))))</f>
        <v>0</v>
      </c>
      <c r="E11" s="3">
        <f>IF(C11&gt;10,4,IF(C11&gt;5,3,IF(C11&gt;1,2,IF(C11=0,0,1))))</f>
        <v>0</v>
      </c>
    </row>
    <row r="12" spans="2:5" ht="42.95" customHeight="1">
      <c r="B12" s="2" t="s">
        <v>15</v>
      </c>
      <c r="C12" s="8"/>
      <c r="D12" s="4" t="str">
        <f>IF(C12="Múltiplas ocorrências diárias","Múltiplas ocorrências diárias",IF(C12="Diariamente","Diariamente",IF(C12="Semanalmente","Semanalmente",IF(C12="Mensalmente","Mensalmente",IF(C12=0,"Anualmente","Anualmente")))))</f>
        <v>Anualmente</v>
      </c>
      <c r="E12" s="3" t="b">
        <f>IF(C12="Múltiplas ocorrências diárias",5,IF(C12="Diariamente",4,IF(C12="Semanalmente",3,IF(C12="Mensalmente",2,IF(C12="Anualmente",1)))))</f>
        <v>0</v>
      </c>
    </row>
    <row r="13" spans="2:5" ht="42.95" customHeight="1">
      <c r="B13" s="2" t="s">
        <v>16</v>
      </c>
      <c r="C13" s="6"/>
      <c r="D13" s="4" t="str">
        <f>IF(C13="Internacional","Internacional",IF(C13="nacional","Nacional",IF(C13="Regional","Regional",IF(C13="Estadual","Estadual",IF(C13=0,"Municipal","Municipal")))))</f>
        <v>Municipal</v>
      </c>
      <c r="E13" s="3" t="b">
        <f>IF(C13="Internacional",3,IF(C13="nacional",2,IF(C13="Regional",1.5,IF(C13="Estadual",1,IF(C13="Municipal",0.5)))))</f>
        <v>0</v>
      </c>
    </row>
    <row r="14" spans="2:5" ht="15.75">
      <c r="B14" s="51" t="s">
        <v>17</v>
      </c>
      <c r="C14" s="52"/>
      <c r="D14" s="53"/>
      <c r="E14" s="11">
        <f>SUM(E9:E13)</f>
        <v>2</v>
      </c>
    </row>
    <row r="15" spans="2:5">
      <c r="B15" s="9"/>
      <c r="C15" s="9"/>
      <c r="D15" s="9"/>
      <c r="E15" s="9"/>
    </row>
    <row r="16" spans="2:5" ht="18.75">
      <c r="B16" s="54" t="s">
        <v>18</v>
      </c>
      <c r="C16" s="55"/>
      <c r="D16" s="56"/>
      <c r="E16" s="5" t="str">
        <f>IF(E14&gt;=25,"Sim",IF(E14&gt;23.48, "Avaliar","Não"))</f>
        <v>Não</v>
      </c>
    </row>
    <row r="17" spans="2:5" s="9" customFormat="1"/>
    <row r="18" spans="2:5" s="9" customFormat="1">
      <c r="B18" s="42" t="s">
        <v>19</v>
      </c>
      <c r="C18" s="43"/>
      <c r="D18" s="43"/>
      <c r="E18" s="44"/>
    </row>
    <row r="19" spans="2:5" s="9" customFormat="1" ht="42.75" customHeight="1">
      <c r="B19" s="42" t="s">
        <v>20</v>
      </c>
      <c r="C19" s="45"/>
      <c r="D19" s="45"/>
      <c r="E19" s="46"/>
    </row>
    <row r="20" spans="2:5" s="9" customFormat="1"/>
    <row r="21" spans="2:5" s="9" customFormat="1"/>
    <row r="22" spans="2:5" s="9" customFormat="1"/>
    <row r="23" spans="2:5" s="9" customFormat="1"/>
    <row r="24" spans="2:5" s="9" customFormat="1"/>
    <row r="25" spans="2:5" s="9" customFormat="1"/>
    <row r="26" spans="2:5" s="9" customFormat="1"/>
    <row r="27" spans="2:5" s="9" customFormat="1"/>
    <row r="28" spans="2:5" s="9" customFormat="1"/>
    <row r="29" spans="2:5" s="9" customFormat="1"/>
    <row r="30" spans="2:5" s="9" customFormat="1"/>
    <row r="31" spans="2:5" s="9" customFormat="1"/>
    <row r="32" spans="2:5" s="9" customFormat="1"/>
    <row r="33" s="9" customFormat="1"/>
    <row r="34" s="9" customFormat="1"/>
    <row r="35" s="9" customFormat="1"/>
    <row r="36" s="9" customFormat="1"/>
    <row r="37" s="9" customFormat="1"/>
    <row r="38" s="9" customFormat="1"/>
    <row r="39" s="9" customFormat="1"/>
    <row r="40" s="9" customFormat="1"/>
    <row r="41" s="9" customFormat="1"/>
    <row r="42" s="9" customFormat="1"/>
    <row r="43" s="9" customFormat="1"/>
    <row r="44" s="9" customFormat="1"/>
    <row r="45" s="9" customFormat="1"/>
    <row r="46" s="9" customFormat="1"/>
    <row r="47" s="9" customFormat="1"/>
    <row r="48" s="9" customFormat="1"/>
    <row r="49" s="9" customFormat="1"/>
    <row r="50" s="9" customFormat="1"/>
    <row r="51" s="9" customFormat="1"/>
    <row r="52" s="9" customFormat="1"/>
    <row r="53" s="9" customFormat="1"/>
    <row r="54" s="9" customFormat="1"/>
    <row r="55" s="9" customFormat="1"/>
    <row r="56" s="9" customFormat="1"/>
    <row r="57" s="9" customFormat="1"/>
    <row r="58" s="9" customFormat="1"/>
    <row r="59" s="9" customFormat="1"/>
    <row r="60" s="9" customFormat="1"/>
    <row r="61" s="9" customFormat="1"/>
    <row r="62" s="9" customFormat="1"/>
    <row r="63" s="9" customFormat="1"/>
    <row r="64" s="9" customFormat="1"/>
    <row r="65" s="9" customFormat="1"/>
    <row r="66" s="9" customFormat="1"/>
    <row r="67" s="9" customFormat="1"/>
    <row r="68" s="9" customFormat="1"/>
    <row r="69" s="9" customFormat="1"/>
    <row r="70" s="9" customFormat="1"/>
    <row r="71" s="9" customFormat="1"/>
    <row r="72" s="9" customFormat="1"/>
    <row r="73" s="9" customFormat="1"/>
    <row r="74" s="9" customFormat="1"/>
    <row r="75" s="9" customFormat="1"/>
    <row r="76" s="9" customFormat="1"/>
    <row r="77" s="9" customFormat="1"/>
    <row r="78" s="9" customFormat="1"/>
    <row r="79" s="9" customFormat="1"/>
    <row r="80" s="9" customFormat="1"/>
    <row r="81" s="9" customFormat="1"/>
    <row r="82" s="9" customFormat="1"/>
    <row r="83" s="9" customFormat="1"/>
    <row r="84" s="9" customFormat="1"/>
    <row r="85" s="9" customFormat="1"/>
    <row r="86" s="9" customFormat="1"/>
    <row r="87" s="9" customFormat="1"/>
    <row r="88" s="9" customFormat="1"/>
    <row r="89" s="9" customFormat="1"/>
    <row r="90" s="9" customFormat="1"/>
    <row r="91" s="9" customFormat="1"/>
    <row r="92" s="9" customFormat="1"/>
    <row r="93" s="9" customFormat="1"/>
    <row r="94" s="9" customFormat="1"/>
    <row r="95" s="9" customFormat="1"/>
    <row r="96" s="9" customFormat="1"/>
    <row r="97" s="9" customFormat="1"/>
    <row r="98" s="9" customFormat="1"/>
    <row r="99" s="9" customFormat="1"/>
    <row r="100" s="9" customFormat="1"/>
    <row r="101" s="9" customFormat="1"/>
    <row r="102" s="9" customFormat="1"/>
    <row r="103" s="9" customFormat="1"/>
    <row r="104" s="9" customFormat="1"/>
    <row r="105" s="9" customFormat="1"/>
    <row r="106" s="9" customFormat="1"/>
    <row r="107" s="9" customFormat="1"/>
    <row r="108" s="9" customFormat="1"/>
    <row r="109" s="9" customFormat="1"/>
    <row r="110" s="9" customFormat="1"/>
    <row r="111" s="9" customFormat="1"/>
    <row r="112" s="9" customFormat="1"/>
    <row r="113" s="9" customFormat="1"/>
    <row r="114" s="9" customFormat="1"/>
    <row r="115" s="9" customFormat="1"/>
    <row r="116" s="9" customFormat="1"/>
    <row r="117" s="9" customFormat="1"/>
    <row r="118" s="9" customFormat="1"/>
    <row r="119" s="9" customFormat="1"/>
    <row r="120" s="9" customFormat="1"/>
    <row r="121" s="9" customFormat="1"/>
    <row r="122" s="9" customFormat="1"/>
    <row r="123" s="9" customFormat="1"/>
    <row r="124" s="9" customFormat="1"/>
    <row r="125" s="9" customFormat="1"/>
    <row r="126" s="9" customFormat="1"/>
    <row r="127" s="9" customFormat="1"/>
    <row r="128" s="9" customFormat="1"/>
    <row r="129" s="9" customFormat="1"/>
    <row r="130" s="9" customFormat="1"/>
    <row r="131" s="9" customFormat="1"/>
    <row r="132" s="9" customFormat="1"/>
    <row r="133" s="9" customFormat="1"/>
    <row r="134" s="9" customFormat="1"/>
    <row r="135" s="9" customFormat="1"/>
    <row r="136" s="9" customFormat="1"/>
    <row r="137" s="9" customFormat="1"/>
    <row r="138" s="9" customFormat="1"/>
    <row r="139" s="9" customFormat="1"/>
    <row r="140" s="9" customFormat="1"/>
    <row r="141" s="9" customFormat="1"/>
    <row r="142" s="9" customFormat="1"/>
    <row r="143" s="9" customFormat="1"/>
    <row r="144" s="9" customFormat="1"/>
    <row r="145" s="9" customFormat="1"/>
    <row r="146" s="9" customFormat="1"/>
    <row r="147" s="9" customFormat="1"/>
    <row r="148" s="9" customFormat="1"/>
    <row r="149" s="9" customFormat="1"/>
    <row r="150" s="9" customFormat="1"/>
    <row r="151" s="9" customFormat="1"/>
    <row r="152" s="9" customFormat="1"/>
    <row r="153" s="9" customFormat="1"/>
    <row r="154" s="9" customFormat="1"/>
    <row r="155" s="9" customFormat="1"/>
    <row r="156" s="9" customFormat="1"/>
    <row r="157" s="9" customFormat="1"/>
    <row r="158" s="9" customFormat="1"/>
    <row r="159" s="9" customFormat="1"/>
    <row r="160" s="9" customFormat="1"/>
    <row r="161" s="9" customFormat="1"/>
    <row r="162" s="9" customFormat="1"/>
    <row r="163" s="9" customFormat="1"/>
    <row r="164" s="9" customFormat="1"/>
    <row r="165" s="9" customFormat="1"/>
    <row r="166" s="9" customFormat="1"/>
    <row r="167" s="9" customFormat="1"/>
    <row r="168" s="9" customFormat="1"/>
    <row r="169" s="9" customFormat="1"/>
    <row r="170" s="9" customFormat="1"/>
    <row r="171" s="9" customFormat="1"/>
    <row r="172" s="9" customFormat="1"/>
    <row r="173" s="9" customFormat="1"/>
    <row r="174" s="9" customFormat="1"/>
    <row r="175" s="9" customFormat="1"/>
    <row r="176" s="9" customFormat="1"/>
    <row r="177" s="9" customFormat="1"/>
    <row r="178" s="9" customFormat="1"/>
    <row r="179" s="9" customFormat="1"/>
    <row r="180" s="9" customFormat="1"/>
    <row r="181" s="9" customFormat="1"/>
    <row r="182" s="9" customFormat="1"/>
    <row r="183" s="9" customFormat="1"/>
    <row r="184" s="9" customFormat="1"/>
    <row r="185" s="9" customFormat="1"/>
    <row r="186" s="9" customFormat="1"/>
    <row r="187" s="9" customFormat="1"/>
    <row r="188" s="9" customFormat="1"/>
    <row r="189" s="9" customFormat="1"/>
    <row r="190" s="9" customFormat="1"/>
    <row r="191" s="9" customFormat="1"/>
    <row r="192" s="9" customFormat="1"/>
    <row r="193" s="9" customFormat="1"/>
    <row r="194" s="9" customFormat="1"/>
    <row r="195" s="9" customFormat="1"/>
    <row r="196" s="9" customFormat="1"/>
    <row r="197" s="9" customFormat="1"/>
    <row r="198" s="9" customFormat="1"/>
    <row r="199" s="9" customFormat="1"/>
    <row r="200" s="9" customFormat="1"/>
    <row r="201" s="9" customFormat="1"/>
    <row r="202" s="9" customFormat="1"/>
    <row r="203" s="9" customFormat="1"/>
    <row r="204" s="9" customFormat="1"/>
    <row r="205" s="9" customFormat="1"/>
    <row r="206" s="9" customFormat="1"/>
    <row r="207" s="9" customFormat="1"/>
    <row r="208" s="9" customFormat="1"/>
    <row r="209" s="9" customFormat="1"/>
    <row r="210" s="9" customFormat="1"/>
    <row r="211" s="9" customFormat="1"/>
    <row r="212" s="9" customFormat="1"/>
    <row r="213" s="9" customFormat="1"/>
    <row r="214" s="9" customFormat="1"/>
    <row r="215" s="9" customFormat="1"/>
    <row r="216" s="9" customFormat="1"/>
    <row r="217" s="9" customFormat="1"/>
    <row r="218" s="9" customFormat="1"/>
    <row r="219" s="9" customFormat="1"/>
    <row r="220" s="9" customFormat="1"/>
    <row r="221" s="9" customFormat="1"/>
    <row r="222" s="9" customFormat="1"/>
    <row r="223" s="9" customFormat="1"/>
    <row r="224" s="9" customFormat="1"/>
    <row r="225" s="9" customFormat="1"/>
    <row r="226" s="9" customFormat="1"/>
    <row r="227" s="9" customFormat="1"/>
    <row r="228" s="9" customFormat="1"/>
    <row r="229" s="9" customFormat="1"/>
    <row r="230" s="9" customFormat="1"/>
    <row r="231" s="9" customFormat="1"/>
    <row r="232" s="9" customFormat="1"/>
    <row r="233" s="9" customFormat="1"/>
    <row r="234" s="9" customFormat="1"/>
    <row r="235" s="9" customFormat="1"/>
    <row r="236" s="9" customFormat="1"/>
    <row r="237" s="9" customFormat="1"/>
    <row r="238" s="9" customFormat="1"/>
    <row r="239" s="9" customFormat="1"/>
    <row r="240" s="9" customFormat="1"/>
    <row r="241" s="9" customFormat="1"/>
    <row r="242" s="9" customFormat="1"/>
    <row r="243" s="9" customFormat="1"/>
    <row r="244" s="9" customFormat="1"/>
    <row r="245" s="9" customFormat="1"/>
    <row r="246" s="9" customFormat="1"/>
    <row r="247" s="9" customFormat="1"/>
    <row r="248" s="9" customFormat="1"/>
    <row r="249" s="9" customFormat="1"/>
    <row r="250" s="9" customFormat="1"/>
    <row r="251" s="9" customFormat="1"/>
    <row r="252" s="9" customFormat="1"/>
    <row r="253" s="9" customFormat="1"/>
    <row r="254" s="9" customFormat="1"/>
    <row r="255" s="9" customFormat="1"/>
    <row r="256" s="9" customFormat="1"/>
    <row r="257" spans="2:5" s="9" customFormat="1"/>
    <row r="258" spans="2:5" s="9" customFormat="1"/>
    <row r="259" spans="2:5" s="9" customFormat="1"/>
    <row r="260" spans="2:5" s="9" customFormat="1"/>
    <row r="261" spans="2:5" s="9" customFormat="1"/>
    <row r="262" spans="2:5" s="9" customFormat="1"/>
    <row r="263" spans="2:5" s="9" customFormat="1"/>
    <row r="264" spans="2:5" s="9" customFormat="1"/>
    <row r="265" spans="2:5" s="9" customFormat="1"/>
    <row r="266" spans="2:5" s="9" customFormat="1"/>
    <row r="267" spans="2:5" s="9" customFormat="1"/>
    <row r="268" spans="2:5" s="9" customFormat="1"/>
    <row r="269" spans="2:5" s="9" customFormat="1"/>
    <row r="270" spans="2:5" s="9" customFormat="1"/>
    <row r="271" spans="2:5" s="9" customFormat="1"/>
    <row r="272" spans="2:5" s="9" customFormat="1">
      <c r="B272" s="10"/>
      <c r="C272" s="10"/>
      <c r="D272" s="10"/>
      <c r="E272" s="10"/>
    </row>
    <row r="273" spans="2:5" s="9" customFormat="1">
      <c r="B273" s="10"/>
      <c r="C273" s="10"/>
      <c r="D273" s="10"/>
      <c r="E273" s="10"/>
    </row>
    <row r="274" spans="2:5" s="9" customFormat="1">
      <c r="B274" s="10"/>
      <c r="C274" s="10"/>
      <c r="D274" s="10"/>
      <c r="E274" s="10"/>
    </row>
    <row r="275" spans="2:5" s="9" customFormat="1">
      <c r="B275" s="10"/>
      <c r="C275" s="10"/>
      <c r="D275" s="10"/>
      <c r="E275" s="10"/>
    </row>
  </sheetData>
  <sheetProtection algorithmName="SHA-512" hashValue="IWWdLX3hIAs9eRg0e0wcJ2qYGEmyze0wIdHp+FdSemuHdRX5e61D8WKVl0oCPJARZGzcL/664oPgL8SO4bUETQ==" saltValue="8P6zrEJ1/J/7Dp2U/80B/Q==" spinCount="100000" sheet="1" objects="1" scenarios="1"/>
  <protectedRanges>
    <protectedRange sqref="C9:C13" name="Intervalo1"/>
  </protectedRanges>
  <mergeCells count="9">
    <mergeCell ref="B18:E18"/>
    <mergeCell ref="B19:E19"/>
    <mergeCell ref="B3:E3"/>
    <mergeCell ref="B7:B8"/>
    <mergeCell ref="D7:D8"/>
    <mergeCell ref="B14:D14"/>
    <mergeCell ref="B16:D16"/>
    <mergeCell ref="C7:C8"/>
    <mergeCell ref="E7:E8"/>
  </mergeCells>
  <conditionalFormatting sqref="D9:D10">
    <cfRule type="cellIs" dxfId="16" priority="5" operator="equal">
      <formula>0</formula>
    </cfRule>
  </conditionalFormatting>
  <conditionalFormatting sqref="D11:D13">
    <cfRule type="cellIs" dxfId="15" priority="2" operator="equal">
      <formula>0</formula>
    </cfRule>
  </conditionalFormatting>
  <conditionalFormatting sqref="E9:E13">
    <cfRule type="cellIs" dxfId="14" priority="1" operator="equal">
      <formula>0</formula>
    </cfRule>
  </conditionalFormatting>
  <conditionalFormatting sqref="E14">
    <cfRule type="cellIs" dxfId="13" priority="9" operator="lessThan">
      <formula>10.5</formula>
    </cfRule>
    <cfRule type="cellIs" dxfId="12" priority="12" operator="between">
      <formula>23.5</formula>
      <formula>24.99</formula>
    </cfRule>
    <cfRule type="cellIs" dxfId="11" priority="13" operator="lessThanOrEqual">
      <formula>23.49</formula>
    </cfRule>
    <cfRule type="cellIs" dxfId="10" priority="14" operator="greaterThanOrEqual">
      <formula>25</formula>
    </cfRule>
  </conditionalFormatting>
  <conditionalFormatting sqref="E16">
    <cfRule type="containsText" dxfId="9" priority="8" operator="containsText" text="Avaliar">
      <formula>NOT(ISERROR(SEARCH("Avaliar",E16)))</formula>
    </cfRule>
    <cfRule type="cellIs" dxfId="8" priority="10" operator="equal">
      <formula>"Sim"</formula>
    </cfRule>
    <cfRule type="cellIs" dxfId="7" priority="11" operator="equal">
      <formula>"Não"</formula>
    </cfRule>
  </conditionalFormatting>
  <pageMargins left="0.511811024" right="0.511811024" top="0.78740157499999996" bottom="0.78740157499999996" header="0.31496062000000002" footer="0.31496062000000002"/>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B6D8B67-CEE4-4DED-8475-4065E3244DFE}">
          <x14:formula1>
            <xm:f>Padrão!$B$3:$B$7</xm:f>
          </x14:formula1>
          <xm:sqref>C12</xm:sqref>
        </x14:dataValidation>
        <x14:dataValidation type="list" allowBlank="1" showInputMessage="1" showErrorMessage="1" xr:uid="{1EC2D835-71E9-4AB2-A820-7F9F171C8F3F}">
          <x14:formula1>
            <xm:f>Padrão!$D$3:$D$7</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CD25-761A-4ECD-B583-AE4A26754B9A}">
  <dimension ref="A1:X278"/>
  <sheetViews>
    <sheetView zoomScaleNormal="100" workbookViewId="0">
      <selection activeCell="D17" sqref="D17"/>
    </sheetView>
  </sheetViews>
  <sheetFormatPr defaultColWidth="9.140625" defaultRowHeight="15"/>
  <cols>
    <col min="1" max="1" width="11.42578125" style="9" customWidth="1"/>
    <col min="2" max="2" width="57.7109375" style="10" customWidth="1"/>
    <col min="3" max="3" width="15.7109375" style="10" customWidth="1"/>
    <col min="4" max="4" width="14.5703125" style="10" customWidth="1"/>
    <col min="5" max="5" width="44.7109375" style="10" customWidth="1"/>
    <col min="6" max="7" width="9.140625" style="9"/>
    <col min="8" max="8" width="9.140625" style="12"/>
    <col min="9" max="22" width="9.140625" style="9"/>
    <col min="23" max="16384" width="9.140625" style="10"/>
  </cols>
  <sheetData>
    <row r="1" spans="2:24">
      <c r="B1" s="9"/>
      <c r="C1" s="9"/>
      <c r="D1" s="9"/>
      <c r="E1" s="9"/>
    </row>
    <row r="2" spans="2:24">
      <c r="B2" s="9"/>
      <c r="C2" s="9"/>
      <c r="D2" s="9"/>
      <c r="E2" s="9"/>
    </row>
    <row r="3" spans="2:24" ht="23.25">
      <c r="B3" s="47" t="s">
        <v>21</v>
      </c>
      <c r="C3" s="47"/>
      <c r="D3" s="47"/>
      <c r="E3" s="13"/>
    </row>
    <row r="4" spans="2:24" ht="7.5" customHeight="1">
      <c r="B4" s="9"/>
      <c r="C4" s="9"/>
      <c r="D4" s="9"/>
      <c r="E4" s="9"/>
    </row>
    <row r="5" spans="2:24">
      <c r="B5" s="9"/>
      <c r="C5" s="9"/>
      <c r="D5" s="9"/>
      <c r="E5" s="9"/>
    </row>
    <row r="6" spans="2:24" s="9" customFormat="1">
      <c r="H6" s="12"/>
    </row>
    <row r="7" spans="2:24" ht="30" customHeight="1">
      <c r="B7" s="62" t="s">
        <v>22</v>
      </c>
      <c r="C7" s="60" t="s">
        <v>23</v>
      </c>
      <c r="D7" s="57" t="s">
        <v>24</v>
      </c>
      <c r="E7" s="58" t="s">
        <v>25</v>
      </c>
    </row>
    <row r="8" spans="2:24" ht="9.75" customHeight="1">
      <c r="B8" s="62"/>
      <c r="C8" s="61"/>
      <c r="D8" s="57"/>
      <c r="E8" s="58"/>
    </row>
    <row r="9" spans="2:24" ht="34.5" customHeight="1">
      <c r="B9" s="18" t="s">
        <v>26</v>
      </c>
      <c r="C9" s="14"/>
      <c r="D9" s="6"/>
      <c r="E9" s="15" t="s">
        <v>27</v>
      </c>
      <c r="H9" s="21" t="str">
        <f>IF(C9="x",1,IF(D9="x", "0",""))</f>
        <v/>
      </c>
      <c r="I9" s="16"/>
    </row>
    <row r="10" spans="2:24" ht="34.5" customHeight="1">
      <c r="B10" s="18" t="s">
        <v>28</v>
      </c>
      <c r="C10" s="14"/>
      <c r="D10" s="6"/>
      <c r="E10" s="15" t="s">
        <v>27</v>
      </c>
      <c r="H10" s="21" t="str">
        <f>IF(C10="x",1,IF(D10="x", "0",""))</f>
        <v/>
      </c>
      <c r="I10" s="16"/>
    </row>
    <row r="11" spans="2:24" s="9" customFormat="1" ht="34.5" customHeight="1">
      <c r="B11" s="18" t="s">
        <v>29</v>
      </c>
      <c r="C11" s="65"/>
      <c r="D11" s="66"/>
      <c r="E11" s="67"/>
      <c r="H11" s="21"/>
      <c r="I11" s="16"/>
      <c r="W11" s="10"/>
      <c r="X11" s="10"/>
    </row>
    <row r="12" spans="2:24" s="9" customFormat="1" ht="34.5" customHeight="1">
      <c r="B12" s="20" t="s">
        <v>30</v>
      </c>
      <c r="C12" s="6"/>
      <c r="D12" s="6"/>
      <c r="E12" s="15" t="s">
        <v>27</v>
      </c>
      <c r="H12" s="21" t="str">
        <f t="shared" ref="H12:H17" si="0">IF(C12="x",1,IF(D12="x", "0",""))</f>
        <v/>
      </c>
      <c r="I12" s="16"/>
      <c r="W12" s="10"/>
      <c r="X12" s="10"/>
    </row>
    <row r="13" spans="2:24" s="9" customFormat="1" ht="34.5" customHeight="1">
      <c r="B13" s="20" t="s">
        <v>31</v>
      </c>
      <c r="C13" s="14"/>
      <c r="D13" s="6"/>
      <c r="E13" s="15" t="s">
        <v>27</v>
      </c>
      <c r="H13" s="21" t="str">
        <f t="shared" si="0"/>
        <v/>
      </c>
      <c r="I13" s="16"/>
      <c r="W13" s="10"/>
      <c r="X13" s="10"/>
    </row>
    <row r="14" spans="2:24" s="9" customFormat="1" ht="34.5" customHeight="1">
      <c r="B14" s="20" t="s">
        <v>32</v>
      </c>
      <c r="C14" s="6"/>
      <c r="D14" s="6"/>
      <c r="E14" s="15" t="s">
        <v>27</v>
      </c>
      <c r="H14" s="21" t="str">
        <f t="shared" si="0"/>
        <v/>
      </c>
      <c r="I14" s="16"/>
      <c r="W14" s="10"/>
      <c r="X14" s="10"/>
    </row>
    <row r="15" spans="2:24" s="9" customFormat="1" ht="34.5" customHeight="1">
      <c r="B15" s="20" t="s">
        <v>33</v>
      </c>
      <c r="C15" s="6"/>
      <c r="D15" s="6"/>
      <c r="E15" s="15" t="s">
        <v>27</v>
      </c>
      <c r="H15" s="21" t="str">
        <f t="shared" si="0"/>
        <v/>
      </c>
      <c r="I15" s="16"/>
      <c r="W15" s="10"/>
      <c r="X15" s="10"/>
    </row>
    <row r="16" spans="2:24" s="9" customFormat="1" ht="34.5" customHeight="1">
      <c r="B16" s="20" t="s">
        <v>34</v>
      </c>
      <c r="C16" s="6"/>
      <c r="D16" s="6"/>
      <c r="E16" s="15" t="s">
        <v>27</v>
      </c>
      <c r="H16" s="21" t="str">
        <f t="shared" si="0"/>
        <v/>
      </c>
      <c r="I16" s="16"/>
      <c r="W16" s="10"/>
      <c r="X16" s="10"/>
    </row>
    <row r="17" spans="2:24" s="9" customFormat="1" ht="34.5" customHeight="1">
      <c r="B17" s="20" t="s">
        <v>35</v>
      </c>
      <c r="C17" s="6"/>
      <c r="D17" s="6"/>
      <c r="E17" s="15" t="s">
        <v>27</v>
      </c>
      <c r="H17" s="21" t="str">
        <f t="shared" si="0"/>
        <v/>
      </c>
      <c r="I17" s="22">
        <f>SUM(H9:H17)</f>
        <v>0</v>
      </c>
      <c r="W17" s="10"/>
      <c r="X17" s="10"/>
    </row>
    <row r="18" spans="2:24" s="9" customFormat="1" ht="47.25" customHeight="1">
      <c r="B18" s="63" t="s">
        <v>36</v>
      </c>
      <c r="C18" s="64"/>
      <c r="D18" s="64"/>
      <c r="E18" s="19" t="str">
        <f>IF(I17&gt;=1,"Sim",IF(I17=0,"Não", ""))</f>
        <v>Não</v>
      </c>
      <c r="H18" s="12"/>
      <c r="W18" s="10"/>
      <c r="X18" s="10"/>
    </row>
    <row r="19" spans="2:24" s="9" customFormat="1">
      <c r="H19" s="12"/>
      <c r="W19" s="10"/>
      <c r="X19" s="10"/>
    </row>
    <row r="20" spans="2:24" s="9" customFormat="1">
      <c r="H20" s="12"/>
    </row>
    <row r="21" spans="2:24" s="9" customFormat="1">
      <c r="B21" s="59" t="s">
        <v>37</v>
      </c>
      <c r="C21" s="59"/>
      <c r="D21" s="59"/>
      <c r="E21" s="59"/>
      <c r="H21" s="12"/>
    </row>
    <row r="22" spans="2:24" s="9" customFormat="1">
      <c r="B22" s="59"/>
      <c r="C22" s="59"/>
      <c r="D22" s="59"/>
      <c r="E22" s="59"/>
      <c r="H22" s="12"/>
    </row>
    <row r="23" spans="2:24" s="9" customFormat="1">
      <c r="B23" s="59"/>
      <c r="C23" s="59"/>
      <c r="D23" s="59"/>
      <c r="E23" s="59"/>
      <c r="H23" s="12"/>
    </row>
    <row r="24" spans="2:24" s="9" customFormat="1">
      <c r="B24" s="59"/>
      <c r="C24" s="59"/>
      <c r="D24" s="59"/>
      <c r="E24" s="59"/>
      <c r="H24" s="12"/>
    </row>
    <row r="25" spans="2:24" s="9" customFormat="1">
      <c r="B25" s="59"/>
      <c r="C25" s="59"/>
      <c r="D25" s="59"/>
      <c r="E25" s="59"/>
      <c r="H25" s="12"/>
    </row>
    <row r="26" spans="2:24" s="9" customFormat="1" ht="48" customHeight="1">
      <c r="B26" s="59"/>
      <c r="C26" s="59"/>
      <c r="D26" s="59"/>
      <c r="E26" s="59"/>
      <c r="H26" s="12"/>
    </row>
    <row r="27" spans="2:24" s="9" customFormat="1">
      <c r="H27" s="12"/>
    </row>
    <row r="28" spans="2:24" s="9" customFormat="1">
      <c r="H28" s="12"/>
    </row>
    <row r="29" spans="2:24" s="9" customFormat="1">
      <c r="H29" s="12"/>
    </row>
    <row r="30" spans="2:24" s="9" customFormat="1">
      <c r="H30" s="12"/>
    </row>
    <row r="31" spans="2:24" s="9" customFormat="1">
      <c r="H31" s="12"/>
    </row>
    <row r="32" spans="2:24" s="9" customFormat="1">
      <c r="H32" s="12"/>
    </row>
    <row r="33" spans="8:8" s="9" customFormat="1">
      <c r="H33" s="12"/>
    </row>
    <row r="34" spans="8:8" s="9" customFormat="1">
      <c r="H34" s="12"/>
    </row>
    <row r="35" spans="8:8" s="9" customFormat="1">
      <c r="H35" s="12"/>
    </row>
    <row r="36" spans="8:8" s="9" customFormat="1">
      <c r="H36" s="12"/>
    </row>
    <row r="37" spans="8:8" s="9" customFormat="1">
      <c r="H37" s="12"/>
    </row>
    <row r="38" spans="8:8" s="9" customFormat="1">
      <c r="H38" s="12"/>
    </row>
    <row r="39" spans="8:8" s="9" customFormat="1">
      <c r="H39" s="12"/>
    </row>
    <row r="40" spans="8:8" s="9" customFormat="1">
      <c r="H40" s="12"/>
    </row>
    <row r="41" spans="8:8" s="9" customFormat="1">
      <c r="H41" s="12"/>
    </row>
    <row r="42" spans="8:8" s="9" customFormat="1">
      <c r="H42" s="12"/>
    </row>
    <row r="43" spans="8:8" s="9" customFormat="1">
      <c r="H43" s="12"/>
    </row>
    <row r="44" spans="8:8" s="9" customFormat="1">
      <c r="H44" s="12"/>
    </row>
    <row r="45" spans="8:8" s="9" customFormat="1">
      <c r="H45" s="12"/>
    </row>
    <row r="46" spans="8:8" s="9" customFormat="1">
      <c r="H46" s="12"/>
    </row>
    <row r="47" spans="8:8" s="9" customFormat="1">
      <c r="H47" s="12"/>
    </row>
    <row r="48" spans="8:8" s="9" customFormat="1">
      <c r="H48" s="12"/>
    </row>
    <row r="49" spans="8:8" s="9" customFormat="1">
      <c r="H49" s="12"/>
    </row>
    <row r="50" spans="8:8" s="9" customFormat="1">
      <c r="H50" s="12"/>
    </row>
    <row r="51" spans="8:8" s="9" customFormat="1">
      <c r="H51" s="12"/>
    </row>
    <row r="52" spans="8:8" s="9" customFormat="1">
      <c r="H52" s="12"/>
    </row>
    <row r="53" spans="8:8" s="9" customFormat="1">
      <c r="H53" s="12"/>
    </row>
    <row r="54" spans="8:8" s="9" customFormat="1">
      <c r="H54" s="12"/>
    </row>
    <row r="55" spans="8:8" s="9" customFormat="1">
      <c r="H55" s="12"/>
    </row>
    <row r="56" spans="8:8" s="9" customFormat="1">
      <c r="H56" s="12"/>
    </row>
    <row r="57" spans="8:8" s="9" customFormat="1">
      <c r="H57" s="12"/>
    </row>
    <row r="58" spans="8:8" s="9" customFormat="1">
      <c r="H58" s="12"/>
    </row>
    <row r="59" spans="8:8" s="9" customFormat="1">
      <c r="H59" s="12"/>
    </row>
    <row r="60" spans="8:8" s="9" customFormat="1">
      <c r="H60" s="12"/>
    </row>
    <row r="61" spans="8:8" s="9" customFormat="1">
      <c r="H61" s="12"/>
    </row>
    <row r="62" spans="8:8" s="9" customFormat="1">
      <c r="H62" s="12"/>
    </row>
    <row r="63" spans="8:8" s="9" customFormat="1">
      <c r="H63" s="12"/>
    </row>
    <row r="64" spans="8:8" s="9" customFormat="1">
      <c r="H64" s="12"/>
    </row>
    <row r="65" spans="8:8" s="9" customFormat="1">
      <c r="H65" s="12"/>
    </row>
    <row r="66" spans="8:8" s="9" customFormat="1">
      <c r="H66" s="12"/>
    </row>
    <row r="67" spans="8:8" s="9" customFormat="1">
      <c r="H67" s="12"/>
    </row>
    <row r="68" spans="8:8" s="9" customFormat="1">
      <c r="H68" s="12"/>
    </row>
    <row r="69" spans="8:8" s="9" customFormat="1">
      <c r="H69" s="12"/>
    </row>
    <row r="70" spans="8:8" s="9" customFormat="1">
      <c r="H70" s="12"/>
    </row>
    <row r="71" spans="8:8" s="9" customFormat="1">
      <c r="H71" s="12"/>
    </row>
    <row r="72" spans="8:8" s="9" customFormat="1">
      <c r="H72" s="12"/>
    </row>
    <row r="73" spans="8:8" s="9" customFormat="1">
      <c r="H73" s="12"/>
    </row>
    <row r="74" spans="8:8" s="9" customFormat="1">
      <c r="H74" s="12"/>
    </row>
    <row r="75" spans="8:8" s="9" customFormat="1">
      <c r="H75" s="12"/>
    </row>
    <row r="76" spans="8:8" s="9" customFormat="1">
      <c r="H76" s="12"/>
    </row>
    <row r="77" spans="8:8" s="9" customFormat="1">
      <c r="H77" s="12"/>
    </row>
    <row r="78" spans="8:8" s="9" customFormat="1">
      <c r="H78" s="12"/>
    </row>
    <row r="79" spans="8:8" s="9" customFormat="1">
      <c r="H79" s="12"/>
    </row>
    <row r="80" spans="8:8" s="9" customFormat="1">
      <c r="H80" s="12"/>
    </row>
    <row r="81" spans="8:8" s="9" customFormat="1">
      <c r="H81" s="12"/>
    </row>
    <row r="82" spans="8:8" s="9" customFormat="1">
      <c r="H82" s="12"/>
    </row>
    <row r="83" spans="8:8" s="9" customFormat="1">
      <c r="H83" s="12"/>
    </row>
    <row r="84" spans="8:8" s="9" customFormat="1">
      <c r="H84" s="12"/>
    </row>
    <row r="85" spans="8:8" s="9" customFormat="1">
      <c r="H85" s="12"/>
    </row>
    <row r="86" spans="8:8" s="9" customFormat="1">
      <c r="H86" s="12"/>
    </row>
    <row r="87" spans="8:8" s="9" customFormat="1">
      <c r="H87" s="12"/>
    </row>
    <row r="88" spans="8:8" s="9" customFormat="1">
      <c r="H88" s="12"/>
    </row>
    <row r="89" spans="8:8" s="9" customFormat="1">
      <c r="H89" s="12"/>
    </row>
    <row r="90" spans="8:8" s="9" customFormat="1">
      <c r="H90" s="12"/>
    </row>
    <row r="91" spans="8:8" s="9" customFormat="1">
      <c r="H91" s="12"/>
    </row>
    <row r="92" spans="8:8" s="9" customFormat="1">
      <c r="H92" s="12"/>
    </row>
    <row r="93" spans="8:8" s="9" customFormat="1">
      <c r="H93" s="12"/>
    </row>
    <row r="94" spans="8:8" s="9" customFormat="1">
      <c r="H94" s="12"/>
    </row>
    <row r="95" spans="8:8" s="9" customFormat="1">
      <c r="H95" s="12"/>
    </row>
    <row r="96" spans="8:8" s="9" customFormat="1">
      <c r="H96" s="12"/>
    </row>
    <row r="97" spans="8:8" s="9" customFormat="1">
      <c r="H97" s="12"/>
    </row>
    <row r="98" spans="8:8" s="9" customFormat="1">
      <c r="H98" s="12"/>
    </row>
    <row r="99" spans="8:8" s="9" customFormat="1">
      <c r="H99" s="12"/>
    </row>
    <row r="100" spans="8:8" s="9" customFormat="1">
      <c r="H100" s="12"/>
    </row>
    <row r="101" spans="8:8" s="9" customFormat="1">
      <c r="H101" s="12"/>
    </row>
    <row r="102" spans="8:8" s="9" customFormat="1">
      <c r="H102" s="12"/>
    </row>
    <row r="103" spans="8:8" s="9" customFormat="1">
      <c r="H103" s="12"/>
    </row>
    <row r="104" spans="8:8" s="9" customFormat="1">
      <c r="H104" s="12"/>
    </row>
    <row r="105" spans="8:8" s="9" customFormat="1">
      <c r="H105" s="12"/>
    </row>
    <row r="106" spans="8:8" s="9" customFormat="1">
      <c r="H106" s="12"/>
    </row>
    <row r="107" spans="8:8" s="9" customFormat="1">
      <c r="H107" s="12"/>
    </row>
    <row r="108" spans="8:8" s="9" customFormat="1">
      <c r="H108" s="12"/>
    </row>
    <row r="109" spans="8:8" s="9" customFormat="1">
      <c r="H109" s="12"/>
    </row>
    <row r="110" spans="8:8" s="9" customFormat="1">
      <c r="H110" s="12"/>
    </row>
    <row r="111" spans="8:8" s="9" customFormat="1">
      <c r="H111" s="12"/>
    </row>
    <row r="112" spans="8:8" s="9" customFormat="1">
      <c r="H112" s="12"/>
    </row>
    <row r="113" spans="8:8" s="9" customFormat="1">
      <c r="H113" s="12"/>
    </row>
    <row r="114" spans="8:8" s="9" customFormat="1">
      <c r="H114" s="12"/>
    </row>
    <row r="115" spans="8:8" s="9" customFormat="1">
      <c r="H115" s="12"/>
    </row>
    <row r="116" spans="8:8" s="9" customFormat="1">
      <c r="H116" s="12"/>
    </row>
    <row r="117" spans="8:8" s="9" customFormat="1">
      <c r="H117" s="12"/>
    </row>
    <row r="118" spans="8:8" s="9" customFormat="1">
      <c r="H118" s="12"/>
    </row>
    <row r="119" spans="8:8" s="9" customFormat="1">
      <c r="H119" s="12"/>
    </row>
    <row r="120" spans="8:8" s="9" customFormat="1">
      <c r="H120" s="12"/>
    </row>
    <row r="121" spans="8:8" s="9" customFormat="1">
      <c r="H121" s="12"/>
    </row>
    <row r="122" spans="8:8" s="9" customFormat="1">
      <c r="H122" s="12"/>
    </row>
    <row r="123" spans="8:8" s="9" customFormat="1">
      <c r="H123" s="12"/>
    </row>
    <row r="124" spans="8:8" s="9" customFormat="1">
      <c r="H124" s="12"/>
    </row>
    <row r="125" spans="8:8" s="9" customFormat="1">
      <c r="H125" s="12"/>
    </row>
    <row r="126" spans="8:8" s="9" customFormat="1">
      <c r="H126" s="12"/>
    </row>
    <row r="127" spans="8:8" s="9" customFormat="1">
      <c r="H127" s="12"/>
    </row>
    <row r="128" spans="8:8" s="9" customFormat="1">
      <c r="H128" s="12"/>
    </row>
    <row r="129" spans="8:8" s="9" customFormat="1">
      <c r="H129" s="12"/>
    </row>
    <row r="130" spans="8:8" s="9" customFormat="1">
      <c r="H130" s="12"/>
    </row>
    <row r="131" spans="8:8" s="9" customFormat="1">
      <c r="H131" s="12"/>
    </row>
    <row r="132" spans="8:8" s="9" customFormat="1">
      <c r="H132" s="12"/>
    </row>
    <row r="133" spans="8:8" s="9" customFormat="1">
      <c r="H133" s="12"/>
    </row>
    <row r="134" spans="8:8" s="9" customFormat="1">
      <c r="H134" s="12"/>
    </row>
    <row r="135" spans="8:8" s="9" customFormat="1">
      <c r="H135" s="12"/>
    </row>
    <row r="136" spans="8:8" s="9" customFormat="1">
      <c r="H136" s="12"/>
    </row>
    <row r="137" spans="8:8" s="9" customFormat="1">
      <c r="H137" s="12"/>
    </row>
    <row r="138" spans="8:8" s="9" customFormat="1">
      <c r="H138" s="12"/>
    </row>
    <row r="139" spans="8:8" s="9" customFormat="1">
      <c r="H139" s="12"/>
    </row>
    <row r="140" spans="8:8" s="9" customFormat="1">
      <c r="H140" s="12"/>
    </row>
    <row r="141" spans="8:8" s="9" customFormat="1">
      <c r="H141" s="12"/>
    </row>
    <row r="142" spans="8:8" s="9" customFormat="1">
      <c r="H142" s="12"/>
    </row>
    <row r="143" spans="8:8" s="9" customFormat="1">
      <c r="H143" s="12"/>
    </row>
    <row r="144" spans="8:8" s="9" customFormat="1">
      <c r="H144" s="12"/>
    </row>
    <row r="145" spans="8:8" s="9" customFormat="1">
      <c r="H145" s="12"/>
    </row>
    <row r="146" spans="8:8" s="9" customFormat="1">
      <c r="H146" s="12"/>
    </row>
    <row r="147" spans="8:8" s="9" customFormat="1">
      <c r="H147" s="12"/>
    </row>
    <row r="148" spans="8:8" s="9" customFormat="1">
      <c r="H148" s="12"/>
    </row>
    <row r="149" spans="8:8" s="9" customFormat="1">
      <c r="H149" s="12"/>
    </row>
    <row r="150" spans="8:8" s="9" customFormat="1">
      <c r="H150" s="12"/>
    </row>
    <row r="151" spans="8:8" s="9" customFormat="1">
      <c r="H151" s="12"/>
    </row>
    <row r="152" spans="8:8" s="9" customFormat="1">
      <c r="H152" s="12"/>
    </row>
    <row r="153" spans="8:8" s="9" customFormat="1">
      <c r="H153" s="12"/>
    </row>
    <row r="154" spans="8:8" s="9" customFormat="1">
      <c r="H154" s="12"/>
    </row>
    <row r="155" spans="8:8" s="9" customFormat="1">
      <c r="H155" s="12"/>
    </row>
    <row r="156" spans="8:8" s="9" customFormat="1">
      <c r="H156" s="12"/>
    </row>
    <row r="157" spans="8:8" s="9" customFormat="1">
      <c r="H157" s="12"/>
    </row>
    <row r="158" spans="8:8" s="9" customFormat="1">
      <c r="H158" s="12"/>
    </row>
    <row r="159" spans="8:8" s="9" customFormat="1">
      <c r="H159" s="12"/>
    </row>
    <row r="160" spans="8:8" s="9" customFormat="1">
      <c r="H160" s="12"/>
    </row>
    <row r="161" spans="8:8" s="9" customFormat="1">
      <c r="H161" s="12"/>
    </row>
    <row r="162" spans="8:8" s="9" customFormat="1">
      <c r="H162" s="12"/>
    </row>
    <row r="163" spans="8:8" s="9" customFormat="1">
      <c r="H163" s="12"/>
    </row>
    <row r="164" spans="8:8" s="9" customFormat="1">
      <c r="H164" s="12"/>
    </row>
    <row r="165" spans="8:8" s="9" customFormat="1">
      <c r="H165" s="12"/>
    </row>
    <row r="166" spans="8:8" s="9" customFormat="1">
      <c r="H166" s="12"/>
    </row>
    <row r="167" spans="8:8" s="9" customFormat="1">
      <c r="H167" s="12"/>
    </row>
    <row r="168" spans="8:8" s="9" customFormat="1">
      <c r="H168" s="12"/>
    </row>
    <row r="169" spans="8:8" s="9" customFormat="1">
      <c r="H169" s="12"/>
    </row>
    <row r="170" spans="8:8" s="9" customFormat="1">
      <c r="H170" s="12"/>
    </row>
    <row r="171" spans="8:8" s="9" customFormat="1">
      <c r="H171" s="12"/>
    </row>
    <row r="172" spans="8:8" s="9" customFormat="1">
      <c r="H172" s="12"/>
    </row>
    <row r="173" spans="8:8" s="9" customFormat="1">
      <c r="H173" s="12"/>
    </row>
    <row r="174" spans="8:8" s="9" customFormat="1">
      <c r="H174" s="12"/>
    </row>
    <row r="175" spans="8:8" s="9" customFormat="1">
      <c r="H175" s="12"/>
    </row>
    <row r="176" spans="8:8" s="9" customFormat="1">
      <c r="H176" s="12"/>
    </row>
    <row r="177" spans="8:8" s="9" customFormat="1">
      <c r="H177" s="12"/>
    </row>
    <row r="178" spans="8:8" s="9" customFormat="1">
      <c r="H178" s="12"/>
    </row>
    <row r="179" spans="8:8" s="9" customFormat="1">
      <c r="H179" s="12"/>
    </row>
    <row r="180" spans="8:8" s="9" customFormat="1">
      <c r="H180" s="12"/>
    </row>
    <row r="181" spans="8:8" s="9" customFormat="1">
      <c r="H181" s="12"/>
    </row>
    <row r="182" spans="8:8" s="9" customFormat="1">
      <c r="H182" s="12"/>
    </row>
    <row r="183" spans="8:8" s="9" customFormat="1">
      <c r="H183" s="12"/>
    </row>
    <row r="184" spans="8:8" s="9" customFormat="1">
      <c r="H184" s="12"/>
    </row>
    <row r="185" spans="8:8" s="9" customFormat="1">
      <c r="H185" s="12"/>
    </row>
    <row r="186" spans="8:8" s="9" customFormat="1">
      <c r="H186" s="12"/>
    </row>
    <row r="187" spans="8:8" s="9" customFormat="1">
      <c r="H187" s="12"/>
    </row>
    <row r="188" spans="8:8" s="9" customFormat="1">
      <c r="H188" s="12"/>
    </row>
    <row r="189" spans="8:8" s="9" customFormat="1">
      <c r="H189" s="12"/>
    </row>
    <row r="190" spans="8:8" s="9" customFormat="1">
      <c r="H190" s="12"/>
    </row>
    <row r="191" spans="8:8" s="9" customFormat="1">
      <c r="H191" s="12"/>
    </row>
    <row r="192" spans="8:8" s="9" customFormat="1">
      <c r="H192" s="12"/>
    </row>
    <row r="193" spans="8:8" s="9" customFormat="1">
      <c r="H193" s="12"/>
    </row>
    <row r="194" spans="8:8" s="9" customFormat="1">
      <c r="H194" s="12"/>
    </row>
    <row r="195" spans="8:8" s="9" customFormat="1">
      <c r="H195" s="12"/>
    </row>
    <row r="196" spans="8:8" s="9" customFormat="1">
      <c r="H196" s="12"/>
    </row>
    <row r="197" spans="8:8" s="9" customFormat="1">
      <c r="H197" s="12"/>
    </row>
    <row r="198" spans="8:8" s="9" customFormat="1">
      <c r="H198" s="12"/>
    </row>
    <row r="199" spans="8:8" s="9" customFormat="1">
      <c r="H199" s="12"/>
    </row>
    <row r="200" spans="8:8" s="9" customFormat="1">
      <c r="H200" s="12"/>
    </row>
    <row r="201" spans="8:8" s="9" customFormat="1">
      <c r="H201" s="12"/>
    </row>
    <row r="202" spans="8:8" s="9" customFormat="1">
      <c r="H202" s="12"/>
    </row>
    <row r="203" spans="8:8" s="9" customFormat="1">
      <c r="H203" s="12"/>
    </row>
    <row r="204" spans="8:8" s="9" customFormat="1">
      <c r="H204" s="12"/>
    </row>
    <row r="205" spans="8:8" s="9" customFormat="1">
      <c r="H205" s="12"/>
    </row>
    <row r="206" spans="8:8" s="9" customFormat="1">
      <c r="H206" s="12"/>
    </row>
    <row r="207" spans="8:8" s="9" customFormat="1">
      <c r="H207" s="12"/>
    </row>
    <row r="208" spans="8:8" s="9" customFormat="1">
      <c r="H208" s="12"/>
    </row>
    <row r="209" spans="8:8" s="9" customFormat="1">
      <c r="H209" s="12"/>
    </row>
    <row r="210" spans="8:8" s="9" customFormat="1">
      <c r="H210" s="12"/>
    </row>
    <row r="211" spans="8:8" s="9" customFormat="1">
      <c r="H211" s="12"/>
    </row>
    <row r="212" spans="8:8" s="9" customFormat="1">
      <c r="H212" s="12"/>
    </row>
    <row r="213" spans="8:8" s="9" customFormat="1">
      <c r="H213" s="12"/>
    </row>
    <row r="214" spans="8:8" s="9" customFormat="1">
      <c r="H214" s="12"/>
    </row>
    <row r="215" spans="8:8" s="9" customFormat="1">
      <c r="H215" s="12"/>
    </row>
    <row r="216" spans="8:8" s="9" customFormat="1">
      <c r="H216" s="12"/>
    </row>
    <row r="217" spans="8:8" s="9" customFormat="1">
      <c r="H217" s="12"/>
    </row>
    <row r="218" spans="8:8" s="9" customFormat="1">
      <c r="H218" s="12"/>
    </row>
    <row r="219" spans="8:8" s="9" customFormat="1">
      <c r="H219" s="12"/>
    </row>
    <row r="220" spans="8:8" s="9" customFormat="1">
      <c r="H220" s="12"/>
    </row>
    <row r="221" spans="8:8" s="9" customFormat="1">
      <c r="H221" s="12"/>
    </row>
    <row r="222" spans="8:8" s="9" customFormat="1">
      <c r="H222" s="12"/>
    </row>
    <row r="223" spans="8:8" s="9" customFormat="1">
      <c r="H223" s="12"/>
    </row>
    <row r="224" spans="8:8" s="9" customFormat="1">
      <c r="H224" s="12"/>
    </row>
    <row r="225" spans="8:8" s="9" customFormat="1">
      <c r="H225" s="12"/>
    </row>
    <row r="226" spans="8:8" s="9" customFormat="1">
      <c r="H226" s="12"/>
    </row>
    <row r="227" spans="8:8" s="9" customFormat="1">
      <c r="H227" s="12"/>
    </row>
    <row r="228" spans="8:8" s="9" customFormat="1">
      <c r="H228" s="12"/>
    </row>
    <row r="229" spans="8:8" s="9" customFormat="1">
      <c r="H229" s="12"/>
    </row>
    <row r="230" spans="8:8" s="9" customFormat="1">
      <c r="H230" s="12"/>
    </row>
    <row r="231" spans="8:8" s="9" customFormat="1">
      <c r="H231" s="12"/>
    </row>
    <row r="232" spans="8:8" s="9" customFormat="1">
      <c r="H232" s="12"/>
    </row>
    <row r="233" spans="8:8" s="9" customFormat="1">
      <c r="H233" s="12"/>
    </row>
    <row r="234" spans="8:8" s="9" customFormat="1">
      <c r="H234" s="12"/>
    </row>
    <row r="235" spans="8:8" s="9" customFormat="1">
      <c r="H235" s="12"/>
    </row>
    <row r="236" spans="8:8" s="9" customFormat="1">
      <c r="H236" s="12"/>
    </row>
    <row r="237" spans="8:8" s="9" customFormat="1">
      <c r="H237" s="12"/>
    </row>
    <row r="238" spans="8:8" s="9" customFormat="1">
      <c r="H238" s="12"/>
    </row>
    <row r="239" spans="8:8" s="9" customFormat="1">
      <c r="H239" s="12"/>
    </row>
    <row r="240" spans="8:8" s="9" customFormat="1">
      <c r="H240" s="12"/>
    </row>
    <row r="241" spans="8:8" s="9" customFormat="1">
      <c r="H241" s="12"/>
    </row>
    <row r="242" spans="8:8" s="9" customFormat="1">
      <c r="H242" s="12"/>
    </row>
    <row r="243" spans="8:8" s="9" customFormat="1">
      <c r="H243" s="12"/>
    </row>
    <row r="244" spans="8:8" s="9" customFormat="1">
      <c r="H244" s="12"/>
    </row>
    <row r="245" spans="8:8" s="9" customFormat="1">
      <c r="H245" s="12"/>
    </row>
    <row r="246" spans="8:8" s="9" customFormat="1">
      <c r="H246" s="12"/>
    </row>
    <row r="247" spans="8:8" s="9" customFormat="1">
      <c r="H247" s="12"/>
    </row>
    <row r="248" spans="8:8" s="9" customFormat="1">
      <c r="H248" s="12"/>
    </row>
    <row r="249" spans="8:8" s="9" customFormat="1">
      <c r="H249" s="12"/>
    </row>
    <row r="250" spans="8:8" s="9" customFormat="1">
      <c r="H250" s="12"/>
    </row>
    <row r="251" spans="8:8" s="9" customFormat="1">
      <c r="H251" s="12"/>
    </row>
    <row r="252" spans="8:8" s="9" customFormat="1">
      <c r="H252" s="12"/>
    </row>
    <row r="253" spans="8:8" s="9" customFormat="1">
      <c r="H253" s="12"/>
    </row>
    <row r="254" spans="8:8" s="9" customFormat="1">
      <c r="H254" s="12"/>
    </row>
    <row r="255" spans="8:8" s="9" customFormat="1">
      <c r="H255" s="12"/>
    </row>
    <row r="256" spans="8:8" s="9" customFormat="1">
      <c r="H256" s="12"/>
    </row>
    <row r="257" spans="8:8" s="9" customFormat="1">
      <c r="H257" s="12"/>
    </row>
    <row r="258" spans="8:8" s="9" customFormat="1">
      <c r="H258" s="12"/>
    </row>
    <row r="259" spans="8:8" s="9" customFormat="1">
      <c r="H259" s="12"/>
    </row>
    <row r="260" spans="8:8" s="9" customFormat="1">
      <c r="H260" s="12"/>
    </row>
    <row r="261" spans="8:8" s="9" customFormat="1">
      <c r="H261" s="12"/>
    </row>
    <row r="262" spans="8:8" s="9" customFormat="1">
      <c r="H262" s="12"/>
    </row>
    <row r="263" spans="8:8" s="9" customFormat="1">
      <c r="H263" s="12"/>
    </row>
    <row r="264" spans="8:8" s="9" customFormat="1">
      <c r="H264" s="12"/>
    </row>
    <row r="265" spans="8:8" s="9" customFormat="1">
      <c r="H265" s="12"/>
    </row>
    <row r="266" spans="8:8" s="9" customFormat="1">
      <c r="H266" s="12"/>
    </row>
    <row r="267" spans="8:8" s="9" customFormat="1">
      <c r="H267" s="12"/>
    </row>
    <row r="268" spans="8:8" s="9" customFormat="1">
      <c r="H268" s="12"/>
    </row>
    <row r="269" spans="8:8" s="9" customFormat="1">
      <c r="H269" s="12"/>
    </row>
    <row r="270" spans="8:8" s="9" customFormat="1">
      <c r="H270" s="12"/>
    </row>
    <row r="271" spans="8:8" s="9" customFormat="1">
      <c r="H271" s="12"/>
    </row>
    <row r="272" spans="8:8" s="9" customFormat="1">
      <c r="H272" s="12"/>
    </row>
    <row r="273" spans="8:8" s="9" customFormat="1">
      <c r="H273" s="12"/>
    </row>
    <row r="274" spans="8:8" s="9" customFormat="1">
      <c r="H274" s="12"/>
    </row>
    <row r="275" spans="8:8" s="9" customFormat="1">
      <c r="H275" s="12"/>
    </row>
    <row r="276" spans="8:8" s="9" customFormat="1">
      <c r="H276" s="12"/>
    </row>
    <row r="277" spans="8:8" s="9" customFormat="1">
      <c r="H277" s="12"/>
    </row>
    <row r="278" spans="8:8" s="9" customFormat="1">
      <c r="H278" s="12"/>
    </row>
  </sheetData>
  <sheetProtection algorithmName="SHA-512" hashValue="j2x0pd6MtECkNxrWYVBgoUFf9RJuaaJyeq/gTbGvw6XxCiOf7AjM5PnpBDVO+IgEyO9X0Bk06YzV3HSzZm7g9w==" saltValue="9uQJhA0JzBGZ5om1Nm2fDg==" spinCount="100000" sheet="1" objects="1" scenarios="1"/>
  <protectedRanges>
    <protectedRange sqref="E9 E10 E12 E13 E14 E15 E16 E17" name="Intervalo2"/>
    <protectedRange sqref="C10 C9 D9 D10 D12 C12 C13 D13 D14 C14 C15 D15 D16 C16 C17 D17" name="Intervalo1"/>
  </protectedRanges>
  <mergeCells count="8">
    <mergeCell ref="B21:E26"/>
    <mergeCell ref="C7:C8"/>
    <mergeCell ref="B3:D3"/>
    <mergeCell ref="B7:B8"/>
    <mergeCell ref="D7:D8"/>
    <mergeCell ref="E7:E8"/>
    <mergeCell ref="B18:D18"/>
    <mergeCell ref="C11:E11"/>
  </mergeCells>
  <conditionalFormatting sqref="E18">
    <cfRule type="containsText" dxfId="6" priority="1" operator="containsText" text="Não">
      <formula>NOT(ISERROR(SEARCH("Não",E18)))</formula>
    </cfRule>
    <cfRule type="containsText" dxfId="5" priority="2" operator="containsText" text="Sim">
      <formula>NOT(ISERROR(SEARCH("Sim",E18)))</formula>
    </cfRule>
  </conditionalFormatting>
  <conditionalFormatting sqref="H9:H17">
    <cfRule type="cellIs" dxfId="4" priority="3" operator="equal">
      <formula>0</formula>
    </cfRule>
  </conditionalFormatting>
  <pageMargins left="0.511811024" right="0.511811024" top="0.78740157499999996" bottom="0.78740157499999996" header="0.31496062000000002" footer="0.31496062000000002"/>
  <pageSetup paperSize="9" fitToWidth="0"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B48D1-5835-40B1-90D2-7DA0062C4047}">
  <sheetPr>
    <pageSetUpPr fitToPage="1"/>
  </sheetPr>
  <dimension ref="A1:X273"/>
  <sheetViews>
    <sheetView zoomScale="115" zoomScaleNormal="115" workbookViewId="0">
      <selection activeCell="D9" sqref="D9"/>
    </sheetView>
  </sheetViews>
  <sheetFormatPr defaultColWidth="9.140625" defaultRowHeight="15"/>
  <cols>
    <col min="1" max="1" width="11.42578125" style="9" customWidth="1"/>
    <col min="2" max="2" width="57.7109375" style="10" customWidth="1"/>
    <col min="3" max="3" width="15.7109375" style="10" customWidth="1"/>
    <col min="4" max="4" width="14.5703125" style="10" customWidth="1"/>
    <col min="5" max="5" width="44.7109375" style="10" customWidth="1"/>
    <col min="6" max="22" width="9.140625" style="9"/>
    <col min="23" max="16384" width="9.140625" style="10"/>
  </cols>
  <sheetData>
    <row r="1" spans="2:24">
      <c r="B1" s="9"/>
      <c r="C1" s="9"/>
      <c r="D1" s="9"/>
      <c r="E1" s="9"/>
    </row>
    <row r="2" spans="2:24">
      <c r="B2" s="9"/>
      <c r="C2" s="9"/>
      <c r="D2" s="9"/>
      <c r="E2" s="9"/>
    </row>
    <row r="3" spans="2:24" ht="23.25">
      <c r="B3" s="47" t="s">
        <v>38</v>
      </c>
      <c r="C3" s="47"/>
      <c r="D3" s="47"/>
      <c r="E3" s="13"/>
    </row>
    <row r="4" spans="2:24" ht="7.5" customHeight="1">
      <c r="B4" s="9"/>
      <c r="C4" s="9"/>
      <c r="D4" s="9"/>
      <c r="E4" s="9"/>
    </row>
    <row r="5" spans="2:24">
      <c r="B5" s="9"/>
      <c r="C5" s="9"/>
      <c r="D5" s="9"/>
      <c r="E5" s="9"/>
      <c r="F5" s="23"/>
      <c r="G5" s="23"/>
      <c r="H5" s="23"/>
      <c r="I5" s="23"/>
      <c r="J5" s="23"/>
      <c r="K5" s="23"/>
      <c r="L5" s="23"/>
      <c r="M5" s="23"/>
      <c r="N5" s="23"/>
      <c r="O5" s="23"/>
      <c r="P5" s="23"/>
      <c r="Q5" s="23"/>
    </row>
    <row r="6" spans="2:24" s="9" customFormat="1">
      <c r="F6" s="23"/>
      <c r="G6" s="23"/>
      <c r="H6" s="23"/>
      <c r="I6" s="23"/>
      <c r="J6" s="23"/>
      <c r="K6" s="23"/>
      <c r="L6" s="23"/>
      <c r="M6" s="23"/>
      <c r="N6" s="23"/>
      <c r="O6" s="23"/>
      <c r="P6" s="23"/>
      <c r="Q6" s="23"/>
    </row>
    <row r="7" spans="2:24" ht="30" customHeight="1">
      <c r="B7" s="62" t="s">
        <v>39</v>
      </c>
      <c r="C7" s="60" t="s">
        <v>23</v>
      </c>
      <c r="D7" s="57" t="s">
        <v>24</v>
      </c>
      <c r="E7" s="58" t="s">
        <v>25</v>
      </c>
      <c r="F7" s="23"/>
      <c r="G7" s="23"/>
      <c r="H7" s="23"/>
      <c r="I7" s="23"/>
      <c r="J7" s="23"/>
      <c r="K7" s="23"/>
      <c r="L7" s="23"/>
      <c r="M7" s="23"/>
      <c r="N7" s="23"/>
      <c r="O7" s="23"/>
      <c r="P7" s="23"/>
      <c r="Q7" s="23"/>
    </row>
    <row r="8" spans="2:24" ht="9.75" customHeight="1">
      <c r="B8" s="48"/>
      <c r="C8" s="61"/>
      <c r="D8" s="57"/>
      <c r="E8" s="58"/>
      <c r="F8" s="23"/>
      <c r="G8" s="23"/>
      <c r="H8" s="23"/>
      <c r="I8" s="23"/>
      <c r="J8" s="23"/>
      <c r="K8" s="23"/>
      <c r="L8" s="23"/>
      <c r="M8" s="23"/>
      <c r="N8" s="23"/>
      <c r="O8" s="23"/>
      <c r="P8" s="23"/>
      <c r="Q8" s="23"/>
    </row>
    <row r="9" spans="2:24" ht="34.5" customHeight="1">
      <c r="B9" s="2" t="s">
        <v>40</v>
      </c>
      <c r="C9" s="14"/>
      <c r="D9" s="6"/>
      <c r="E9" s="24" t="s">
        <v>41</v>
      </c>
      <c r="F9" s="23"/>
      <c r="G9" s="23"/>
      <c r="H9" s="21" t="str">
        <f>IF(C9="x",1,IF(D9="x", "0",""))</f>
        <v/>
      </c>
      <c r="I9" s="12"/>
      <c r="J9" s="22">
        <f>SUM(H9:H12)</f>
        <v>0</v>
      </c>
      <c r="K9" s="23"/>
      <c r="L9" s="23"/>
      <c r="M9" s="23"/>
      <c r="N9" s="23"/>
      <c r="O9" s="23"/>
      <c r="P9" s="23"/>
      <c r="Q9" s="23"/>
    </row>
    <row r="10" spans="2:24" ht="47.25">
      <c r="B10" s="2" t="s">
        <v>42</v>
      </c>
      <c r="C10" s="14"/>
      <c r="D10" s="6"/>
      <c r="E10" s="17" t="s">
        <v>41</v>
      </c>
      <c r="F10" s="23"/>
      <c r="G10" s="23"/>
      <c r="H10" s="21" t="str">
        <f>IF(C10="x",1,IF(D10="x", "0",""))</f>
        <v/>
      </c>
      <c r="I10" s="12"/>
      <c r="J10" s="12"/>
      <c r="K10" s="23"/>
      <c r="L10" s="23"/>
      <c r="M10" s="23"/>
      <c r="N10" s="23"/>
      <c r="O10" s="23"/>
      <c r="P10" s="23"/>
      <c r="Q10" s="23"/>
    </row>
    <row r="11" spans="2:24" s="9" customFormat="1" ht="78.75">
      <c r="B11" s="2" t="s">
        <v>43</v>
      </c>
      <c r="C11" s="14"/>
      <c r="D11" s="14"/>
      <c r="E11" s="17" t="s">
        <v>41</v>
      </c>
      <c r="F11" s="23"/>
      <c r="G11" s="23"/>
      <c r="H11" s="21" t="str">
        <f>IF(C11="x",1,IF(D11="x", "0",""))</f>
        <v/>
      </c>
      <c r="I11" s="12"/>
      <c r="J11" s="12"/>
      <c r="K11" s="23"/>
      <c r="L11" s="23"/>
      <c r="M11" s="23"/>
      <c r="N11" s="23"/>
      <c r="O11" s="23"/>
      <c r="P11" s="23"/>
      <c r="Q11" s="23"/>
      <c r="W11" s="10"/>
      <c r="X11" s="10"/>
    </row>
    <row r="12" spans="2:24" s="9" customFormat="1" ht="34.5" customHeight="1">
      <c r="B12" s="20" t="s">
        <v>44</v>
      </c>
      <c r="C12" s="14"/>
      <c r="D12" s="6"/>
      <c r="E12" s="24" t="s">
        <v>41</v>
      </c>
      <c r="F12" s="23"/>
      <c r="G12" s="23"/>
      <c r="H12" s="21" t="str">
        <f>IF(C12="x",1,IF(D12="x", "0",""))</f>
        <v/>
      </c>
      <c r="I12" s="12"/>
      <c r="J12" s="12"/>
      <c r="K12" s="23"/>
      <c r="L12" s="23"/>
      <c r="M12" s="23"/>
      <c r="N12" s="23"/>
      <c r="O12" s="23"/>
      <c r="P12" s="23"/>
      <c r="Q12" s="23"/>
      <c r="W12" s="10"/>
      <c r="X12" s="10"/>
    </row>
    <row r="13" spans="2:24" s="9" customFormat="1" ht="47.25" customHeight="1">
      <c r="B13" s="63" t="s">
        <v>45</v>
      </c>
      <c r="C13" s="64"/>
      <c r="D13" s="64"/>
      <c r="E13" s="19" t="str">
        <f>IF(J9&gt;=1,"Sim",IF(J9=0,"Não", ""))</f>
        <v>Não</v>
      </c>
      <c r="F13" s="23"/>
      <c r="G13" s="23"/>
      <c r="H13" s="23"/>
      <c r="I13" s="23"/>
      <c r="J13" s="23"/>
      <c r="K13" s="23"/>
      <c r="L13" s="23"/>
      <c r="M13" s="23"/>
      <c r="N13" s="23"/>
      <c r="O13" s="23"/>
      <c r="P13" s="23"/>
      <c r="Q13" s="23"/>
      <c r="W13" s="10"/>
      <c r="X13" s="10"/>
    </row>
    <row r="14" spans="2:24" s="9" customFormat="1">
      <c r="W14" s="10"/>
      <c r="X14" s="10"/>
    </row>
    <row r="15" spans="2:24" s="9" customFormat="1"/>
    <row r="16" spans="2:24" s="9" customFormat="1">
      <c r="B16" s="59" t="s">
        <v>37</v>
      </c>
      <c r="C16" s="59"/>
      <c r="D16" s="59"/>
      <c r="E16" s="59"/>
    </row>
    <row r="17" spans="2:5" s="9" customFormat="1">
      <c r="B17" s="59"/>
      <c r="C17" s="59"/>
      <c r="D17" s="59"/>
      <c r="E17" s="59"/>
    </row>
    <row r="18" spans="2:5" s="9" customFormat="1">
      <c r="B18" s="59"/>
      <c r="C18" s="59"/>
      <c r="D18" s="59"/>
      <c r="E18" s="59"/>
    </row>
    <row r="19" spans="2:5" s="9" customFormat="1">
      <c r="B19" s="59"/>
      <c r="C19" s="59"/>
      <c r="D19" s="59"/>
      <c r="E19" s="59"/>
    </row>
    <row r="20" spans="2:5" s="9" customFormat="1">
      <c r="B20" s="59"/>
      <c r="C20" s="59"/>
      <c r="D20" s="59"/>
      <c r="E20" s="59"/>
    </row>
    <row r="21" spans="2:5" s="9" customFormat="1" ht="48" customHeight="1">
      <c r="B21" s="59"/>
      <c r="C21" s="59"/>
      <c r="D21" s="59"/>
      <c r="E21" s="59"/>
    </row>
    <row r="22" spans="2:5" s="9" customFormat="1"/>
    <row r="23" spans="2:5" s="9" customFormat="1"/>
    <row r="24" spans="2:5" s="9" customFormat="1"/>
    <row r="25" spans="2:5" s="9" customFormat="1"/>
    <row r="26" spans="2:5" s="9" customFormat="1"/>
    <row r="27" spans="2:5" s="9" customFormat="1"/>
    <row r="28" spans="2:5" s="9" customFormat="1"/>
    <row r="29" spans="2:5" s="9" customFormat="1"/>
    <row r="30" spans="2:5" s="9" customFormat="1"/>
    <row r="31" spans="2:5" s="9" customFormat="1"/>
    <row r="32" spans="2:5" s="9" customFormat="1"/>
    <row r="33" s="9" customFormat="1"/>
    <row r="34" s="9" customFormat="1"/>
    <row r="35" s="9" customFormat="1"/>
    <row r="36" s="9" customFormat="1"/>
    <row r="37" s="9" customFormat="1"/>
    <row r="38" s="9" customFormat="1"/>
    <row r="39" s="9" customFormat="1"/>
    <row r="40" s="9" customFormat="1"/>
    <row r="41" s="9" customFormat="1"/>
    <row r="42" s="9" customFormat="1"/>
    <row r="43" s="9" customFormat="1"/>
    <row r="44" s="9" customFormat="1"/>
    <row r="45" s="9" customFormat="1"/>
    <row r="46" s="9" customFormat="1"/>
    <row r="47" s="9" customFormat="1"/>
    <row r="48" s="9" customFormat="1"/>
    <row r="49" s="9" customFormat="1"/>
    <row r="50" s="9" customFormat="1"/>
    <row r="51" s="9" customFormat="1"/>
    <row r="52" s="9" customFormat="1"/>
    <row r="53" s="9" customFormat="1"/>
    <row r="54" s="9" customFormat="1"/>
    <row r="55" s="9" customFormat="1"/>
    <row r="56" s="9" customFormat="1"/>
    <row r="57" s="9" customFormat="1"/>
    <row r="58" s="9" customFormat="1"/>
    <row r="59" s="9" customFormat="1"/>
    <row r="60" s="9" customFormat="1"/>
    <row r="61" s="9" customFormat="1"/>
    <row r="62" s="9" customFormat="1"/>
    <row r="63" s="9" customFormat="1"/>
    <row r="64" s="9" customFormat="1"/>
    <row r="65" s="9" customFormat="1"/>
    <row r="66" s="9" customFormat="1"/>
    <row r="67" s="9" customFormat="1"/>
    <row r="68" s="9" customFormat="1"/>
    <row r="69" s="9" customFormat="1"/>
    <row r="70" s="9" customFormat="1"/>
    <row r="71" s="9" customFormat="1"/>
    <row r="72" s="9" customFormat="1"/>
    <row r="73" s="9" customFormat="1"/>
    <row r="74" s="9" customFormat="1"/>
    <row r="75" s="9" customFormat="1"/>
    <row r="76" s="9" customFormat="1"/>
    <row r="77" s="9" customFormat="1"/>
    <row r="78" s="9" customFormat="1"/>
    <row r="79" s="9" customFormat="1"/>
    <row r="80" s="9" customFormat="1"/>
    <row r="81" s="9" customFormat="1"/>
    <row r="82" s="9" customFormat="1"/>
    <row r="83" s="9" customFormat="1"/>
    <row r="84" s="9" customFormat="1"/>
    <row r="85" s="9" customFormat="1"/>
    <row r="86" s="9" customFormat="1"/>
    <row r="87" s="9" customFormat="1"/>
    <row r="88" s="9" customFormat="1"/>
    <row r="89" s="9" customFormat="1"/>
    <row r="90" s="9" customFormat="1"/>
    <row r="91" s="9" customFormat="1"/>
    <row r="92" s="9" customFormat="1"/>
    <row r="93" s="9" customFormat="1"/>
    <row r="94" s="9" customFormat="1"/>
    <row r="95" s="9" customFormat="1"/>
    <row r="96" s="9" customFormat="1"/>
    <row r="97" s="9" customFormat="1"/>
    <row r="98" s="9" customFormat="1"/>
    <row r="99" s="9" customFormat="1"/>
    <row r="100" s="9" customFormat="1"/>
    <row r="101" s="9" customFormat="1"/>
    <row r="102" s="9" customFormat="1"/>
    <row r="103" s="9" customFormat="1"/>
    <row r="104" s="9" customFormat="1"/>
    <row r="105" s="9" customFormat="1"/>
    <row r="106" s="9" customFormat="1"/>
    <row r="107" s="9" customFormat="1"/>
    <row r="108" s="9" customFormat="1"/>
    <row r="109" s="9" customFormat="1"/>
    <row r="110" s="9" customFormat="1"/>
    <row r="111" s="9" customFormat="1"/>
    <row r="112" s="9" customFormat="1"/>
    <row r="113" s="9" customFormat="1"/>
    <row r="114" s="9" customFormat="1"/>
    <row r="115" s="9" customFormat="1"/>
    <row r="116" s="9" customFormat="1"/>
    <row r="117" s="9" customFormat="1"/>
    <row r="118" s="9" customFormat="1"/>
    <row r="119" s="9" customFormat="1"/>
    <row r="120" s="9" customFormat="1"/>
    <row r="121" s="9" customFormat="1"/>
    <row r="122" s="9" customFormat="1"/>
    <row r="123" s="9" customFormat="1"/>
    <row r="124" s="9" customFormat="1"/>
    <row r="125" s="9" customFormat="1"/>
    <row r="126" s="9" customFormat="1"/>
    <row r="127" s="9" customFormat="1"/>
    <row r="128" s="9" customFormat="1"/>
    <row r="129" s="9" customFormat="1"/>
    <row r="130" s="9" customFormat="1"/>
    <row r="131" s="9" customFormat="1"/>
    <row r="132" s="9" customFormat="1"/>
    <row r="133" s="9" customFormat="1"/>
    <row r="134" s="9" customFormat="1"/>
    <row r="135" s="9" customFormat="1"/>
    <row r="136" s="9" customFormat="1"/>
    <row r="137" s="9" customFormat="1"/>
    <row r="138" s="9" customFormat="1"/>
    <row r="139" s="9" customFormat="1"/>
    <row r="140" s="9" customFormat="1"/>
    <row r="141" s="9" customFormat="1"/>
    <row r="142" s="9" customFormat="1"/>
    <row r="143" s="9" customFormat="1"/>
    <row r="144" s="9" customFormat="1"/>
    <row r="145" s="9" customFormat="1"/>
    <row r="146" s="9" customFormat="1"/>
    <row r="147" s="9" customFormat="1"/>
    <row r="148" s="9" customFormat="1"/>
    <row r="149" s="9" customFormat="1"/>
    <row r="150" s="9" customFormat="1"/>
    <row r="151" s="9" customFormat="1"/>
    <row r="152" s="9" customFormat="1"/>
    <row r="153" s="9" customFormat="1"/>
    <row r="154" s="9" customFormat="1"/>
    <row r="155" s="9" customFormat="1"/>
    <row r="156" s="9" customFormat="1"/>
    <row r="157" s="9" customFormat="1"/>
    <row r="158" s="9" customFormat="1"/>
    <row r="159" s="9" customFormat="1"/>
    <row r="160" s="9" customFormat="1"/>
    <row r="161" s="9" customFormat="1"/>
    <row r="162" s="9" customFormat="1"/>
    <row r="163" s="9" customFormat="1"/>
    <row r="164" s="9" customFormat="1"/>
    <row r="165" s="9" customFormat="1"/>
    <row r="166" s="9" customFormat="1"/>
    <row r="167" s="9" customFormat="1"/>
    <row r="168" s="9" customFormat="1"/>
    <row r="169" s="9" customFormat="1"/>
    <row r="170" s="9" customFormat="1"/>
    <row r="171" s="9" customFormat="1"/>
    <row r="172" s="9" customFormat="1"/>
    <row r="173" s="9" customFormat="1"/>
    <row r="174" s="9" customFormat="1"/>
    <row r="175" s="9" customFormat="1"/>
    <row r="176" s="9" customFormat="1"/>
    <row r="177" s="9" customFormat="1"/>
    <row r="178" s="9" customFormat="1"/>
    <row r="179" s="9" customFormat="1"/>
    <row r="180" s="9" customFormat="1"/>
    <row r="181" s="9" customFormat="1"/>
    <row r="182" s="9" customFormat="1"/>
    <row r="183" s="9" customFormat="1"/>
    <row r="184" s="9" customFormat="1"/>
    <row r="185" s="9" customFormat="1"/>
    <row r="186" s="9" customFormat="1"/>
    <row r="187" s="9" customFormat="1"/>
    <row r="188" s="9" customFormat="1"/>
    <row r="189" s="9" customFormat="1"/>
    <row r="190" s="9" customFormat="1"/>
    <row r="191" s="9" customFormat="1"/>
    <row r="192" s="9" customFormat="1"/>
    <row r="193" s="9" customFormat="1"/>
    <row r="194" s="9" customFormat="1"/>
    <row r="195" s="9" customFormat="1"/>
    <row r="196" s="9" customFormat="1"/>
    <row r="197" s="9" customFormat="1"/>
    <row r="198" s="9" customFormat="1"/>
    <row r="199" s="9" customFormat="1"/>
    <row r="200" s="9" customFormat="1"/>
    <row r="201" s="9" customFormat="1"/>
    <row r="202" s="9" customFormat="1"/>
    <row r="203" s="9" customFormat="1"/>
    <row r="204" s="9" customFormat="1"/>
    <row r="205" s="9" customFormat="1"/>
    <row r="206" s="9" customFormat="1"/>
    <row r="207" s="9" customFormat="1"/>
    <row r="208" s="9" customFormat="1"/>
    <row r="209" s="9" customFormat="1"/>
    <row r="210" s="9" customFormat="1"/>
    <row r="211" s="9" customFormat="1"/>
    <row r="212" s="9" customFormat="1"/>
    <row r="213" s="9" customFormat="1"/>
    <row r="214" s="9" customFormat="1"/>
    <row r="215" s="9" customFormat="1"/>
    <row r="216" s="9" customFormat="1"/>
    <row r="217" s="9" customFormat="1"/>
    <row r="218" s="9" customFormat="1"/>
    <row r="219" s="9" customFormat="1"/>
    <row r="220" s="9" customFormat="1"/>
    <row r="221" s="9" customFormat="1"/>
    <row r="222" s="9" customFormat="1"/>
    <row r="223" s="9" customFormat="1"/>
    <row r="224" s="9" customFormat="1"/>
    <row r="225" s="9" customFormat="1"/>
    <row r="226" s="9" customFormat="1"/>
    <row r="227" s="9" customFormat="1"/>
    <row r="228" s="9" customFormat="1"/>
    <row r="229" s="9" customFormat="1"/>
    <row r="230" s="9" customFormat="1"/>
    <row r="231" s="9" customFormat="1"/>
    <row r="232" s="9" customFormat="1"/>
    <row r="233" s="9" customFormat="1"/>
    <row r="234" s="9" customFormat="1"/>
    <row r="235" s="9" customFormat="1"/>
    <row r="236" s="9" customFormat="1"/>
    <row r="237" s="9" customFormat="1"/>
    <row r="238" s="9" customFormat="1"/>
    <row r="239" s="9" customFormat="1"/>
    <row r="240" s="9" customFormat="1"/>
    <row r="241" s="9" customFormat="1"/>
    <row r="242" s="9" customFormat="1"/>
    <row r="243" s="9" customFormat="1"/>
    <row r="244" s="9" customFormat="1"/>
    <row r="245" s="9" customFormat="1"/>
    <row r="246" s="9" customFormat="1"/>
    <row r="247" s="9" customFormat="1"/>
    <row r="248" s="9" customFormat="1"/>
    <row r="249" s="9" customFormat="1"/>
    <row r="250" s="9" customFormat="1"/>
    <row r="251" s="9" customFormat="1"/>
    <row r="252" s="9" customFormat="1"/>
    <row r="253" s="9" customFormat="1"/>
    <row r="254" s="9" customFormat="1"/>
    <row r="255" s="9" customFormat="1"/>
    <row r="256" s="9" customFormat="1"/>
    <row r="257" s="9" customFormat="1"/>
    <row r="258" s="9" customFormat="1"/>
    <row r="259" s="9" customFormat="1"/>
    <row r="260" s="9" customFormat="1"/>
    <row r="261" s="9" customFormat="1"/>
    <row r="262" s="9" customFormat="1"/>
    <row r="263" s="9" customFormat="1"/>
    <row r="264" s="9" customFormat="1"/>
    <row r="265" s="9" customFormat="1"/>
    <row r="266" s="9" customFormat="1"/>
    <row r="267" s="9" customFormat="1"/>
    <row r="268" s="9" customFormat="1"/>
    <row r="269" s="9" customFormat="1"/>
    <row r="270" s="9" customFormat="1"/>
    <row r="271" s="9" customFormat="1"/>
    <row r="272" s="9" customFormat="1"/>
    <row r="273" s="9" customFormat="1"/>
  </sheetData>
  <sheetProtection algorithmName="SHA-512" hashValue="nNmqfxfIa5WVeKa6RXjtCuW/3dr1NIs37mGYnT8Ne4I8NDqeetW385tYVyCOb6F3EGC3G/V4rebk1Y0NtCOiAQ==" saltValue="Ligwp9fj5hFu4Znm3uIIyg==" spinCount="100000" sheet="1" objects="1" scenarios="1"/>
  <protectedRanges>
    <protectedRange sqref="C9:E12" name="Intervalo1"/>
  </protectedRanges>
  <mergeCells count="7">
    <mergeCell ref="B13:D13"/>
    <mergeCell ref="B16:E21"/>
    <mergeCell ref="B3:D3"/>
    <mergeCell ref="B7:B8"/>
    <mergeCell ref="C7:C8"/>
    <mergeCell ref="D7:D8"/>
    <mergeCell ref="E7:E8"/>
  </mergeCells>
  <conditionalFormatting sqref="E13">
    <cfRule type="containsText" dxfId="3" priority="1" operator="containsText" text="Não">
      <formula>NOT(ISERROR(SEARCH("Não",E13)))</formula>
    </cfRule>
    <cfRule type="containsText" dxfId="2" priority="2" operator="containsText" text="Sim">
      <formula>NOT(ISERROR(SEARCH("Sim",E13)))</formula>
    </cfRule>
  </conditionalFormatting>
  <conditionalFormatting sqref="H9:H12">
    <cfRule type="cellIs" dxfId="1" priority="3" operator="equal">
      <formula>0</formula>
    </cfRule>
  </conditionalFormatting>
  <pageMargins left="0.511811024" right="0.511811024" top="0.78740157499999996" bottom="0.78740157499999996" header="0.31496062000000002" footer="0.31496062000000002"/>
  <pageSetup paperSize="9" scale="42"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B23B9-2D83-41A8-B337-AB84435E3C00}">
  <sheetPr>
    <pageSetUpPr fitToPage="1"/>
  </sheetPr>
  <dimension ref="A1:V270"/>
  <sheetViews>
    <sheetView tabSelected="1" zoomScale="50" zoomScaleNormal="50" workbookViewId="0">
      <selection activeCell="X17" sqref="X17"/>
    </sheetView>
  </sheetViews>
  <sheetFormatPr defaultColWidth="9.140625" defaultRowHeight="15"/>
  <cols>
    <col min="1" max="1" width="11.42578125" style="1" customWidth="1"/>
    <col min="2" max="2" width="53.5703125" customWidth="1"/>
    <col min="3" max="3" width="15.5703125" customWidth="1"/>
    <col min="4" max="4" width="30.85546875" customWidth="1"/>
    <col min="5" max="5" width="23.85546875" customWidth="1"/>
    <col min="6" max="6" width="53.5703125" style="1" customWidth="1"/>
    <col min="7" max="7" width="15.7109375" style="1" customWidth="1"/>
    <col min="8" max="22" width="9.140625" style="1"/>
  </cols>
  <sheetData>
    <row r="1" spans="2:22">
      <c r="B1" s="1"/>
      <c r="C1" s="1"/>
      <c r="D1" s="1"/>
      <c r="E1" s="1"/>
      <c r="J1" s="27"/>
      <c r="K1" s="27"/>
      <c r="L1" s="27"/>
      <c r="M1" s="27"/>
      <c r="N1" s="27"/>
    </row>
    <row r="2" spans="2:22">
      <c r="B2" s="1"/>
      <c r="C2" s="1"/>
      <c r="D2" s="1"/>
      <c r="E2" s="1"/>
      <c r="J2" s="27"/>
      <c r="K2" s="27"/>
      <c r="L2" s="27"/>
      <c r="M2" s="27"/>
      <c r="N2" s="27"/>
    </row>
    <row r="3" spans="2:22" ht="28.5">
      <c r="B3" s="86" t="s">
        <v>46</v>
      </c>
      <c r="C3" s="86"/>
      <c r="D3" s="86"/>
      <c r="E3" s="86"/>
      <c r="F3" s="86"/>
      <c r="G3" s="86"/>
      <c r="H3" s="25"/>
      <c r="I3" s="25"/>
      <c r="J3" s="27"/>
      <c r="K3" s="27"/>
      <c r="L3" s="27"/>
      <c r="M3" s="27"/>
      <c r="N3" s="27"/>
    </row>
    <row r="4" spans="2:22" ht="10.5" customHeight="1">
      <c r="B4" s="77"/>
      <c r="C4" s="78"/>
      <c r="D4" s="78"/>
      <c r="E4" s="78"/>
      <c r="F4" s="78"/>
      <c r="G4" s="79"/>
      <c r="H4" s="25"/>
      <c r="I4" s="25"/>
      <c r="J4" s="27"/>
      <c r="K4" s="27"/>
      <c r="L4" s="27"/>
      <c r="M4" s="27"/>
      <c r="N4" s="27"/>
    </row>
    <row r="5" spans="2:22" ht="11.25" customHeight="1">
      <c r="B5" s="80"/>
      <c r="C5" s="81"/>
      <c r="D5" s="81"/>
      <c r="E5" s="81"/>
      <c r="F5" s="81"/>
      <c r="G5" s="82"/>
      <c r="H5" s="25"/>
      <c r="I5" s="27"/>
      <c r="J5" s="27"/>
      <c r="K5" s="27"/>
      <c r="L5" s="27"/>
      <c r="M5" s="27"/>
      <c r="N5" s="27"/>
      <c r="O5" s="27"/>
      <c r="P5" s="26"/>
      <c r="Q5" s="26"/>
    </row>
    <row r="6" spans="2:22" s="1" customFormat="1" ht="11.25" customHeight="1">
      <c r="B6" s="80"/>
      <c r="C6" s="81"/>
      <c r="D6" s="81"/>
      <c r="E6" s="81"/>
      <c r="F6" s="81"/>
      <c r="G6" s="82"/>
      <c r="H6" s="25"/>
      <c r="I6" s="27"/>
      <c r="J6" s="27"/>
      <c r="K6" s="27"/>
      <c r="L6" s="27"/>
      <c r="M6" s="27"/>
      <c r="N6" s="27"/>
      <c r="O6" s="27"/>
      <c r="P6" s="26"/>
      <c r="Q6" s="26"/>
    </row>
    <row r="7" spans="2:22" ht="11.25" customHeight="1">
      <c r="B7" s="80"/>
      <c r="C7" s="81"/>
      <c r="D7" s="81"/>
      <c r="E7" s="81"/>
      <c r="F7" s="81"/>
      <c r="G7" s="82"/>
      <c r="H7" s="25"/>
      <c r="I7" s="25"/>
      <c r="J7" s="27"/>
      <c r="K7" s="27"/>
      <c r="L7" s="27"/>
      <c r="M7" s="27"/>
      <c r="N7" s="27"/>
      <c r="O7" s="26"/>
      <c r="P7" s="26"/>
      <c r="V7"/>
    </row>
    <row r="8" spans="2:22" ht="11.25" customHeight="1">
      <c r="B8" s="83"/>
      <c r="C8" s="84"/>
      <c r="D8" s="84"/>
      <c r="E8" s="84"/>
      <c r="F8" s="84"/>
      <c r="G8" s="85"/>
      <c r="H8" s="25"/>
      <c r="I8" s="21" t="str">
        <f>IF(C9="Sim",1,IF(C9="Não", "0",""))</f>
        <v>0</v>
      </c>
      <c r="J8" s="27"/>
      <c r="K8" s="29"/>
      <c r="L8" s="27"/>
      <c r="M8" s="27"/>
      <c r="N8" s="27"/>
      <c r="O8" s="26"/>
      <c r="P8" s="26"/>
      <c r="V8"/>
    </row>
    <row r="9" spans="2:22" ht="56.25" customHeight="1">
      <c r="B9" s="32" t="s">
        <v>47</v>
      </c>
      <c r="C9" s="33" t="str">
        <f>'Cálculo Larga Escala'!E16</f>
        <v>Não</v>
      </c>
      <c r="D9" s="92" t="s">
        <v>48</v>
      </c>
      <c r="E9" s="93"/>
      <c r="F9" s="30" t="s">
        <v>49</v>
      </c>
      <c r="G9" s="31" t="str">
        <f>'Aval. Afetar Signif.'!E18</f>
        <v>Não</v>
      </c>
      <c r="H9" s="21"/>
      <c r="I9" s="25"/>
      <c r="J9" s="28"/>
      <c r="K9" s="27"/>
      <c r="L9" s="27"/>
      <c r="M9" s="27"/>
      <c r="N9" s="27"/>
      <c r="O9" s="27"/>
      <c r="P9" s="26"/>
      <c r="Q9" s="26"/>
    </row>
    <row r="10" spans="2:22" s="1" customFormat="1" ht="18.75" customHeight="1">
      <c r="B10" s="68" t="s">
        <v>50</v>
      </c>
      <c r="C10" s="69"/>
      <c r="D10" s="69"/>
      <c r="E10" s="69"/>
      <c r="F10" s="69"/>
      <c r="G10" s="70"/>
      <c r="H10" s="27"/>
      <c r="I10" s="27"/>
      <c r="J10" s="27"/>
      <c r="K10" s="26"/>
      <c r="L10" s="26"/>
      <c r="R10"/>
      <c r="S10"/>
    </row>
    <row r="11" spans="2:22" s="1" customFormat="1" ht="18.75" customHeight="1">
      <c r="B11" s="71"/>
      <c r="C11" s="72"/>
      <c r="D11" s="72"/>
      <c r="E11" s="72"/>
      <c r="F11" s="72"/>
      <c r="G11" s="73"/>
      <c r="H11" s="25"/>
      <c r="I11" s="25"/>
      <c r="J11" s="27"/>
      <c r="K11" s="27"/>
      <c r="L11" s="27"/>
      <c r="M11" s="27"/>
      <c r="N11" s="27"/>
    </row>
    <row r="12" spans="2:22" s="1" customFormat="1" ht="18.75" customHeight="1">
      <c r="B12" s="74"/>
      <c r="C12" s="75"/>
      <c r="D12" s="75"/>
      <c r="E12" s="75"/>
      <c r="F12" s="75"/>
      <c r="G12" s="76"/>
      <c r="J12" s="27"/>
      <c r="K12" s="27"/>
      <c r="L12" s="27"/>
      <c r="M12" s="27"/>
      <c r="N12" s="27"/>
    </row>
    <row r="13" spans="2:22" s="1" customFormat="1" ht="56.25" customHeight="1">
      <c r="B13" s="89" t="s">
        <v>51</v>
      </c>
      <c r="C13" s="90"/>
      <c r="D13" s="90"/>
      <c r="E13" s="91"/>
      <c r="F13" s="88" t="str">
        <f>'Critérios Específicos'!E13</f>
        <v>Não</v>
      </c>
      <c r="G13" s="88"/>
      <c r="J13" s="27"/>
      <c r="K13" s="27"/>
      <c r="L13" s="27"/>
      <c r="M13" s="27"/>
      <c r="N13" s="27"/>
    </row>
    <row r="14" spans="2:22" s="1" customFormat="1" ht="18.75" customHeight="1">
      <c r="B14" s="77"/>
      <c r="C14" s="78"/>
      <c r="D14" s="78"/>
      <c r="E14" s="78"/>
      <c r="F14" s="78"/>
      <c r="G14" s="79"/>
      <c r="J14" s="27"/>
      <c r="K14" s="27"/>
      <c r="L14" s="27"/>
      <c r="M14" s="27"/>
      <c r="N14" s="27"/>
    </row>
    <row r="15" spans="2:22" s="1" customFormat="1" ht="18.75" customHeight="1">
      <c r="B15" s="80"/>
      <c r="C15" s="81"/>
      <c r="D15" s="81"/>
      <c r="E15" s="81"/>
      <c r="F15" s="81"/>
      <c r="G15" s="82"/>
      <c r="J15" s="27"/>
      <c r="K15" s="27"/>
      <c r="L15" s="27"/>
      <c r="M15" s="27"/>
      <c r="N15" s="27"/>
    </row>
    <row r="16" spans="2:22" s="1" customFormat="1" ht="18.75" customHeight="1">
      <c r="B16" s="83"/>
      <c r="C16" s="84"/>
      <c r="D16" s="84"/>
      <c r="E16" s="84"/>
      <c r="F16" s="84"/>
      <c r="G16" s="85"/>
    </row>
    <row r="17" spans="2:14" s="1" customFormat="1" ht="56.25" customHeight="1">
      <c r="B17" s="87" t="s">
        <v>52</v>
      </c>
      <c r="C17" s="87"/>
      <c r="D17" s="87"/>
      <c r="E17" s="87"/>
      <c r="F17" s="87" t="str" cm="1">
        <f t="array" ref="F17">_xlfn.IFS(B23=3,"Sim",B23=3.5,"Sim",B23&lt;=2.5,"Não",B23=4.5,"Sim")</f>
        <v>Não</v>
      </c>
      <c r="G17" s="87"/>
      <c r="H17" s="25"/>
      <c r="I17" s="25"/>
      <c r="J17" s="27"/>
      <c r="K17" s="27"/>
      <c r="L17" s="27"/>
      <c r="M17" s="27"/>
      <c r="N17" s="27"/>
    </row>
    <row r="18" spans="2:14" s="1" customFormat="1" ht="48" customHeight="1"/>
    <row r="19" spans="2:14" s="1" customFormat="1"/>
    <row r="20" spans="2:14" s="1" customFormat="1">
      <c r="B20" s="25">
        <f xml:space="preserve"> IF(C9="Sim",1,0)</f>
        <v>0</v>
      </c>
    </row>
    <row r="21" spans="2:14" s="1" customFormat="1">
      <c r="B21" s="25">
        <f xml:space="preserve"> IF(G9="Sim",1.5,0)</f>
        <v>0</v>
      </c>
    </row>
    <row r="22" spans="2:14" s="1" customFormat="1">
      <c r="B22" s="25">
        <f>IF(F13="Sim",2,0)</f>
        <v>0</v>
      </c>
    </row>
    <row r="23" spans="2:14" s="1" customFormat="1">
      <c r="B23" s="25">
        <f>SUM(B20:B22)</f>
        <v>0</v>
      </c>
    </row>
    <row r="24" spans="2:14" s="1" customFormat="1"/>
    <row r="25" spans="2:14" s="1" customFormat="1"/>
    <row r="26" spans="2:14" s="1" customFormat="1"/>
    <row r="27" spans="2:14" s="1" customFormat="1"/>
    <row r="28" spans="2:14" s="1" customFormat="1"/>
    <row r="29" spans="2:14" s="1" customFormat="1"/>
    <row r="30" spans="2:14" s="1" customFormat="1"/>
    <row r="31" spans="2:14" s="1" customFormat="1"/>
    <row r="32" spans="2:14"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pans="2:5" s="1" customFormat="1"/>
    <row r="258" spans="2:5" s="1" customFormat="1"/>
    <row r="259" spans="2:5" s="1" customFormat="1"/>
    <row r="260" spans="2:5" s="1" customFormat="1"/>
    <row r="261" spans="2:5" s="1" customFormat="1"/>
    <row r="262" spans="2:5" s="1" customFormat="1"/>
    <row r="263" spans="2:5" s="1" customFormat="1"/>
    <row r="264" spans="2:5" s="1" customFormat="1"/>
    <row r="265" spans="2:5" s="1" customFormat="1">
      <c r="B265"/>
      <c r="C265"/>
      <c r="D265"/>
      <c r="E265"/>
    </row>
    <row r="266" spans="2:5" s="1" customFormat="1">
      <c r="B266"/>
      <c r="C266"/>
      <c r="D266"/>
      <c r="E266"/>
    </row>
    <row r="267" spans="2:5" s="1" customFormat="1">
      <c r="B267"/>
      <c r="C267"/>
      <c r="D267"/>
      <c r="E267"/>
    </row>
    <row r="268" spans="2:5" s="1" customFormat="1">
      <c r="B268"/>
      <c r="C268"/>
      <c r="D268"/>
      <c r="E268"/>
    </row>
    <row r="269" spans="2:5" s="1" customFormat="1">
      <c r="B269"/>
      <c r="C269"/>
      <c r="D269"/>
      <c r="E269"/>
    </row>
    <row r="270" spans="2:5" s="1" customFormat="1">
      <c r="B270"/>
      <c r="C270"/>
      <c r="D270"/>
      <c r="E270"/>
    </row>
  </sheetData>
  <sheetProtection algorithmName="SHA-512" hashValue="oiMtvrvwsXTBb1HFassI0lqzxfzS01OuME8/d1G3BShhR85nqHIwtBqYr6fqPjLpnebfTp5SEdn67NdlPRrHOw==" saltValue="BXov73AgNYnTdfYqUZgk1A==" spinCount="100000" sheet="1" objects="1" scenarios="1"/>
  <mergeCells count="9">
    <mergeCell ref="B10:G12"/>
    <mergeCell ref="B4:G8"/>
    <mergeCell ref="B3:G3"/>
    <mergeCell ref="B17:E17"/>
    <mergeCell ref="F17:G17"/>
    <mergeCell ref="F13:G13"/>
    <mergeCell ref="B13:E13"/>
    <mergeCell ref="B14:G16"/>
    <mergeCell ref="D9:E9"/>
  </mergeCells>
  <conditionalFormatting sqref="I8 H9 J9">
    <cfRule type="cellIs" dxfId="0" priority="10" operator="equal">
      <formula>0</formula>
    </cfRule>
  </conditionalFormatting>
  <pageMargins left="0.511811024" right="0.511811024" top="0.78740157499999996" bottom="0.78740157499999996" header="0.31496062000000002" footer="0.31496062000000002"/>
  <pageSetup paperSize="9"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86BC4-592B-4E88-8E50-640CC0FA493D}">
  <dimension ref="B3:D7"/>
  <sheetViews>
    <sheetView workbookViewId="0">
      <selection activeCell="H5" sqref="H5"/>
    </sheetView>
  </sheetViews>
  <sheetFormatPr defaultColWidth="9.140625" defaultRowHeight="15"/>
  <cols>
    <col min="2" max="2" width="26.7109375" bestFit="1" customWidth="1"/>
  </cols>
  <sheetData>
    <row r="3" spans="2:4">
      <c r="B3" t="s">
        <v>53</v>
      </c>
      <c r="D3" t="s">
        <v>54</v>
      </c>
    </row>
    <row r="4" spans="2:4">
      <c r="B4" t="s">
        <v>55</v>
      </c>
      <c r="D4" t="s">
        <v>56</v>
      </c>
    </row>
    <row r="5" spans="2:4">
      <c r="B5" t="s">
        <v>57</v>
      </c>
      <c r="D5" t="s">
        <v>58</v>
      </c>
    </row>
    <row r="6" spans="2:4">
      <c r="B6" t="s">
        <v>59</v>
      </c>
      <c r="D6" t="s">
        <v>60</v>
      </c>
    </row>
    <row r="7" spans="2:4">
      <c r="B7" t="s">
        <v>61</v>
      </c>
      <c r="D7" t="s">
        <v>62</v>
      </c>
    </row>
  </sheetData>
  <sheetProtection sheet="1" objects="1" scenarios="1"/>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e3cdec-4f22-4bd4-a7a3-5046fb06681e">
      <Terms xmlns="http://schemas.microsoft.com/office/infopath/2007/PartnerControls"/>
    </lcf76f155ced4ddcb4097134ff3c332f>
    <TaxCatchAll xmlns="c370810c-2d2f-43f6-8ba3-8eddceec44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770C2B8DC7C74FACC3403FA5D0A44A" ma:contentTypeVersion="14" ma:contentTypeDescription="Create a new document." ma:contentTypeScope="" ma:versionID="396369bf5aa190f840a07a5cd32ad42e">
  <xsd:schema xmlns:xsd="http://www.w3.org/2001/XMLSchema" xmlns:xs="http://www.w3.org/2001/XMLSchema" xmlns:p="http://schemas.microsoft.com/office/2006/metadata/properties" xmlns:ns2="e9e3cdec-4f22-4bd4-a7a3-5046fb06681e" xmlns:ns3="c370810c-2d2f-43f6-8ba3-8eddceec4444" targetNamespace="http://schemas.microsoft.com/office/2006/metadata/properties" ma:root="true" ma:fieldsID="697bd98e98e9a21a031d3709499639eb" ns2:_="" ns3:_="">
    <xsd:import namespace="e9e3cdec-4f22-4bd4-a7a3-5046fb06681e"/>
    <xsd:import namespace="c370810c-2d2f-43f6-8ba3-8eddceec44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e3cdec-4f22-4bd4-a7a3-5046fb0668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6e40781-f961-4f49-b316-ea54edb15d3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70810c-2d2f-43f6-8ba3-8eddceec444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87ba35-62a8-4db0-a54f-e3c59f3210c9}" ma:internalName="TaxCatchAll" ma:showField="CatchAllData" ma:web="c370810c-2d2f-43f6-8ba3-8eddceec444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7665BD-D6D0-4E43-8648-50FA4DC5013D}"/>
</file>

<file path=customXml/itemProps2.xml><?xml version="1.0" encoding="utf-8"?>
<ds:datastoreItem xmlns:ds="http://schemas.openxmlformats.org/officeDocument/2006/customXml" ds:itemID="{22351B89-0F70-493A-966F-4B79B8F1C319}"/>
</file>

<file path=customXml/itemProps3.xml><?xml version="1.0" encoding="utf-8"?>
<ds:datastoreItem xmlns:ds="http://schemas.openxmlformats.org/officeDocument/2006/customXml" ds:itemID="{FFAF153F-C663-4C6A-A245-1A309295E6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Gomes Salgado</dc:creator>
  <cp:keywords/>
  <dc:description/>
  <cp:lastModifiedBy/>
  <cp:revision/>
  <dcterms:created xsi:type="dcterms:W3CDTF">2023-07-10T12:31:43Z</dcterms:created>
  <dcterms:modified xsi:type="dcterms:W3CDTF">2024-04-17T18:28:23Z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0x010100525CD0EF6AFE8F4DA7563DF1E9611564</vt:lpwstr>
  </property>
  <property fmtid="{D5CDD505-2E9C-101B-9397-08002B2CF9AE}" pid="3" name="MediaServiceImageTags">
    <vt:lpwstr/>
  </property>
</Properties>
</file>