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SPL-ARQ02\Rodadas de Licitações\Estatísticas consolidadas rodadas\Estatísticas no Site Rodadas\2025\"/>
    </mc:Choice>
  </mc:AlternateContent>
  <xr:revisionPtr revIDLastSave="0" documentId="13_ncr:1_{F1BE53CA-CC53-4803-B8EB-140E285FE8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parativo OPC1 até OPC5" sheetId="7" r:id="rId1"/>
  </sheets>
  <definedNames>
    <definedName name="_xlnm.Print_Area" localSheetId="0">'Comparativo OPC1 até OPC5'!$A$1:$F$48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7" l="1"/>
  <c r="E32" i="7"/>
  <c r="F32" i="7"/>
  <c r="C44" i="7"/>
  <c r="D44" i="7"/>
  <c r="E44" i="7"/>
  <c r="F44" i="7"/>
  <c r="B44" i="7"/>
  <c r="C41" i="7"/>
  <c r="D41" i="7"/>
  <c r="E41" i="7"/>
  <c r="F41" i="7"/>
  <c r="B41" i="7"/>
  <c r="F34" i="7"/>
  <c r="F25" i="7"/>
  <c r="D25" i="7"/>
  <c r="E25" i="7"/>
  <c r="E29" i="7"/>
  <c r="D29" i="7"/>
  <c r="D22" i="7"/>
  <c r="E11" i="7"/>
  <c r="F11" i="7"/>
  <c r="D11" i="7"/>
  <c r="E9" i="7"/>
  <c r="F38" i="7"/>
  <c r="E38" i="7"/>
  <c r="F15" i="7"/>
  <c r="E15" i="7"/>
  <c r="F6" i="7"/>
  <c r="F5" i="7" s="1"/>
  <c r="E6" i="7"/>
  <c r="C30" i="7"/>
  <c r="E5" i="7" l="1"/>
  <c r="D38" i="7"/>
  <c r="C38" i="7"/>
  <c r="B38" i="7"/>
  <c r="C35" i="7"/>
  <c r="C32" i="7" s="1"/>
  <c r="B35" i="7"/>
  <c r="B32" i="7" s="1"/>
  <c r="C28" i="7"/>
  <c r="C25" i="7" s="1"/>
  <c r="B25" i="7"/>
  <c r="D15" i="7"/>
  <c r="C15" i="7"/>
  <c r="B15" i="7"/>
  <c r="C11" i="7"/>
  <c r="B11" i="7"/>
  <c r="D6" i="7"/>
  <c r="D5" i="7" s="1"/>
  <c r="C6" i="7"/>
  <c r="B6" i="7"/>
  <c r="C5" i="7" l="1"/>
  <c r="B5" i="7"/>
</calcChain>
</file>

<file path=xl/sharedStrings.xml><?xml version="1.0" encoding="utf-8"?>
<sst xmlns="http://schemas.openxmlformats.org/spreadsheetml/2006/main" count="77" uniqueCount="53">
  <si>
    <t>Ano de realização</t>
  </si>
  <si>
    <t>2019 (10/09/19)</t>
  </si>
  <si>
    <t>2020 (04/12/20)</t>
  </si>
  <si>
    <t>2022 (13/04/22)</t>
  </si>
  <si>
    <t>Blocos Exploratórios e Áreas arrematadas</t>
  </si>
  <si>
    <t xml:space="preserve">     Blocos exploratórios arrematados</t>
  </si>
  <si>
    <t xml:space="preserve">          Blocos onshore arrematados</t>
  </si>
  <si>
    <t xml:space="preserve">          Blocos offshore arrematados</t>
  </si>
  <si>
    <t xml:space="preserve">     Áreas com acumulações marginais arrematadas</t>
  </si>
  <si>
    <t xml:space="preserve"> -</t>
  </si>
  <si>
    <t xml:space="preserve">          Áreas onshore arrematadas</t>
  </si>
  <si>
    <t>Bônus de assinatura ofertado (R$)</t>
  </si>
  <si>
    <t xml:space="preserve">     Bônus ofertado para blocos exploratórios</t>
  </si>
  <si>
    <t xml:space="preserve">          % Ágio do bônus blocos exploratórios</t>
  </si>
  <si>
    <t xml:space="preserve">          Maior valor de Bônus ofertado blocos exploratórios</t>
  </si>
  <si>
    <t xml:space="preserve">     Bônus ofertado para áreas com acumulações marginais</t>
  </si>
  <si>
    <t xml:space="preserve">          % Ágio do bônus áreas com acumulações marginais</t>
  </si>
  <si>
    <t xml:space="preserve">          Maior valor de Bônus ofertado áreas com acumulações marginais</t>
  </si>
  <si>
    <t>Investimentos em PEM e PTI ofertado (R$)</t>
  </si>
  <si>
    <t xml:space="preserve">     PEM ofertado para blocos exploratórios arrematados</t>
  </si>
  <si>
    <t xml:space="preserve">          % Ágio do PEM blocos exploratórios</t>
  </si>
  <si>
    <t xml:space="preserve">     PTI para áreas com acumulações marginas arrematadas</t>
  </si>
  <si>
    <t>Licitantes inscritas</t>
  </si>
  <si>
    <t xml:space="preserve">     Licitantes inscritas nacionais</t>
  </si>
  <si>
    <t xml:space="preserve">     Licitantes inscritas estrangeiras</t>
  </si>
  <si>
    <t>Licitantes ofertantes</t>
  </si>
  <si>
    <t xml:space="preserve">     Licitantes ofertantes nacionais</t>
  </si>
  <si>
    <t xml:space="preserve">     Licitantes ofertantes estrangeiras</t>
  </si>
  <si>
    <t>Licitantes vencedoras</t>
  </si>
  <si>
    <t xml:space="preserve">     Licitantes vencedoras nacionais</t>
  </si>
  <si>
    <t xml:space="preserve">     Licitantes vencedoras estrangeiras</t>
  </si>
  <si>
    <t xml:space="preserve">          Blocos onshore concedidos</t>
  </si>
  <si>
    <t xml:space="preserve">          Blocos offshore concedidos</t>
  </si>
  <si>
    <t xml:space="preserve">          Áreas onshore concedidas</t>
  </si>
  <si>
    <r>
      <t>Área arrematada (Km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</si>
  <si>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 xml:space="preserve">          Área dos blocos onshore arrematados (Km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</si>
  <si>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 xml:space="preserve">          Área dos blocos offshore arrematados (Km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</si>
  <si>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 xml:space="preserve">     Área arrematada de acumulações marginais (Km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</si>
  <si>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 xml:space="preserve">          Área das acumulações marginais onshore arrematadas (Km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</si>
  <si>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 xml:space="preserve">          Bônus arrecadado para blocos exploratórios concedidos</t>
  </si>
  <si>
    <t xml:space="preserve">          Bônus arrecadado para áreas com acumulações marginais concedidas</t>
  </si>
  <si>
    <t xml:space="preserve">     PEM arrecadado para blocos exploratórios</t>
  </si>
  <si>
    <t xml:space="preserve">     PTI arrecadado para áreas com acumulações marginais</t>
  </si>
  <si>
    <t>1º Ciclo (OPC1)</t>
  </si>
  <si>
    <t>2º Ciclo (OPC2)</t>
  </si>
  <si>
    <t>3º Ciclo (OPC3) *</t>
  </si>
  <si>
    <t>5º Ciclo (OPC5) *</t>
  </si>
  <si>
    <t>2023 (13/12/23)</t>
  </si>
  <si>
    <t>2025 (17/064/25)</t>
  </si>
  <si>
    <t>* No 3° e no 5º Ciclo da Oferta Permanente não foram ofertadas áreas com acumulações marginais.</t>
  </si>
  <si>
    <t>Resultados comparados dos Ciclos da Oferta Permanente de Concessão</t>
  </si>
  <si>
    <t>Ciclos da Oferta Permanente de Concessão</t>
  </si>
  <si>
    <t>4º Ciclo (OPC4)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</si>
</sst>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#,##0.00;[Red]#,##0.00"/>
    <numFmt numFmtId="167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rgb="FF4B4A4A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3"/>
      <name val="Calibri"/>
      <family val="2"/>
      <scheme val="minor"/>
    </font>
    <font>
      <sz val="8"/>
      <color rgb="FF00000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8D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7558519241921"/>
      </top>
      <bottom style="medium">
        <color theme="4" tint="0.3999450666829432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3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" fillId="5" borderId="1" xfId="2" applyFill="1" applyAlignment="1">
      <alignment vertical="center" wrapText="1"/>
    </xf>
    <xf numFmtId="0" fontId="2" fillId="5" borderId="1" xfId="2" applyFill="1" applyAlignment="1">
      <alignment horizontal="center" vertical="center" wrapText="1"/>
    </xf>
    <xf numFmtId="0" fontId="7" fillId="7" borderId="1" xfId="2" applyFont="1" applyFill="1" applyAlignment="1">
      <alignment vertical="center" wrapText="1"/>
    </xf>
    <xf numFmtId="0" fontId="7" fillId="7" borderId="1" xfId="2" applyFont="1" applyFill="1" applyAlignment="1">
      <alignment horizontal="center" vertical="center" wrapText="1"/>
    </xf>
    <xf numFmtId="4" fontId="0" fillId="0" borderId="0" xfId="0" applyNumberFormat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9" fillId="7" borderId="1" xfId="2" applyFont="1" applyFill="1" applyAlignment="1">
      <alignment vertical="center" wrapText="1"/>
    </xf>
    <xf numFmtId="0" fontId="9" fillId="7" borderId="1" xfId="2" applyFont="1" applyFill="1" applyAlignment="1">
      <alignment horizontal="center" vertical="center" wrapText="1"/>
    </xf>
    <xf numFmtId="0" fontId="10" fillId="6" borderId="1" xfId="2" applyFont="1" applyFill="1" applyAlignment="1">
      <alignment vertical="center" wrapText="1"/>
    </xf>
    <xf numFmtId="0" fontId="10" fillId="6" borderId="1" xfId="2" applyFont="1" applyFill="1" applyAlignment="1">
      <alignment horizontal="center" vertical="center" wrapText="1"/>
    </xf>
    <xf numFmtId="0" fontId="10" fillId="2" borderId="1" xfId="2" applyFont="1" applyFill="1" applyAlignment="1">
      <alignment vertical="center" wrapText="1"/>
    </xf>
    <xf numFmtId="0" fontId="10" fillId="5" borderId="1" xfId="2" applyFont="1" applyFill="1" applyAlignment="1">
      <alignment vertical="center" wrapText="1"/>
    </xf>
    <xf numFmtId="4" fontId="10" fillId="5" borderId="1" xfId="2" applyNumberFormat="1" applyFont="1" applyFill="1" applyAlignment="1">
      <alignment horizontal="center" vertical="center" wrapText="1"/>
    </xf>
    <xf numFmtId="4" fontId="10" fillId="6" borderId="1" xfId="2" applyNumberFormat="1" applyFont="1" applyFill="1" applyAlignment="1">
      <alignment horizontal="center" vertical="center" wrapText="1"/>
    </xf>
    <xf numFmtId="10" fontId="9" fillId="7" borderId="1" xfId="1" applyNumberFormat="1" applyFont="1" applyFill="1" applyBorder="1" applyAlignment="1">
      <alignment horizontal="center" vertical="center" wrapText="1"/>
    </xf>
    <xf numFmtId="4" fontId="9" fillId="7" borderId="1" xfId="2" applyNumberFormat="1" applyFont="1" applyFill="1" applyAlignment="1">
      <alignment horizontal="center" vertical="center" wrapText="1"/>
    </xf>
    <xf numFmtId="0" fontId="10" fillId="2" borderId="1" xfId="2" applyFont="1" applyFill="1" applyAlignment="1">
      <alignment horizontal="center" vertical="center" wrapText="1"/>
    </xf>
    <xf numFmtId="166" fontId="10" fillId="6" borderId="1" xfId="2" applyNumberFormat="1" applyFont="1" applyFill="1" applyAlignment="1">
      <alignment horizontal="center" vertical="center" wrapText="1"/>
    </xf>
    <xf numFmtId="0" fontId="10" fillId="5" borderId="1" xfId="2" applyFont="1" applyFill="1" applyAlignment="1">
      <alignment horizontal="center" vertical="center" wrapText="1"/>
    </xf>
    <xf numFmtId="167" fontId="10" fillId="5" borderId="1" xfId="2" applyNumberFormat="1" applyFont="1" applyFill="1" applyAlignment="1">
      <alignment horizontal="center" vertical="center" wrapText="1"/>
    </xf>
    <xf numFmtId="0" fontId="9" fillId="7" borderId="0" xfId="2" applyFont="1" applyFill="1" applyBorder="1" applyAlignment="1">
      <alignment vertical="center" wrapText="1"/>
    </xf>
    <xf numFmtId="4" fontId="9" fillId="7" borderId="0" xfId="2" applyNumberFormat="1" applyFont="1" applyFill="1" applyBorder="1" applyAlignment="1">
      <alignment horizontal="center" vertical="center" wrapText="1"/>
    </xf>
    <xf numFmtId="0" fontId="9" fillId="7" borderId="2" xfId="2" applyFont="1" applyFill="1" applyBorder="1" applyAlignment="1">
      <alignment vertical="center" wrapText="1"/>
    </xf>
    <xf numFmtId="4" fontId="9" fillId="7" borderId="2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9" fillId="7" borderId="3" xfId="2" applyNumberFormat="1" applyFont="1" applyFill="1" applyBorder="1" applyAlignment="1">
      <alignment horizontal="center" vertical="center" wrapText="1"/>
    </xf>
    <xf numFmtId="10" fontId="9" fillId="7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Título 3" xfId="2" builtinId="18"/>
  </cellStyles>
  <dxfs count="0"/>
  <tableStyles count="1" defaultTableStyle="TableStyleMedium2" defaultPivotStyle="PivotStyleLight16">
    <tableStyle name="Invisible" pivot="0" table="0" count="0" xr9:uid="{A7DABACA-71CF-4256-915A-19AD60635B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2CEF-9DA5-41A1-BDC1-F376F5EC21E6}">
  <sheetPr>
    <pageSetUpPr fitToPage="1"/>
  </sheetPr>
  <dimension ref="A1:I49"/>
  <sheetViews>
    <sheetView tabSelected="1" zoomScaleNormal="100" workbookViewId="0">
      <selection activeCell="A7" sqref="A7"/>
    </sheetView>
  </sheetViews>
  <sheetFormatPr defaultColWidth="52.453125" defaultRowHeight="14.5" outlineLevelRow="1" x14ac:dyDescent="0.35"/>
  <cols>
    <col min="1" max="1" width="67.54296875" style="11" customWidth="1"/>
    <col min="2" max="6" width="17.1796875" customWidth="1"/>
    <col min="7" max="8" width="12.54296875" customWidth="1"/>
    <col min="9" max="9" width="22.1796875" customWidth="1"/>
    <col min="10" max="10" width="12.54296875" customWidth="1"/>
  </cols>
  <sheetData>
    <row r="1" spans="1:6" ht="12" customHeight="1" x14ac:dyDescent="0.35">
      <c r="A1" s="30" t="s">
        <v>50</v>
      </c>
      <c r="B1" s="30"/>
      <c r="C1" s="30"/>
      <c r="D1" s="30"/>
      <c r="E1" s="30"/>
      <c r="F1" s="30"/>
    </row>
    <row r="2" spans="1:6" ht="12" customHeight="1" x14ac:dyDescent="0.35">
      <c r="A2" s="30"/>
      <c r="B2" s="30"/>
      <c r="C2" s="30"/>
      <c r="D2" s="30"/>
      <c r="E2" s="30"/>
      <c r="F2" s="30"/>
    </row>
    <row r="3" spans="1:6" x14ac:dyDescent="0.35">
      <c r="A3" s="1" t="s">
        <v>51</v>
      </c>
      <c r="B3" s="1" t="s">
        <v>43</v>
      </c>
      <c r="C3" s="1" t="s">
        <v>44</v>
      </c>
      <c r="D3" s="1" t="s">
        <v>45</v>
      </c>
      <c r="E3" s="1" t="s">
        <v>52</v>
      </c>
      <c r="F3" s="1" t="s">
        <v>46</v>
      </c>
    </row>
    <row r="4" spans="1:6" x14ac:dyDescent="0.35">
      <c r="A4" s="2" t="s">
        <v>0</v>
      </c>
      <c r="B4" s="3" t="s">
        <v>1</v>
      </c>
      <c r="C4" s="3" t="s">
        <v>2</v>
      </c>
      <c r="D4" s="3" t="s">
        <v>3</v>
      </c>
      <c r="E4" s="3" t="s">
        <v>47</v>
      </c>
      <c r="F4" s="3" t="s">
        <v>48</v>
      </c>
    </row>
    <row r="5" spans="1:6" ht="20.149999999999999" customHeight="1" thickBot="1" x14ac:dyDescent="0.4">
      <c r="A5" s="4" t="s">
        <v>4</v>
      </c>
      <c r="B5" s="5">
        <f>B6+B11</f>
        <v>45</v>
      </c>
      <c r="C5" s="5">
        <f>C6+C11</f>
        <v>18</v>
      </c>
      <c r="D5" s="5">
        <f>D6</f>
        <v>59</v>
      </c>
      <c r="E5" s="5">
        <f>E6+E11</f>
        <v>193</v>
      </c>
      <c r="F5" s="5">
        <f t="shared" ref="F5" si="0">F6</f>
        <v>34</v>
      </c>
    </row>
    <row r="6" spans="1:6" ht="20.149999999999999" customHeight="1" thickBot="1" x14ac:dyDescent="0.4">
      <c r="A6" s="14" t="s">
        <v>5</v>
      </c>
      <c r="B6" s="15">
        <f>SUM(B7:B8)</f>
        <v>33</v>
      </c>
      <c r="C6" s="15">
        <f>SUM(C7:C8)</f>
        <v>17</v>
      </c>
      <c r="D6" s="15">
        <f>SUM(D7:D8)</f>
        <v>59</v>
      </c>
      <c r="E6" s="15">
        <f t="shared" ref="E6:F6" si="1">SUM(E7:E8)</f>
        <v>192</v>
      </c>
      <c r="F6" s="15">
        <f t="shared" si="1"/>
        <v>34</v>
      </c>
    </row>
    <row r="7" spans="1:6" ht="15" outlineLevel="1" thickBot="1" x14ac:dyDescent="0.4">
      <c r="A7" s="6" t="s">
        <v>6</v>
      </c>
      <c r="B7" s="7">
        <v>30</v>
      </c>
      <c r="C7" s="7">
        <v>16</v>
      </c>
      <c r="D7" s="7">
        <v>51</v>
      </c>
      <c r="E7" s="7">
        <v>144</v>
      </c>
      <c r="F7" s="7">
        <v>1</v>
      </c>
    </row>
    <row r="8" spans="1:6" ht="15" outlineLevel="1" thickBot="1" x14ac:dyDescent="0.4">
      <c r="A8" s="6" t="s">
        <v>7</v>
      </c>
      <c r="B8" s="7">
        <v>3</v>
      </c>
      <c r="C8" s="7">
        <v>1</v>
      </c>
      <c r="D8" s="7">
        <v>8</v>
      </c>
      <c r="E8" s="7">
        <v>48</v>
      </c>
      <c r="F8" s="7">
        <v>33</v>
      </c>
    </row>
    <row r="9" spans="1:6" ht="15" outlineLevel="1" thickBot="1" x14ac:dyDescent="0.4">
      <c r="A9" s="12" t="s">
        <v>31</v>
      </c>
      <c r="B9" s="13">
        <v>30</v>
      </c>
      <c r="C9" s="13">
        <v>16</v>
      </c>
      <c r="D9" s="13">
        <v>50</v>
      </c>
      <c r="E9" s="13">
        <f>E7-6-2</f>
        <v>136</v>
      </c>
      <c r="F9" s="13" t="s">
        <v>9</v>
      </c>
    </row>
    <row r="10" spans="1:6" ht="15" outlineLevel="1" thickBot="1" x14ac:dyDescent="0.4">
      <c r="A10" s="12" t="s">
        <v>32</v>
      </c>
      <c r="B10" s="13">
        <v>3</v>
      </c>
      <c r="C10" s="13">
        <v>1</v>
      </c>
      <c r="D10" s="13">
        <v>8</v>
      </c>
      <c r="E10" s="13">
        <v>48</v>
      </c>
      <c r="F10" s="13" t="s">
        <v>9</v>
      </c>
    </row>
    <row r="11" spans="1:6" ht="20.149999999999999" customHeight="1" thickBot="1" x14ac:dyDescent="0.4">
      <c r="A11" s="14" t="s">
        <v>8</v>
      </c>
      <c r="B11" s="15">
        <f>SUM(B12)</f>
        <v>12</v>
      </c>
      <c r="C11" s="15">
        <f>SUM(C12)</f>
        <v>1</v>
      </c>
      <c r="D11" s="15" t="str">
        <f>D12</f>
        <v xml:space="preserve"> -</v>
      </c>
      <c r="E11" s="15">
        <f t="shared" ref="E11:F11" si="2">E12</f>
        <v>1</v>
      </c>
      <c r="F11" s="15" t="str">
        <f t="shared" si="2"/>
        <v xml:space="preserve"> -</v>
      </c>
    </row>
    <row r="12" spans="1:6" ht="15" outlineLevel="1" thickBot="1" x14ac:dyDescent="0.4">
      <c r="A12" s="12" t="s">
        <v>10</v>
      </c>
      <c r="B12" s="13">
        <v>12</v>
      </c>
      <c r="C12" s="13">
        <v>1</v>
      </c>
      <c r="D12" s="13" t="s">
        <v>9</v>
      </c>
      <c r="E12" s="13">
        <v>1</v>
      </c>
      <c r="F12" s="13" t="s">
        <v>9</v>
      </c>
    </row>
    <row r="13" spans="1:6" ht="15" outlineLevel="1" thickBot="1" x14ac:dyDescent="0.4">
      <c r="A13" s="12" t="s">
        <v>33</v>
      </c>
      <c r="B13" s="13">
        <v>12</v>
      </c>
      <c r="C13" s="13">
        <v>1</v>
      </c>
      <c r="D13" s="13" t="s">
        <v>9</v>
      </c>
      <c r="E13" s="13">
        <v>1</v>
      </c>
      <c r="F13" s="13" t="s">
        <v>9</v>
      </c>
    </row>
    <row r="14" spans="1:6" ht="9" customHeight="1" thickBot="1" x14ac:dyDescent="0.4">
      <c r="A14" s="16"/>
      <c r="B14" s="16"/>
      <c r="C14" s="16"/>
      <c r="D14" s="16"/>
      <c r="E14" s="16"/>
      <c r="F14" s="16"/>
    </row>
    <row r="15" spans="1:6" ht="20.149999999999999" customHeight="1" thickBot="1" x14ac:dyDescent="0.4">
      <c r="A15" s="17" t="s">
        <v>11</v>
      </c>
      <c r="B15" s="18">
        <f>B16+B19</f>
        <v>22306836.52</v>
      </c>
      <c r="C15" s="18">
        <f>C16+C19</f>
        <v>56696646</v>
      </c>
      <c r="D15" s="18">
        <f>D16</f>
        <v>422422152.63999999</v>
      </c>
      <c r="E15" s="18">
        <f t="shared" ref="E15:F15" si="3">E16</f>
        <v>421712292.82999998</v>
      </c>
      <c r="F15" s="18">
        <f t="shared" si="3"/>
        <v>989261000.96000004</v>
      </c>
    </row>
    <row r="16" spans="1:6" ht="20.149999999999999" customHeight="1" outlineLevel="1" thickBot="1" x14ac:dyDescent="0.4">
      <c r="A16" s="14" t="s">
        <v>12</v>
      </c>
      <c r="B16" s="19">
        <v>15325190.66</v>
      </c>
      <c r="C16" s="19">
        <v>30936646</v>
      </c>
      <c r="D16" s="19">
        <v>422422152.63999999</v>
      </c>
      <c r="E16" s="19">
        <v>421712292.82999998</v>
      </c>
      <c r="F16" s="19">
        <v>989261000.96000004</v>
      </c>
    </row>
    <row r="17" spans="1:9" ht="15" outlineLevel="1" thickBot="1" x14ac:dyDescent="0.4">
      <c r="A17" s="12" t="s">
        <v>13</v>
      </c>
      <c r="B17" s="20">
        <v>0.61480000000000001</v>
      </c>
      <c r="C17" s="20">
        <v>0.88470000000000004</v>
      </c>
      <c r="D17" s="20">
        <v>8.5484000000000009</v>
      </c>
      <c r="E17" s="20">
        <v>1.7968999999999999</v>
      </c>
      <c r="F17" s="20">
        <v>5.3446999999999996</v>
      </c>
    </row>
    <row r="18" spans="1:9" ht="15" outlineLevel="1" thickBot="1" x14ac:dyDescent="0.4">
      <c r="A18" s="12" t="s">
        <v>14</v>
      </c>
      <c r="B18" s="21">
        <v>3110595</v>
      </c>
      <c r="C18" s="21">
        <v>12055000</v>
      </c>
      <c r="D18" s="21">
        <v>150000000</v>
      </c>
      <c r="E18" s="21">
        <v>62500000</v>
      </c>
      <c r="F18" s="21">
        <v>102243333</v>
      </c>
    </row>
    <row r="19" spans="1:9" ht="20.149999999999999" customHeight="1" outlineLevel="1" thickBot="1" x14ac:dyDescent="0.4">
      <c r="A19" s="14" t="s">
        <v>15</v>
      </c>
      <c r="B19" s="19">
        <v>6981645.8600000003</v>
      </c>
      <c r="C19" s="19">
        <v>25760000</v>
      </c>
      <c r="D19" s="19" t="s">
        <v>9</v>
      </c>
      <c r="E19" s="19">
        <v>165000</v>
      </c>
      <c r="F19" s="19" t="s">
        <v>9</v>
      </c>
    </row>
    <row r="20" spans="1:9" ht="15" outlineLevel="1" thickBot="1" x14ac:dyDescent="0.4">
      <c r="A20" s="12" t="s">
        <v>16</v>
      </c>
      <c r="B20" s="20">
        <v>22.2178</v>
      </c>
      <c r="C20" s="20">
        <v>16.5</v>
      </c>
      <c r="D20" s="20" t="s">
        <v>9</v>
      </c>
      <c r="E20" s="20">
        <v>3.1300000000000001E-2</v>
      </c>
      <c r="F20" s="20" t="s">
        <v>9</v>
      </c>
    </row>
    <row r="21" spans="1:9" ht="15" customHeight="1" outlineLevel="1" thickBot="1" x14ac:dyDescent="0.4">
      <c r="A21" s="26" t="s">
        <v>17</v>
      </c>
      <c r="B21" s="31">
        <v>2414111.1</v>
      </c>
      <c r="C21" s="31">
        <v>25760000</v>
      </c>
      <c r="D21" s="31" t="s">
        <v>9</v>
      </c>
      <c r="E21" s="27">
        <v>165000</v>
      </c>
      <c r="F21" s="20" t="s">
        <v>9</v>
      </c>
    </row>
    <row r="22" spans="1:9" ht="15" customHeight="1" outlineLevel="1" thickBot="1" x14ac:dyDescent="0.4">
      <c r="A22" s="28" t="s">
        <v>39</v>
      </c>
      <c r="B22" s="29">
        <v>15325190.66</v>
      </c>
      <c r="C22" s="29">
        <v>30936646</v>
      </c>
      <c r="D22" s="29">
        <f>422422152.64-205000</f>
        <v>422217152.63999999</v>
      </c>
      <c r="E22" s="29">
        <v>419861644.82999998</v>
      </c>
      <c r="F22" s="20" t="s">
        <v>9</v>
      </c>
    </row>
    <row r="23" spans="1:9" ht="15" customHeight="1" outlineLevel="1" thickBot="1" x14ac:dyDescent="0.4">
      <c r="A23" s="28" t="s">
        <v>40</v>
      </c>
      <c r="B23" s="29">
        <v>6981645.8600000003</v>
      </c>
      <c r="C23" s="29">
        <v>25760000</v>
      </c>
      <c r="D23" s="32" t="s">
        <v>9</v>
      </c>
      <c r="E23" s="29">
        <v>165000</v>
      </c>
      <c r="F23" s="20" t="s">
        <v>9</v>
      </c>
      <c r="I23" s="8"/>
    </row>
    <row r="24" spans="1:9" ht="9" customHeight="1" thickBot="1" x14ac:dyDescent="0.4">
      <c r="A24" s="16"/>
      <c r="B24" s="22"/>
      <c r="C24" s="22"/>
      <c r="D24" s="22"/>
      <c r="E24" s="22"/>
      <c r="F24" s="22"/>
    </row>
    <row r="25" spans="1:9" ht="20.149999999999999" customHeight="1" thickBot="1" x14ac:dyDescent="0.4">
      <c r="A25" s="17" t="s">
        <v>18</v>
      </c>
      <c r="B25" s="18">
        <f>B26+B28</f>
        <v>320282000</v>
      </c>
      <c r="C25" s="18">
        <f>C26+C28</f>
        <v>160602000</v>
      </c>
      <c r="D25" s="18">
        <f>D26</f>
        <v>406290000</v>
      </c>
      <c r="E25" s="18">
        <f t="shared" ref="E25" si="4">E26+E28</f>
        <v>2013860000</v>
      </c>
      <c r="F25" s="18">
        <f>F26</f>
        <v>1456963000</v>
      </c>
    </row>
    <row r="26" spans="1:9" ht="15" outlineLevel="1" thickBot="1" x14ac:dyDescent="0.4">
      <c r="A26" s="12" t="s">
        <v>19</v>
      </c>
      <c r="B26" s="21">
        <v>309782000</v>
      </c>
      <c r="C26" s="21">
        <v>157002000</v>
      </c>
      <c r="D26" s="21">
        <v>406290000</v>
      </c>
      <c r="E26" s="21">
        <v>2012660000</v>
      </c>
      <c r="F26" s="21">
        <v>1456963000</v>
      </c>
    </row>
    <row r="27" spans="1:9" ht="15" outlineLevel="1" thickBot="1" x14ac:dyDescent="0.4">
      <c r="A27" s="12" t="s">
        <v>20</v>
      </c>
      <c r="B27" s="20">
        <v>0.80489999999999995</v>
      </c>
      <c r="C27" s="20">
        <v>0.55110000000000003</v>
      </c>
      <c r="D27" s="20">
        <v>0.1951</v>
      </c>
      <c r="E27" s="20">
        <v>0.1305</v>
      </c>
      <c r="F27" s="20">
        <v>0.3347</v>
      </c>
    </row>
    <row r="28" spans="1:9" ht="15" outlineLevel="1" thickBot="1" x14ac:dyDescent="0.4">
      <c r="A28" s="12" t="s">
        <v>21</v>
      </c>
      <c r="B28" s="21">
        <v>10500000</v>
      </c>
      <c r="C28" s="21">
        <f>4*900000</f>
        <v>3600000</v>
      </c>
      <c r="D28" s="21" t="s">
        <v>9</v>
      </c>
      <c r="E28" s="21">
        <v>1200000</v>
      </c>
      <c r="F28" s="21" t="s">
        <v>9</v>
      </c>
    </row>
    <row r="29" spans="1:9" ht="15" outlineLevel="1" thickBot="1" x14ac:dyDescent="0.4">
      <c r="A29" s="12" t="s">
        <v>41</v>
      </c>
      <c r="B29" s="21">
        <v>309782000</v>
      </c>
      <c r="C29" s="21">
        <v>157002000</v>
      </c>
      <c r="D29" s="21">
        <f>406290000-1040000</f>
        <v>405250000</v>
      </c>
      <c r="E29" s="21">
        <f>2012660000-21680000</f>
        <v>1990980000</v>
      </c>
      <c r="F29" s="21" t="s">
        <v>9</v>
      </c>
    </row>
    <row r="30" spans="1:9" ht="15" outlineLevel="1" thickBot="1" x14ac:dyDescent="0.4">
      <c r="A30" s="12" t="s">
        <v>42</v>
      </c>
      <c r="B30" s="21">
        <v>10500000</v>
      </c>
      <c r="C30" s="21">
        <f>4*900000</f>
        <v>3600000</v>
      </c>
      <c r="D30" s="21" t="s">
        <v>9</v>
      </c>
      <c r="E30" s="21">
        <v>1200000</v>
      </c>
      <c r="F30" s="21" t="s">
        <v>9</v>
      </c>
    </row>
    <row r="31" spans="1:9" ht="9" customHeight="1" thickBot="1" x14ac:dyDescent="0.4">
      <c r="A31" s="16"/>
      <c r="B31" s="22"/>
      <c r="C31" s="22"/>
      <c r="D31" s="22"/>
      <c r="E31" s="22"/>
      <c r="F31" s="22"/>
    </row>
    <row r="32" spans="1:9" ht="20.149999999999999" customHeight="1" thickBot="1" x14ac:dyDescent="0.4">
      <c r="A32" s="17" t="s">
        <v>34</v>
      </c>
      <c r="B32" s="18">
        <f>SUM(B33:B36)</f>
        <v>17026.449999999997</v>
      </c>
      <c r="C32" s="18">
        <f t="shared" ref="C32:F32" si="5">SUM(C33:C36)</f>
        <v>20481.689999999999</v>
      </c>
      <c r="D32" s="18">
        <f t="shared" si="5"/>
        <v>7854.91</v>
      </c>
      <c r="E32" s="18">
        <f t="shared" si="5"/>
        <v>47201.140000000007</v>
      </c>
      <c r="F32" s="18">
        <f t="shared" si="5"/>
        <v>28359.55</v>
      </c>
    </row>
    <row r="33" spans="1:7" ht="17" outlineLevel="1" thickBot="1" x14ac:dyDescent="0.4">
      <c r="A33" s="12" t="s">
        <v>35</v>
      </c>
      <c r="B33" s="21">
        <v>14468.6</v>
      </c>
      <c r="C33" s="21">
        <v>19115.75</v>
      </c>
      <c r="D33" s="21">
        <v>2380.1999999999998</v>
      </c>
      <c r="E33" s="21">
        <v>14701.95</v>
      </c>
      <c r="F33" s="21">
        <v>601.88</v>
      </c>
    </row>
    <row r="34" spans="1:7" ht="17" outlineLevel="1" thickBot="1" x14ac:dyDescent="0.4">
      <c r="A34" s="12" t="s">
        <v>36</v>
      </c>
      <c r="B34" s="21">
        <v>2261.83</v>
      </c>
      <c r="C34" s="21">
        <v>702.34</v>
      </c>
      <c r="D34" s="21">
        <v>5474.71</v>
      </c>
      <c r="E34" s="21">
        <v>32441.9</v>
      </c>
      <c r="F34" s="21">
        <f>28359.55-601.88</f>
        <v>27757.67</v>
      </c>
      <c r="G34" s="8"/>
    </row>
    <row r="35" spans="1:7" ht="17" hidden="1" thickBot="1" x14ac:dyDescent="0.4">
      <c r="A35" s="14" t="s">
        <v>37</v>
      </c>
      <c r="B35" s="23">
        <f>SUM(B36)</f>
        <v>148.01</v>
      </c>
      <c r="C35" s="23">
        <f>SUM(C36)</f>
        <v>331.8</v>
      </c>
      <c r="D35" s="23" t="s">
        <v>9</v>
      </c>
      <c r="E35" s="23" t="s">
        <v>9</v>
      </c>
      <c r="F35" s="23" t="s">
        <v>9</v>
      </c>
    </row>
    <row r="36" spans="1:7" ht="17" outlineLevel="1" thickBot="1" x14ac:dyDescent="0.4">
      <c r="A36" s="12" t="s">
        <v>38</v>
      </c>
      <c r="B36" s="21">
        <v>148.01</v>
      </c>
      <c r="C36" s="21">
        <v>331.8</v>
      </c>
      <c r="D36" s="21" t="s">
        <v>9</v>
      </c>
      <c r="E36" s="21">
        <v>57.29</v>
      </c>
      <c r="F36" s="21" t="s">
        <v>9</v>
      </c>
    </row>
    <row r="37" spans="1:7" ht="9" customHeight="1" thickBot="1" x14ac:dyDescent="0.4">
      <c r="A37" s="16"/>
      <c r="B37" s="22"/>
      <c r="C37" s="22"/>
      <c r="D37" s="22"/>
      <c r="E37" s="22"/>
      <c r="F37" s="22"/>
    </row>
    <row r="38" spans="1:7" ht="20.149999999999999" customHeight="1" thickBot="1" x14ac:dyDescent="0.4">
      <c r="A38" s="17" t="s">
        <v>22</v>
      </c>
      <c r="B38" s="24">
        <f>SUM(B39:B40)</f>
        <v>45</v>
      </c>
      <c r="C38" s="24">
        <f>SUM(C39:C40)</f>
        <v>63</v>
      </c>
      <c r="D38" s="24">
        <f>SUM(D39:D40)</f>
        <v>78</v>
      </c>
      <c r="E38" s="24">
        <f t="shared" ref="E38:F38" si="6">SUM(E39:E40)</f>
        <v>87</v>
      </c>
      <c r="F38" s="24">
        <f t="shared" si="6"/>
        <v>31</v>
      </c>
    </row>
    <row r="39" spans="1:7" ht="15" outlineLevel="1" thickBot="1" x14ac:dyDescent="0.4">
      <c r="A39" s="12" t="s">
        <v>23</v>
      </c>
      <c r="B39" s="13">
        <v>30</v>
      </c>
      <c r="C39" s="13">
        <v>40</v>
      </c>
      <c r="D39" s="13">
        <v>50</v>
      </c>
      <c r="E39" s="13">
        <v>59</v>
      </c>
      <c r="F39" s="13">
        <v>17</v>
      </c>
    </row>
    <row r="40" spans="1:7" ht="15" outlineLevel="1" thickBot="1" x14ac:dyDescent="0.4">
      <c r="A40" s="6" t="s">
        <v>24</v>
      </c>
      <c r="B40" s="7">
        <v>15</v>
      </c>
      <c r="C40" s="7">
        <v>23</v>
      </c>
      <c r="D40" s="7">
        <v>28</v>
      </c>
      <c r="E40" s="7">
        <v>28</v>
      </c>
      <c r="F40" s="7">
        <v>14</v>
      </c>
    </row>
    <row r="41" spans="1:7" ht="20.149999999999999" customHeight="1" thickBot="1" x14ac:dyDescent="0.4">
      <c r="A41" s="17" t="s">
        <v>25</v>
      </c>
      <c r="B41" s="25">
        <f>SUM(B42:B43)</f>
        <v>19</v>
      </c>
      <c r="C41" s="25">
        <f t="shared" ref="C41:F41" si="7">SUM(C42:C43)</f>
        <v>7</v>
      </c>
      <c r="D41" s="25">
        <f t="shared" si="7"/>
        <v>14</v>
      </c>
      <c r="E41" s="25">
        <f t="shared" si="7"/>
        <v>18</v>
      </c>
      <c r="F41" s="25">
        <f t="shared" si="7"/>
        <v>9</v>
      </c>
    </row>
    <row r="42" spans="1:7" ht="19.5" customHeight="1" outlineLevel="1" thickBot="1" x14ac:dyDescent="0.4">
      <c r="A42" s="12" t="s">
        <v>26</v>
      </c>
      <c r="B42" s="13">
        <v>14</v>
      </c>
      <c r="C42" s="13">
        <v>6</v>
      </c>
      <c r="D42" s="13">
        <v>9</v>
      </c>
      <c r="E42" s="13">
        <v>11</v>
      </c>
      <c r="F42" s="13">
        <v>2</v>
      </c>
    </row>
    <row r="43" spans="1:7" ht="19.5" customHeight="1" outlineLevel="1" thickBot="1" x14ac:dyDescent="0.4">
      <c r="A43" s="6" t="s">
        <v>27</v>
      </c>
      <c r="B43" s="7">
        <v>5</v>
      </c>
      <c r="C43" s="7">
        <v>1</v>
      </c>
      <c r="D43" s="7">
        <v>5</v>
      </c>
      <c r="E43" s="7">
        <v>7</v>
      </c>
      <c r="F43" s="7">
        <v>7</v>
      </c>
    </row>
    <row r="44" spans="1:7" ht="19.5" customHeight="1" thickBot="1" x14ac:dyDescent="0.4">
      <c r="A44" s="17" t="s">
        <v>28</v>
      </c>
      <c r="B44" s="25">
        <f>SUM(B45:B46)</f>
        <v>18</v>
      </c>
      <c r="C44" s="25">
        <f t="shared" ref="C44:F44" si="8">SUM(C45:C46)</f>
        <v>7</v>
      </c>
      <c r="D44" s="25">
        <f t="shared" si="8"/>
        <v>13</v>
      </c>
      <c r="E44" s="25">
        <f t="shared" si="8"/>
        <v>16</v>
      </c>
      <c r="F44" s="25">
        <f t="shared" si="8"/>
        <v>9</v>
      </c>
    </row>
    <row r="45" spans="1:7" ht="19.5" customHeight="1" outlineLevel="1" thickBot="1" x14ac:dyDescent="0.4">
      <c r="A45" s="6" t="s">
        <v>29</v>
      </c>
      <c r="B45" s="7">
        <v>13</v>
      </c>
      <c r="C45" s="7">
        <v>6</v>
      </c>
      <c r="D45" s="7">
        <v>8</v>
      </c>
      <c r="E45" s="7">
        <v>10</v>
      </c>
      <c r="F45" s="7">
        <v>2</v>
      </c>
    </row>
    <row r="46" spans="1:7" ht="19.5" customHeight="1" outlineLevel="1" thickBot="1" x14ac:dyDescent="0.4">
      <c r="A46" s="6" t="s">
        <v>30</v>
      </c>
      <c r="B46" s="7">
        <v>5</v>
      </c>
      <c r="C46" s="7">
        <v>1</v>
      </c>
      <c r="D46" s="7">
        <v>5</v>
      </c>
      <c r="E46" s="7">
        <v>6</v>
      </c>
      <c r="F46" s="7">
        <v>7</v>
      </c>
    </row>
    <row r="47" spans="1:7" ht="9" customHeight="1" x14ac:dyDescent="0.35">
      <c r="A47" s="9"/>
      <c r="B47" s="10"/>
      <c r="C47" s="10"/>
      <c r="D47" s="10"/>
      <c r="E47" s="10"/>
      <c r="F47" s="10"/>
    </row>
    <row r="48" spans="1:7" ht="19.5" customHeight="1" x14ac:dyDescent="0.35">
      <c r="A48" s="11" t="s">
        <v>49</v>
      </c>
    </row>
    <row r="49" ht="19.5" customHeight="1" x14ac:dyDescent="0.35"/>
  </sheetData>
  <mergeCells count="1">
    <mergeCell ref="A1:F2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75" orientation="landscape" r:id="rId1"/>
  <ignoredErrors>
    <ignoredError sqref="B6 C6:F6" formulaRange="1"/>
    <ignoredError sqref="D25:E25 D5:E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Comparativo OPC1 até OPC5</vt:lpstr>
      <vt:lpstr>'Comparativo OPC1 até OPC5'!Area_de_impressao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Hudson de Moraes Filadelfo</cp:lastModifiedBy>
  <cp:lastPrinted>2025-08-07T12:51:33Z</cp:lastPrinted>
  <dcterms:created xsi:type="dcterms:W3CDTF">2017-09-28T14:14:31Z</dcterms:created>
  <dcterms:modified xsi:type="dcterms:W3CDTF">2025-08-07T12:51:42Z</dcterms:modified>
</cp:coreProperties>
</file>