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1_7474DE4AD07A2A6F631AD0D4400ED67E29416082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6" sheetId="1" r:id="rId1"/>
  </sheets>
  <externalReferences>
    <externalReference r:id="rId2"/>
  </externalReferences>
  <definedNames>
    <definedName name="_Fill" localSheetId="0">[1]T2!$B$10:$B$10</definedName>
    <definedName name="_Fill">#REF!</definedName>
    <definedName name="_xlnm.Print_Area" localSheetId="0">'T1.6'!$A$1:$M$43</definedName>
    <definedName name="wrn_AE201_" localSheetId="0">{#N/A,#N/A,FALSE,"Prod Nac GN";#N/A,#N/A,FALSE,"Prod Nac GN";#N/A,#N/A,FALSE,"Base Dados mil m3";#N/A,#N/A,FALSE,"Prod Ter Est 3D";#N/A,#N/A,FALSE,"Prod Ter 3D";#N/A,#N/A,FALSE,"Prod Mar 3D"}</definedName>
    <definedName name="wrn_AE201_">{#N/A,#N/A,FALSE,"Prod Nac GN";#N/A,#N/A,FALSE,"Prod Nac GN";#N/A,#N/A,FALSE,"Base Dados mil m3";#N/A,#N/A,FALSE,"Prod Ter Est 3D";#N/A,#N/A,FALSE,"Prod Ter 3D";#N/A,#N/A,FALSE,"Prod Mar 3D"}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5" i="1" l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S44" i="1"/>
  <c r="AT44" i="1" s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M40" i="1"/>
  <c r="M38" i="1"/>
  <c r="M37" i="1"/>
  <c r="M34" i="1"/>
  <c r="M32" i="1"/>
  <c r="M31" i="1"/>
  <c r="M29" i="1"/>
  <c r="M28" i="1"/>
  <c r="M25" i="1"/>
  <c r="M23" i="1"/>
  <c r="M22" i="1"/>
  <c r="M20" i="1"/>
  <c r="M19" i="1"/>
  <c r="M17" i="1"/>
  <c r="M15" i="1"/>
  <c r="M14" i="1"/>
  <c r="M12" i="1"/>
  <c r="M11" i="1"/>
  <c r="L9" i="1"/>
  <c r="M9" i="1" s="1"/>
  <c r="K9" i="1"/>
  <c r="J9" i="1"/>
  <c r="I9" i="1"/>
  <c r="H9" i="1"/>
  <c r="G9" i="1"/>
  <c r="F9" i="1"/>
  <c r="E9" i="1"/>
  <c r="D9" i="1"/>
  <c r="C9" i="1"/>
  <c r="L8" i="1"/>
  <c r="M8" i="1" s="1"/>
  <c r="K8" i="1"/>
  <c r="J8" i="1"/>
  <c r="I8" i="1"/>
  <c r="H8" i="1"/>
  <c r="H6" i="1" s="1"/>
  <c r="G8" i="1"/>
  <c r="G6" i="1" s="1"/>
  <c r="F8" i="1"/>
  <c r="F6" i="1" s="1"/>
  <c r="E8" i="1"/>
  <c r="D8" i="1"/>
  <c r="C8" i="1"/>
  <c r="L6" i="1"/>
  <c r="M6" i="1" s="1"/>
  <c r="K6" i="1"/>
  <c r="J6" i="1"/>
  <c r="I6" i="1"/>
  <c r="E6" i="1"/>
  <c r="D6" i="1"/>
  <c r="C6" i="1"/>
</calcChain>
</file>

<file path=xl/sharedStrings.xml><?xml version="1.0" encoding="utf-8"?>
<sst xmlns="http://schemas.openxmlformats.org/spreadsheetml/2006/main" count="46" uniqueCount="26">
  <si>
    <t>Table 1.6 – Associated and non-associated natural gas production, by state – 2016-2025</t>
  </si>
  <si>
    <t xml:space="preserve">                                                         </t>
  </si>
  <si>
    <t>States</t>
  </si>
  <si>
    <t>Type</t>
  </si>
  <si>
    <t>Natural gas production (10⁶ m³)</t>
  </si>
  <si>
    <t>25/24
%</t>
  </si>
  <si>
    <t>Brazil</t>
  </si>
  <si>
    <t>Subtotal</t>
  </si>
  <si>
    <t>Associated</t>
  </si>
  <si>
    <t>Non-associated</t>
  </si>
  <si>
    <t>Amazonas</t>
  </si>
  <si>
    <t>Non-Associated</t>
  </si>
  <si>
    <t>Maranhão</t>
  </si>
  <si>
    <t>Ceará</t>
  </si>
  <si>
    <t>Rio Grande do Norte</t>
  </si>
  <si>
    <t>Alagoas</t>
  </si>
  <si>
    <t>Sergipe</t>
  </si>
  <si>
    <t>..</t>
  </si>
  <si>
    <t>Bahia</t>
  </si>
  <si>
    <t>Espírito Santo</t>
  </si>
  <si>
    <t>Rio de Janeiro</t>
  </si>
  <si>
    <t>São Paulo</t>
  </si>
  <si>
    <t>Paraná¹</t>
  </si>
  <si>
    <t>Source: ANP/SDP, according to Decree No. 2.705/1998.</t>
  </si>
  <si>
    <t>Note: Total production volume includes reinjection, flared gas, losses, own consumption.</t>
  </si>
  <si>
    <t>¹Includes a shale gas production.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</si>
</sst>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\-??_-;_-@_-"/>
    <numFmt numFmtId="165" formatCode="_(* #,##0_);_(* \(#,##0\);_(* \-??_);_(@_)"/>
    <numFmt numFmtId="166" formatCode="_(* #,##0.00_);_(* \(#,##0.00\);_(* \-??_);_(@_)"/>
    <numFmt numFmtId="167" formatCode="_(* #,##0.0_);_(* \(#,##0.0\);_(* \-??_);_(@_)"/>
    <numFmt numFmtId="168" formatCode="_(* #,##0.000_);_(* \(#,##0.000\);_(* \-??_);_(@_)"/>
    <numFmt numFmtId="169" formatCode="_(* #,##0.0_);_(* \(#,##0.0\);_(* \-?_);_(@_)"/>
    <numFmt numFmtId="170" formatCode="[$-409]#,##0_);\(#,##0\)"/>
    <numFmt numFmtId="171" formatCode="0.0"/>
  </numFmts>
  <fonts count="12">
    <font>
      <sz val="12"/>
      <name val="Arial MT"/>
    </font>
    <font>
      <sz val="11"/>
      <color rgb="FF000000"/>
      <name val="Calibri"/>
      <family val="2"/>
    </font>
    <font>
      <sz val="12"/>
      <name val="Helvetica Neue"/>
      <family val="2"/>
    </font>
    <font>
      <sz val="12"/>
      <name val="Helvetica Neue"/>
    </font>
    <font>
      <b/>
      <sz val="9"/>
      <name val="Helvetica Neue"/>
      <family val="2"/>
    </font>
    <font>
      <sz val="9"/>
      <name val="Helvetica Neue"/>
      <family val="2"/>
    </font>
    <font>
      <sz val="7"/>
      <name val="Helvetica Neue"/>
      <family val="2"/>
    </font>
    <font>
      <sz val="7"/>
      <name val="Helvetica Neue"/>
    </font>
    <font>
      <b/>
      <sz val="7"/>
      <name val="Helvetica Neue"/>
      <family val="2"/>
    </font>
    <font>
      <sz val="7"/>
      <color rgb="FFFF0000"/>
      <name val="Helvetica Neue"/>
    </font>
    <font>
      <b/>
      <sz val="7"/>
      <name val="Helvetica Neue"/>
    </font>
    <font>
      <b/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165" fontId="9" fillId="3" borderId="0" xfId="0" applyNumberFormat="1" applyFont="1" applyFill="1" applyAlignment="1">
      <alignment horizontal="center" vertical="center"/>
    </xf>
    <xf numFmtId="166" fontId="9" fillId="3" borderId="0" xfId="0" applyNumberFormat="1" applyFont="1" applyFill="1" applyAlignment="1">
      <alignment horizontal="center" vertical="center"/>
    </xf>
    <xf numFmtId="167" fontId="8" fillId="3" borderId="0" xfId="0" applyNumberFormat="1" applyFont="1" applyFill="1" applyAlignment="1">
      <alignment horizontal="right" vertical="center"/>
    </xf>
    <xf numFmtId="4" fontId="8" fillId="3" borderId="0" xfId="0" applyNumberFormat="1" applyFont="1" applyFill="1" applyAlignment="1">
      <alignment horizontal="right" vertical="center" wrapText="1"/>
    </xf>
    <xf numFmtId="0" fontId="8" fillId="3" borderId="0" xfId="0" applyFont="1" applyFill="1" applyAlignment="1">
      <alignment horizontal="left" vertical="center"/>
    </xf>
    <xf numFmtId="167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167" fontId="6" fillId="3" borderId="0" xfId="0" applyNumberFormat="1" applyFont="1" applyFill="1" applyAlignment="1">
      <alignment vertical="center"/>
    </xf>
    <xf numFmtId="167" fontId="10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right" vertical="center" wrapText="1"/>
    </xf>
    <xf numFmtId="168" fontId="6" fillId="3" borderId="0" xfId="0" applyNumberFormat="1" applyFont="1" applyFill="1" applyAlignment="1">
      <alignment vertical="center"/>
    </xf>
    <xf numFmtId="167" fontId="7" fillId="3" borderId="0" xfId="0" applyNumberFormat="1" applyFont="1" applyFill="1" applyAlignment="1">
      <alignment horizontal="right" vertical="center"/>
    </xf>
    <xf numFmtId="169" fontId="6" fillId="3" borderId="0" xfId="0" applyNumberFormat="1" applyFont="1" applyFill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3" fontId="6" fillId="3" borderId="4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0" fontId="6" fillId="3" borderId="0" xfId="0" applyNumberFormat="1" applyFont="1" applyFill="1" applyAlignment="1">
      <alignment vertical="center"/>
    </xf>
    <xf numFmtId="170" fontId="7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justify" vertical="center" wrapText="1"/>
    </xf>
    <xf numFmtId="1" fontId="6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171" fontId="0" fillId="3" borderId="0" xfId="0" applyNumberFormat="1" applyFill="1"/>
    <xf numFmtId="171" fontId="2" fillId="3" borderId="0" xfId="0" applyNumberFormat="1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8" fillId="3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8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165" fontId="8" fillId="3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2.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79"/>
  <sheetViews>
    <sheetView tabSelected="1" zoomScaleNormal="100" workbookViewId="0">
      <selection activeCell="A2" sqref="A2"/>
    </sheetView>
  </sheetViews>
  <sheetFormatPr defaultColWidth="9.07421875" defaultRowHeight="15.5"/>
  <cols>
    <col min="1" max="1" width="10.765625" style="1" customWidth="1"/>
    <col min="2" max="2" width="9.4609375" style="1" customWidth="1"/>
    <col min="3" max="6" width="6.53515625" style="1" customWidth="1"/>
    <col min="7" max="12" width="6.53515625" style="2" customWidth="1"/>
    <col min="13" max="13" width="5.53515625" style="1" customWidth="1"/>
    <col min="14" max="15" width="6.3046875" style="1" customWidth="1"/>
    <col min="16" max="47" width="11.84375" style="1" customWidth="1"/>
    <col min="48" max="51" width="12" style="1" customWidth="1"/>
    <col min="52" max="52" width="2.69140625" style="1" customWidth="1"/>
    <col min="53" max="61" width="9.53515625" style="1" customWidth="1"/>
    <col min="62" max="257" width="9.07421875" style="1" customWidth="1"/>
  </cols>
  <sheetData>
    <row r="1" spans="1:50" s="3" customFormat="1" ht="11.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50" s="4" customFormat="1" ht="9" customHeight="1">
      <c r="A2" s="7" t="s">
        <v>1</v>
      </c>
      <c r="B2" s="8"/>
      <c r="C2" s="8"/>
      <c r="D2" s="8"/>
      <c r="E2" s="8"/>
      <c r="F2" s="8"/>
      <c r="G2" s="9"/>
      <c r="H2" s="9"/>
      <c r="I2" s="9"/>
      <c r="J2" s="9"/>
      <c r="K2" s="9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s="4" customFormat="1" ht="10.5" customHeight="1">
      <c r="A3" s="42" t="s">
        <v>2</v>
      </c>
      <c r="B3" s="44" t="s">
        <v>3</v>
      </c>
      <c r="C3" s="44" t="s">
        <v>4</v>
      </c>
      <c r="D3" s="46"/>
      <c r="E3" s="46"/>
      <c r="F3" s="46"/>
      <c r="G3" s="46"/>
      <c r="H3" s="46"/>
      <c r="I3" s="46"/>
      <c r="J3" s="46"/>
      <c r="K3" s="46"/>
      <c r="L3" s="47"/>
      <c r="M3" s="48" t="s">
        <v>5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13"/>
    </row>
    <row r="4" spans="1:50" s="4" customFormat="1" ht="10.5" customHeight="1">
      <c r="A4" s="43"/>
      <c r="B4" s="45"/>
      <c r="C4" s="12">
        <v>2016</v>
      </c>
      <c r="D4" s="12">
        <v>2017</v>
      </c>
      <c r="E4" s="12">
        <v>2018</v>
      </c>
      <c r="F4" s="12">
        <v>2019</v>
      </c>
      <c r="G4" s="12">
        <v>2020</v>
      </c>
      <c r="H4" s="12">
        <v>2021</v>
      </c>
      <c r="I4" s="12">
        <v>2022</v>
      </c>
      <c r="J4" s="12">
        <v>2023</v>
      </c>
      <c r="K4" s="12">
        <v>2024</v>
      </c>
      <c r="L4" s="12">
        <v>2025</v>
      </c>
      <c r="M4" s="49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4" customFormat="1" ht="9" customHeight="1">
      <c r="A5" s="14"/>
      <c r="B5" s="11"/>
      <c r="C5" s="15"/>
      <c r="D5" s="15"/>
      <c r="E5" s="15"/>
      <c r="F5" s="15"/>
      <c r="G5" s="15"/>
      <c r="H5" s="15"/>
      <c r="I5" s="15"/>
      <c r="J5" s="16"/>
      <c r="K5" s="16"/>
      <c r="L5" s="16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4" customFormat="1" ht="12.75" customHeight="1">
      <c r="A6" s="50" t="s">
        <v>6</v>
      </c>
      <c r="B6" s="51"/>
      <c r="C6" s="17">
        <f t="shared" ref="C6:L6" si="0">C8+C9</f>
        <v>37890.450286399995</v>
      </c>
      <c r="D6" s="17">
        <f t="shared" si="0"/>
        <v>40117.382495600003</v>
      </c>
      <c r="E6" s="17">
        <f t="shared" si="0"/>
        <v>40857.175710790005</v>
      </c>
      <c r="F6" s="17">
        <f t="shared" si="0"/>
        <v>44724</v>
      </c>
      <c r="G6" s="17">
        <f t="shared" si="0"/>
        <v>46631.208155209883</v>
      </c>
      <c r="H6" s="17">
        <f t="shared" si="0"/>
        <v>48824.326960999999</v>
      </c>
      <c r="I6" s="17">
        <f t="shared" si="0"/>
        <v>50338.081353000001</v>
      </c>
      <c r="J6" s="17">
        <f t="shared" si="0"/>
        <v>54677.136000999999</v>
      </c>
      <c r="K6" s="17">
        <f t="shared" si="0"/>
        <v>56069.589000000007</v>
      </c>
      <c r="L6" s="17">
        <f t="shared" si="0"/>
        <v>65421.555319999999</v>
      </c>
      <c r="M6" s="18">
        <f>((L6/K6)-1)*100</f>
        <v>16.67921325408679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s="4" customFormat="1" ht="9" customHeight="1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18"/>
      <c r="N7" s="6"/>
      <c r="O7" s="6"/>
      <c r="P7" s="21"/>
      <c r="Q7" s="21"/>
      <c r="R7" s="22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50" s="4" customFormat="1" ht="12.75" customHeight="1">
      <c r="A8" s="19" t="s">
        <v>7</v>
      </c>
      <c r="B8" s="19" t="s">
        <v>8</v>
      </c>
      <c r="C8" s="17">
        <f>C11+C17+C19+C22+C25+C28+C31+C34+C37</f>
        <v>28541.684853699997</v>
      </c>
      <c r="D8" s="17">
        <f>D11+D17+D19+D22+D25+D28+D31+D34+D37</f>
        <v>30962.600833600001</v>
      </c>
      <c r="E8" s="17">
        <f>E11+E17+E19+E22+E25+E28+E31+E34+E37</f>
        <v>32372.454888630004</v>
      </c>
      <c r="F8" s="17">
        <f>F11+F17+F19+F22+F25+F28+F31+F34+F37</f>
        <v>36495</v>
      </c>
      <c r="G8" s="17">
        <f t="shared" ref="G8:L8" si="1">G11+G17+G19+G22+G25+G28+G31+G34+G37+G14</f>
        <v>39561.806475869889</v>
      </c>
      <c r="H8" s="17">
        <f t="shared" si="1"/>
        <v>41649.918362000004</v>
      </c>
      <c r="I8" s="17">
        <f t="shared" si="1"/>
        <v>44174.869081000004</v>
      </c>
      <c r="J8" s="17">
        <f t="shared" si="1"/>
        <v>48886.571316000001</v>
      </c>
      <c r="K8" s="17">
        <f t="shared" si="1"/>
        <v>50468.802000000003</v>
      </c>
      <c r="L8" s="17">
        <f t="shared" si="1"/>
        <v>59385.682099999998</v>
      </c>
      <c r="M8" s="18">
        <f>((L8/K8)-1)*100</f>
        <v>17.668103356208054</v>
      </c>
      <c r="N8" s="6"/>
      <c r="O8" s="6"/>
      <c r="P8" s="21"/>
      <c r="Q8" s="21"/>
      <c r="R8" s="22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s="4" customFormat="1" ht="12.75" customHeight="1">
      <c r="A9" s="7"/>
      <c r="B9" s="19" t="s">
        <v>9</v>
      </c>
      <c r="C9" s="17">
        <f t="shared" ref="C9:L9" si="2">C12+C15+C20+C23+C26+C29+C32+C35+C38+C40</f>
        <v>9348.7654327</v>
      </c>
      <c r="D9" s="17">
        <f t="shared" si="2"/>
        <v>9154.7816620000012</v>
      </c>
      <c r="E9" s="17">
        <f t="shared" si="2"/>
        <v>8484.7208221600013</v>
      </c>
      <c r="F9" s="17">
        <f t="shared" si="2"/>
        <v>8229</v>
      </c>
      <c r="G9" s="17">
        <f t="shared" si="2"/>
        <v>7069.4016793399896</v>
      </c>
      <c r="H9" s="17">
        <f t="shared" si="2"/>
        <v>7174.4085989999985</v>
      </c>
      <c r="I9" s="17">
        <f t="shared" si="2"/>
        <v>6163.2122719999998</v>
      </c>
      <c r="J9" s="17">
        <f t="shared" si="2"/>
        <v>5790.5646850000003</v>
      </c>
      <c r="K9" s="17">
        <f t="shared" si="2"/>
        <v>5600.7870000000003</v>
      </c>
      <c r="L9" s="17">
        <f t="shared" si="2"/>
        <v>6035.8732200000004</v>
      </c>
      <c r="M9" s="18">
        <f>((L9/K9)-1)*100</f>
        <v>7.7683050614136828</v>
      </c>
      <c r="N9" s="6"/>
      <c r="O9" s="6"/>
      <c r="P9" s="21"/>
      <c r="Q9" s="21"/>
      <c r="R9" s="22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s="4" customFormat="1" ht="9" customHeight="1">
      <c r="A10" s="7"/>
      <c r="B10" s="7"/>
      <c r="C10" s="23"/>
      <c r="D10" s="23"/>
      <c r="E10" s="22"/>
      <c r="F10" s="22"/>
      <c r="G10" s="22"/>
      <c r="H10" s="22"/>
      <c r="I10" s="22"/>
      <c r="J10" s="22"/>
      <c r="K10" s="22"/>
      <c r="L10" s="22"/>
      <c r="M10" s="18"/>
      <c r="N10" s="6"/>
      <c r="O10" s="6"/>
      <c r="P10" s="21"/>
      <c r="Q10" s="21"/>
      <c r="R10" s="22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1:50" s="4" customFormat="1" ht="12.75" customHeight="1">
      <c r="A11" s="7" t="s">
        <v>10</v>
      </c>
      <c r="B11" s="7" t="s">
        <v>8</v>
      </c>
      <c r="C11" s="22">
        <v>4390.7510120999996</v>
      </c>
      <c r="D11" s="22">
        <v>3842.5586650999999</v>
      </c>
      <c r="E11" s="22">
        <v>3731.2628979900001</v>
      </c>
      <c r="F11" s="22">
        <v>3881</v>
      </c>
      <c r="G11" s="22">
        <v>3294.6728350600001</v>
      </c>
      <c r="H11" s="22">
        <v>3561.0833689999999</v>
      </c>
      <c r="I11" s="22">
        <v>3408.9721079999999</v>
      </c>
      <c r="J11" s="22">
        <v>3445.490714</v>
      </c>
      <c r="K11" s="22">
        <v>3420.0340000000001</v>
      </c>
      <c r="L11" s="22">
        <v>3411.1161900000002</v>
      </c>
      <c r="M11" s="24">
        <f>((L11/K11)-1)*100</f>
        <v>-0.2607520860903656</v>
      </c>
      <c r="N11" s="25"/>
      <c r="O11" s="25"/>
      <c r="P11" s="22"/>
      <c r="Q11" s="25"/>
      <c r="R11" s="22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s="4" customFormat="1" ht="12.75" customHeight="1">
      <c r="A12" s="7"/>
      <c r="B12" s="7" t="s">
        <v>11</v>
      </c>
      <c r="C12" s="22">
        <v>715.41085139999996</v>
      </c>
      <c r="D12" s="22">
        <v>913.88870069999996</v>
      </c>
      <c r="E12" s="22">
        <v>1484.7088853499999</v>
      </c>
      <c r="F12" s="22">
        <v>1690</v>
      </c>
      <c r="G12" s="22">
        <v>1662.5039267499899</v>
      </c>
      <c r="H12" s="22">
        <v>1396.0092030000001</v>
      </c>
      <c r="I12" s="22">
        <v>1658.594668</v>
      </c>
      <c r="J12" s="22">
        <v>1768.179441</v>
      </c>
      <c r="K12" s="22">
        <v>1801.7919999999999</v>
      </c>
      <c r="L12" s="22">
        <v>1736.29819</v>
      </c>
      <c r="M12" s="24">
        <f>((L12/K12)-1)*100</f>
        <v>-3.6349262289986806</v>
      </c>
      <c r="N12" s="25"/>
      <c r="O12" s="21"/>
      <c r="P12" s="21"/>
      <c r="Q12" s="21"/>
      <c r="R12" s="21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 s="4" customFormat="1" ht="9" customHeight="1">
      <c r="A13" s="7"/>
      <c r="B13" s="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4"/>
      <c r="N13" s="25"/>
      <c r="O13" s="21"/>
      <c r="P13" s="21"/>
      <c r="Q13" s="21"/>
      <c r="R13" s="21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s="4" customFormat="1" ht="9" customHeight="1">
      <c r="A14" s="7" t="s">
        <v>12</v>
      </c>
      <c r="B14" s="7" t="s">
        <v>8</v>
      </c>
      <c r="C14" s="22">
        <v>0</v>
      </c>
      <c r="D14" s="22">
        <v>0</v>
      </c>
      <c r="E14" s="22">
        <v>0</v>
      </c>
      <c r="F14" s="22">
        <v>0</v>
      </c>
      <c r="G14" s="22">
        <v>5.3191599999999999E-2</v>
      </c>
      <c r="H14" s="22">
        <v>6.5895999999999996E-2</v>
      </c>
      <c r="I14" s="22">
        <v>4.8800000000000003E-2</v>
      </c>
      <c r="J14" s="22">
        <v>0.10600999999999999</v>
      </c>
      <c r="K14" s="22">
        <v>1.081</v>
      </c>
      <c r="L14" s="22">
        <v>0.89342999999999995</v>
      </c>
      <c r="M14" s="24">
        <f>((L14/K14)-1)*100</f>
        <v>-17.351526364477344</v>
      </c>
      <c r="N14" s="25"/>
      <c r="O14" s="21"/>
      <c r="P14" s="21"/>
      <c r="Q14" s="21"/>
      <c r="R14" s="21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s="4" customFormat="1" ht="12.75" customHeight="1">
      <c r="A15" s="7"/>
      <c r="B15" s="7" t="s">
        <v>11</v>
      </c>
      <c r="C15" s="22">
        <v>1926.2901423000001</v>
      </c>
      <c r="D15" s="22">
        <v>1617.2420912</v>
      </c>
      <c r="E15" s="22">
        <v>1410.9144686</v>
      </c>
      <c r="F15" s="22">
        <v>1395</v>
      </c>
      <c r="G15" s="22">
        <v>1350.33533324</v>
      </c>
      <c r="H15" s="22">
        <v>2141.0582169999998</v>
      </c>
      <c r="I15" s="22">
        <v>927.74585000000002</v>
      </c>
      <c r="J15" s="22">
        <v>844.43884200000002</v>
      </c>
      <c r="K15" s="22">
        <v>1410.0260000000001</v>
      </c>
      <c r="L15" s="22">
        <v>1731.48957</v>
      </c>
      <c r="M15" s="24">
        <f>((L15/K15)-1)*100</f>
        <v>22.798414355479956</v>
      </c>
      <c r="N15" s="25"/>
      <c r="O15" s="21"/>
      <c r="P15" s="21"/>
      <c r="Q15" s="21"/>
      <c r="R15" s="21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s="4" customFormat="1" ht="9" customHeight="1">
      <c r="A16" s="7"/>
      <c r="B16" s="7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4"/>
      <c r="N16" s="25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s="4" customFormat="1" ht="12.75" customHeight="1">
      <c r="A17" s="7" t="s">
        <v>13</v>
      </c>
      <c r="B17" s="7" t="s">
        <v>8</v>
      </c>
      <c r="C17" s="22">
        <v>37.384270600000001</v>
      </c>
      <c r="D17" s="22">
        <v>30.4465678</v>
      </c>
      <c r="E17" s="22">
        <v>35.631518540000002</v>
      </c>
      <c r="F17" s="22">
        <v>28</v>
      </c>
      <c r="G17" s="22">
        <v>6.23680345</v>
      </c>
      <c r="H17" s="22">
        <v>0.31371700000000002</v>
      </c>
      <c r="I17" s="22">
        <v>0.28622599999999998</v>
      </c>
      <c r="J17" s="22">
        <v>0.34157500000000002</v>
      </c>
      <c r="K17" s="22">
        <v>0.35599999999999998</v>
      </c>
      <c r="L17" s="22">
        <v>0.26879999999999998</v>
      </c>
      <c r="M17" s="24">
        <f>((L17/K17)-1)*100</f>
        <v>-24.494382022471918</v>
      </c>
      <c r="N17" s="25"/>
      <c r="O17" s="25"/>
      <c r="P17" s="21"/>
      <c r="Q17" s="21"/>
      <c r="R17" s="21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s="4" customFormat="1" ht="9" customHeight="1">
      <c r="A18" s="7"/>
      <c r="B18" s="7"/>
      <c r="C18" s="22"/>
      <c r="D18" s="22"/>
      <c r="E18" s="26"/>
      <c r="F18" s="22"/>
      <c r="G18" s="22"/>
      <c r="H18" s="22"/>
      <c r="I18" s="22"/>
      <c r="J18" s="22"/>
      <c r="K18" s="22"/>
      <c r="L18" s="22"/>
      <c r="M18" s="24"/>
      <c r="N18" s="25"/>
      <c r="O18" s="21"/>
      <c r="P18" s="21"/>
      <c r="Q18" s="21"/>
      <c r="R18" s="21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4" customFormat="1" ht="12.75" customHeight="1">
      <c r="A19" s="7" t="s">
        <v>14</v>
      </c>
      <c r="B19" s="7" t="s">
        <v>8</v>
      </c>
      <c r="C19" s="22">
        <v>316.31068160000001</v>
      </c>
      <c r="D19" s="22">
        <v>304.56174470000002</v>
      </c>
      <c r="E19" s="22">
        <v>280.80767171999997</v>
      </c>
      <c r="F19" s="22">
        <v>277</v>
      </c>
      <c r="G19" s="22">
        <v>205.060551809999</v>
      </c>
      <c r="H19" s="22">
        <v>223.221777</v>
      </c>
      <c r="I19" s="22">
        <v>320.58126299999998</v>
      </c>
      <c r="J19" s="22">
        <v>353.79385100000002</v>
      </c>
      <c r="K19" s="22">
        <v>401.17500000000001</v>
      </c>
      <c r="L19" s="22">
        <v>392.50414999999998</v>
      </c>
      <c r="M19" s="24">
        <f>((L19/K19)-1)*100</f>
        <v>-2.1613634947342253</v>
      </c>
      <c r="N19" s="25"/>
      <c r="O19" s="25"/>
      <c r="P19" s="21"/>
      <c r="Q19" s="25"/>
      <c r="R19" s="21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4" customFormat="1" ht="12.75" customHeight="1">
      <c r="A20" s="7"/>
      <c r="B20" s="7" t="s">
        <v>11</v>
      </c>
      <c r="C20" s="22">
        <v>72.515920800000004</v>
      </c>
      <c r="D20" s="22">
        <v>94.856253199999998</v>
      </c>
      <c r="E20" s="22">
        <v>70.575442910000007</v>
      </c>
      <c r="F20" s="22">
        <v>58</v>
      </c>
      <c r="G20" s="22">
        <v>39.91895426</v>
      </c>
      <c r="H20" s="22">
        <v>21.658594999999998</v>
      </c>
      <c r="I20" s="22">
        <v>16.370891</v>
      </c>
      <c r="J20" s="22">
        <v>29.703918000000002</v>
      </c>
      <c r="K20" s="22">
        <v>29.149000000000001</v>
      </c>
      <c r="L20" s="22">
        <v>29.376169999999998</v>
      </c>
      <c r="M20" s="24">
        <f>((L20/K20)-1)*100</f>
        <v>0.77934062918110225</v>
      </c>
      <c r="N20" s="25"/>
      <c r="O20" s="21"/>
      <c r="P20" s="21"/>
      <c r="Q20" s="21"/>
      <c r="R20" s="21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4" customFormat="1" ht="9" customHeight="1">
      <c r="A21" s="7"/>
      <c r="B21" s="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4"/>
      <c r="N21" s="25"/>
      <c r="O21" s="21"/>
      <c r="P21" s="21"/>
      <c r="Q21" s="21"/>
      <c r="R21" s="21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4" customFormat="1" ht="12.75" customHeight="1">
      <c r="A22" s="7" t="s">
        <v>15</v>
      </c>
      <c r="B22" s="7" t="s">
        <v>8</v>
      </c>
      <c r="C22" s="22">
        <v>126.9363913</v>
      </c>
      <c r="D22" s="22">
        <v>87.631970499999994</v>
      </c>
      <c r="E22" s="22">
        <v>82.78180777</v>
      </c>
      <c r="F22" s="22">
        <v>71</v>
      </c>
      <c r="G22" s="22">
        <v>78.076588869999995</v>
      </c>
      <c r="H22" s="22">
        <v>57.323283000000004</v>
      </c>
      <c r="I22" s="22">
        <v>124.73688199999999</v>
      </c>
      <c r="J22" s="22">
        <v>131.382743</v>
      </c>
      <c r="K22" s="22">
        <v>77.165999999999997</v>
      </c>
      <c r="L22" s="22">
        <v>95.419449999999998</v>
      </c>
      <c r="M22" s="24">
        <f>((L22/K22)-1)*100</f>
        <v>23.654783194671225</v>
      </c>
      <c r="N22" s="25"/>
      <c r="O22" s="25"/>
      <c r="P22" s="6"/>
      <c r="Q22" s="25"/>
      <c r="R22" s="2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4" customFormat="1" ht="12.75" customHeight="1">
      <c r="A23" s="7"/>
      <c r="B23" s="7" t="s">
        <v>11</v>
      </c>
      <c r="C23" s="22">
        <v>291.34478430000001</v>
      </c>
      <c r="D23" s="22">
        <v>304.06224630000003</v>
      </c>
      <c r="E23" s="22">
        <v>324.70273787000002</v>
      </c>
      <c r="F23" s="22">
        <v>243</v>
      </c>
      <c r="G23" s="22">
        <v>231.4377815</v>
      </c>
      <c r="H23" s="22">
        <v>144.54632899999999</v>
      </c>
      <c r="I23" s="22">
        <v>149.233158</v>
      </c>
      <c r="J23" s="22">
        <v>305.16263300000003</v>
      </c>
      <c r="K23" s="22">
        <v>382.27800000000002</v>
      </c>
      <c r="L23" s="22">
        <v>441.25218000000001</v>
      </c>
      <c r="M23" s="24">
        <f>((L23/K23)-1)*100</f>
        <v>15.427040007533787</v>
      </c>
      <c r="N23" s="25"/>
      <c r="O23" s="21"/>
      <c r="P23" s="21"/>
      <c r="Q23" s="21"/>
      <c r="R23" s="2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4" customFormat="1" ht="9" customHeight="1">
      <c r="A24" s="7"/>
      <c r="B24" s="7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4"/>
      <c r="N24" s="25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4" customFormat="1" ht="12.75" customHeight="1">
      <c r="A25" s="7" t="s">
        <v>16</v>
      </c>
      <c r="B25" s="7" t="s">
        <v>8</v>
      </c>
      <c r="C25" s="22">
        <v>860.70120989999998</v>
      </c>
      <c r="D25" s="22">
        <v>730.05070739999996</v>
      </c>
      <c r="E25" s="22">
        <v>726.38675592000004</v>
      </c>
      <c r="F25" s="22">
        <v>587</v>
      </c>
      <c r="G25" s="22">
        <v>154.97288635000001</v>
      </c>
      <c r="H25" s="22">
        <v>18.248753000000001</v>
      </c>
      <c r="I25" s="22">
        <v>9.1065690000000004</v>
      </c>
      <c r="J25" s="22">
        <v>19.087935999999999</v>
      </c>
      <c r="K25" s="22">
        <v>22.096</v>
      </c>
      <c r="L25" s="22">
        <v>23.86796</v>
      </c>
      <c r="M25" s="24">
        <f>((L25/K25)-1)*100</f>
        <v>8.0193700217233932</v>
      </c>
      <c r="N25" s="25"/>
      <c r="O25" s="25"/>
      <c r="P25" s="25"/>
      <c r="Q25" s="2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4" customFormat="1" ht="12.75" customHeight="1">
      <c r="A26" s="7"/>
      <c r="B26" s="7" t="s">
        <v>11</v>
      </c>
      <c r="C26" s="22">
        <v>88.517025599999997</v>
      </c>
      <c r="D26" s="22">
        <v>81.734490300000004</v>
      </c>
      <c r="E26" s="22">
        <v>64.943577169999998</v>
      </c>
      <c r="F26" s="22">
        <v>58</v>
      </c>
      <c r="G26" s="22">
        <v>18.442536629999999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4" t="s">
        <v>17</v>
      </c>
      <c r="N26" s="25"/>
      <c r="O26" s="2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4" customFormat="1" ht="9" customHeight="1">
      <c r="A27" s="7"/>
      <c r="B27" s="7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4"/>
      <c r="N27" s="25"/>
      <c r="O27" s="2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4" customFormat="1" ht="12.75" customHeight="1">
      <c r="A28" s="7" t="s">
        <v>18</v>
      </c>
      <c r="B28" s="7" t="s">
        <v>8</v>
      </c>
      <c r="C28" s="22">
        <v>614.59918260000097</v>
      </c>
      <c r="D28" s="22">
        <v>542.89651300000003</v>
      </c>
      <c r="E28" s="22">
        <v>519.88094612999998</v>
      </c>
      <c r="F28" s="22">
        <v>507</v>
      </c>
      <c r="G28" s="22">
        <v>430.533376629999</v>
      </c>
      <c r="H28" s="22">
        <v>432.331006</v>
      </c>
      <c r="I28" s="22">
        <v>381.50037900000001</v>
      </c>
      <c r="J28" s="22">
        <v>407.54228499999999</v>
      </c>
      <c r="K28" s="22">
        <v>587.22799999999995</v>
      </c>
      <c r="L28" s="22">
        <v>633.74744999999996</v>
      </c>
      <c r="M28" s="24">
        <f>((L28/K28)-1)*100</f>
        <v>7.9218719134646287</v>
      </c>
      <c r="N28" s="25"/>
      <c r="O28" s="25"/>
      <c r="P28" s="6"/>
      <c r="Q28" s="2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4" customFormat="1" ht="12.75" customHeight="1">
      <c r="A29" s="7"/>
      <c r="B29" s="7" t="s">
        <v>11</v>
      </c>
      <c r="C29" s="22">
        <v>2109.6381019999999</v>
      </c>
      <c r="D29" s="22">
        <v>2044.4624189000001</v>
      </c>
      <c r="E29" s="22">
        <v>2033.0484089900001</v>
      </c>
      <c r="F29" s="22">
        <v>1576</v>
      </c>
      <c r="G29" s="22">
        <v>1132.53283143</v>
      </c>
      <c r="H29" s="22">
        <v>1550.569465</v>
      </c>
      <c r="I29" s="22">
        <v>1407.4705260000001</v>
      </c>
      <c r="J29" s="22">
        <v>1148.4189610000001</v>
      </c>
      <c r="K29" s="22">
        <v>560.60799999999995</v>
      </c>
      <c r="L29" s="22">
        <v>782.62765999999999</v>
      </c>
      <c r="M29" s="24">
        <f>((L29/K29)-1)*100</f>
        <v>39.603369912666267</v>
      </c>
      <c r="N29" s="25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4" customFormat="1" ht="9" customHeight="1">
      <c r="A30" s="7"/>
      <c r="B30" s="7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4"/>
      <c r="N30" s="2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4" customFormat="1" ht="12.75" customHeight="1">
      <c r="A31" s="7" t="s">
        <v>19</v>
      </c>
      <c r="B31" s="7" t="s">
        <v>8</v>
      </c>
      <c r="C31" s="22">
        <v>3406.5281893000001</v>
      </c>
      <c r="D31" s="22">
        <v>3326.8420706000002</v>
      </c>
      <c r="E31" s="22">
        <v>2946.9414987999999</v>
      </c>
      <c r="F31" s="22">
        <v>2441</v>
      </c>
      <c r="G31" s="22">
        <v>2093.59546627999</v>
      </c>
      <c r="H31" s="22">
        <v>1750.879801</v>
      </c>
      <c r="I31" s="22">
        <v>1057.1013109999999</v>
      </c>
      <c r="J31" s="22">
        <v>1331.644728</v>
      </c>
      <c r="K31" s="22">
        <v>1184.1559999999999</v>
      </c>
      <c r="L31" s="22">
        <v>1716.35762</v>
      </c>
      <c r="M31" s="24">
        <f>((L31/K31)-1)*100</f>
        <v>44.943539533642543</v>
      </c>
      <c r="N31" s="25"/>
      <c r="O31" s="25"/>
      <c r="P31" s="21"/>
      <c r="Q31" s="2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4" customFormat="1" ht="12.75" customHeight="1">
      <c r="A32" s="7"/>
      <c r="B32" s="7" t="s">
        <v>11</v>
      </c>
      <c r="C32" s="22">
        <v>488.19351929999999</v>
      </c>
      <c r="D32" s="22">
        <v>694.74942599999997</v>
      </c>
      <c r="E32" s="22">
        <v>515.94017652000002</v>
      </c>
      <c r="F32" s="22">
        <v>231</v>
      </c>
      <c r="G32" s="22">
        <v>210.22532446</v>
      </c>
      <c r="H32" s="22">
        <v>246.44405699999999</v>
      </c>
      <c r="I32" s="22">
        <v>186.70794000000001</v>
      </c>
      <c r="J32" s="22">
        <v>194.556006</v>
      </c>
      <c r="K32" s="22">
        <v>149.63499999999999</v>
      </c>
      <c r="L32" s="22">
        <v>139.41480999999999</v>
      </c>
      <c r="M32" s="24">
        <f>((L32/K32)-1)*100</f>
        <v>-6.8300798609950863</v>
      </c>
      <c r="N32" s="25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4" customFormat="1" ht="9" customHeight="1">
      <c r="A33" s="7"/>
      <c r="B33" s="7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4"/>
      <c r="N33" s="25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4" customFormat="1" ht="12.75" customHeight="1">
      <c r="A34" s="7" t="s">
        <v>20</v>
      </c>
      <c r="B34" s="7" t="s">
        <v>8</v>
      </c>
      <c r="C34" s="22">
        <v>15746.4389237</v>
      </c>
      <c r="D34" s="22">
        <v>18189.609055500001</v>
      </c>
      <c r="E34" s="22">
        <v>19881.988350250002</v>
      </c>
      <c r="F34" s="22">
        <v>24549</v>
      </c>
      <c r="G34" s="22">
        <v>29276.759202259898</v>
      </c>
      <c r="H34" s="22">
        <v>31205.829161000001</v>
      </c>
      <c r="I34" s="22">
        <v>34747.913929000002</v>
      </c>
      <c r="J34" s="22">
        <v>39503.633643000001</v>
      </c>
      <c r="K34" s="22">
        <v>41758.921999999999</v>
      </c>
      <c r="L34" s="22">
        <v>50311.651310000001</v>
      </c>
      <c r="M34" s="24">
        <f>((L34/K34)-1)*100</f>
        <v>20.48120234042441</v>
      </c>
      <c r="N34" s="25"/>
      <c r="O34" s="25"/>
      <c r="P34" s="21"/>
      <c r="Q34" s="2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4" customFormat="1" ht="12.75" customHeight="1">
      <c r="A35" s="7"/>
      <c r="B35" s="7" t="s">
        <v>11</v>
      </c>
      <c r="C35" s="22">
        <v>866.64186319999999</v>
      </c>
      <c r="D35" s="22">
        <v>425.52792570000003</v>
      </c>
      <c r="E35" s="22">
        <v>315.65249546000001</v>
      </c>
      <c r="F35" s="22">
        <v>438</v>
      </c>
      <c r="G35" s="22">
        <v>289.86501378000003</v>
      </c>
      <c r="H35" s="22">
        <v>17.508779000000001</v>
      </c>
      <c r="I35" s="22">
        <v>28.568491000000002</v>
      </c>
      <c r="J35" s="22">
        <v>50.386307000000002</v>
      </c>
      <c r="K35" s="22">
        <v>33.756</v>
      </c>
      <c r="L35" s="22">
        <v>0</v>
      </c>
      <c r="M35" s="24" t="s">
        <v>17</v>
      </c>
      <c r="N35" s="25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4" customFormat="1" ht="9" customHeight="1">
      <c r="A36" s="7"/>
      <c r="B36" s="7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4"/>
      <c r="N36" s="25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4" customFormat="1" ht="12.75" customHeight="1">
      <c r="A37" s="7" t="s">
        <v>21</v>
      </c>
      <c r="B37" s="7" t="s">
        <v>8</v>
      </c>
      <c r="C37" s="22">
        <v>3042.0349925999999</v>
      </c>
      <c r="D37" s="22">
        <v>3908.0035389999998</v>
      </c>
      <c r="E37" s="22">
        <v>4166.7734415100003</v>
      </c>
      <c r="F37" s="22">
        <v>4154</v>
      </c>
      <c r="G37" s="22">
        <v>4021.84557356</v>
      </c>
      <c r="H37" s="22">
        <v>4400.6215990000001</v>
      </c>
      <c r="I37" s="22">
        <v>4124.6216139999997</v>
      </c>
      <c r="J37" s="22">
        <v>3693.5478309999999</v>
      </c>
      <c r="K37" s="22">
        <v>3016.5880000000002</v>
      </c>
      <c r="L37" s="22">
        <v>2799.85574</v>
      </c>
      <c r="M37" s="24">
        <f>((L37/K37)-1)*100</f>
        <v>-7.1846821640873753</v>
      </c>
      <c r="N37" s="25"/>
      <c r="O37" s="6"/>
      <c r="P37" s="21"/>
      <c r="Q37" s="2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s="4" customFormat="1" ht="12.75" customHeight="1">
      <c r="A38" s="7"/>
      <c r="B38" s="7" t="s">
        <v>11</v>
      </c>
      <c r="C38" s="22">
        <v>2790.2132237999999</v>
      </c>
      <c r="D38" s="22">
        <v>2978.2581097000002</v>
      </c>
      <c r="E38" s="22">
        <v>2264.2346292900002</v>
      </c>
      <c r="F38" s="22">
        <v>2540</v>
      </c>
      <c r="G38" s="22">
        <v>2134.1399772899999</v>
      </c>
      <c r="H38" s="22">
        <v>1656.6139539999999</v>
      </c>
      <c r="I38" s="22">
        <v>1784.395348</v>
      </c>
      <c r="J38" s="22">
        <v>1440.2826769999999</v>
      </c>
      <c r="K38" s="22">
        <v>1201.6110000000001</v>
      </c>
      <c r="L38" s="22">
        <v>1137.6423299999999</v>
      </c>
      <c r="M38" s="24">
        <f>((L38/K38)-1)*100</f>
        <v>-5.323575599757346</v>
      </c>
      <c r="N38" s="25"/>
      <c r="O38" s="25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1:50" s="4" customFormat="1" ht="12.75" customHeight="1">
      <c r="A39" s="7"/>
      <c r="B39" s="7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4"/>
      <c r="N39" s="25"/>
      <c r="O39" s="25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1:50" s="4" customFormat="1" ht="12.75" customHeight="1">
      <c r="A40" s="7" t="s">
        <v>22</v>
      </c>
      <c r="B40" s="7" t="s">
        <v>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4.1254</v>
      </c>
      <c r="J40" s="22">
        <v>9.4359000000000002</v>
      </c>
      <c r="K40" s="22">
        <v>31.931999999999999</v>
      </c>
      <c r="L40" s="22">
        <v>37.772309999999997</v>
      </c>
      <c r="M40" s="24">
        <f>((L40/K40)-1)*100</f>
        <v>18.289834648628322</v>
      </c>
      <c r="N40" s="25"/>
      <c r="O40" s="25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1:50" s="4" customFormat="1" ht="9" customHeight="1">
      <c r="A41" s="28"/>
      <c r="B41" s="28"/>
      <c r="C41" s="29"/>
      <c r="D41" s="29"/>
      <c r="E41" s="29"/>
      <c r="F41" s="30"/>
      <c r="G41" s="31"/>
      <c r="H41" s="31"/>
      <c r="I41" s="31"/>
      <c r="J41" s="31"/>
      <c r="K41" s="31"/>
      <c r="L41" s="31"/>
      <c r="M41" s="29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1:50" s="4" customFormat="1" ht="10.5" customHeight="1">
      <c r="A42" s="32" t="s">
        <v>23</v>
      </c>
      <c r="B42" s="33"/>
      <c r="C42" s="34"/>
      <c r="D42" s="34"/>
      <c r="E42" s="34"/>
      <c r="F42" s="34"/>
      <c r="G42" s="9"/>
      <c r="H42" s="9"/>
      <c r="I42" s="9"/>
      <c r="J42" s="9"/>
      <c r="K42" s="9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1:50" s="4" customFormat="1" ht="10.5" customHeight="1">
      <c r="A43" s="32" t="s">
        <v>24</v>
      </c>
      <c r="B43" s="34"/>
      <c r="C43" s="34"/>
      <c r="D43" s="34"/>
      <c r="E43" s="34"/>
      <c r="F43" s="34"/>
      <c r="G43" s="9"/>
      <c r="H43" s="9"/>
      <c r="I43" s="9"/>
      <c r="J43" s="9"/>
      <c r="K43" s="9"/>
      <c r="L43" s="9"/>
      <c r="M43" s="24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1:50" s="4" customFormat="1" ht="10.5" customHeight="1">
      <c r="A44" s="7" t="s">
        <v>25</v>
      </c>
      <c r="B44" s="35"/>
      <c r="C44" s="35"/>
      <c r="D44" s="35"/>
      <c r="E44" s="35"/>
      <c r="F44" s="35"/>
      <c r="G44" s="36"/>
      <c r="H44" s="36"/>
      <c r="I44" s="36"/>
      <c r="J44" s="36"/>
      <c r="K44" s="36"/>
      <c r="L44" s="36"/>
      <c r="M44" s="6"/>
      <c r="N44" s="6"/>
      <c r="O44" s="6"/>
      <c r="P44" s="6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8" t="e">
        <f>SUM(#REF!,#REF!,#REF!,#REF!)</f>
        <v>#REF!</v>
      </c>
      <c r="AC44" s="8" t="e">
        <f>SUM(#REF!,#REF!,#REF!,#REF!)</f>
        <v>#REF!</v>
      </c>
      <c r="AD44" s="8" t="e">
        <f>SUM(#REF!,#REF!,#REF!,#REF!)</f>
        <v>#REF!</v>
      </c>
      <c r="AE44" s="8" t="e">
        <f>SUM(#REF!,#REF!,#REF!,#REF!)</f>
        <v>#REF!</v>
      </c>
      <c r="AF44" s="8" t="e">
        <f>SUM(#REF!,#REF!,#REF!,#REF!)</f>
        <v>#REF!</v>
      </c>
      <c r="AG44" s="8" t="e">
        <f>SUM(#REF!,#REF!,#REF!,#REF!)</f>
        <v>#REF!</v>
      </c>
      <c r="AH44" s="8" t="e">
        <f>SUM(#REF!,#REF!,#REF!,#REF!)</f>
        <v>#REF!</v>
      </c>
      <c r="AI44" s="8" t="e">
        <f>SUM(#REF!,#REF!,#REF!,#REF!)</f>
        <v>#REF!</v>
      </c>
      <c r="AJ44" s="8" t="e">
        <f>SUM(#REF!,#REF!,#REF!,#REF!)</f>
        <v>#REF!</v>
      </c>
      <c r="AK44" s="8" t="e">
        <f>SUM(#REF!,#REF!,#REF!,#REF!)</f>
        <v>#REF!</v>
      </c>
      <c r="AL44" s="8" t="e">
        <f>SUM(#REF!,#REF!,#REF!,#REF!)</f>
        <v>#REF!</v>
      </c>
      <c r="AM44" s="8" t="e">
        <f>SUM(#REF!,#REF!,#REF!,#REF!)</f>
        <v>#REF!</v>
      </c>
      <c r="AN44" s="8" t="e">
        <f>SUM(#REF!,#REF!,#REF!,#REF!)</f>
        <v>#REF!</v>
      </c>
      <c r="AO44" s="8" t="e">
        <f>SUM(#REF!,#REF!,#REF!,#REF!)</f>
        <v>#REF!</v>
      </c>
      <c r="AP44" s="8" t="e">
        <f>SUM(#REF!,#REF!,#REF!,#REF!)</f>
        <v>#REF!</v>
      </c>
      <c r="AQ44" s="8" t="e">
        <f>SUM(#REF!,#REF!,#REF!,#REF!)</f>
        <v>#REF!</v>
      </c>
      <c r="AR44" s="8" t="e">
        <f>SUM(#REF!,#REF!,#REF!,#REF!)</f>
        <v>#REF!</v>
      </c>
      <c r="AS44" s="8" t="e">
        <f>SUM(#REF!,#REF!,#REF!,#REF!)</f>
        <v>#REF!</v>
      </c>
      <c r="AT44" s="38" t="e">
        <f>+AS44-AR44</f>
        <v>#REF!</v>
      </c>
      <c r="AU44" s="38"/>
      <c r="AV44" s="38"/>
      <c r="AW44" s="6"/>
      <c r="AX44" s="6"/>
    </row>
    <row r="45" spans="1:50" s="4" customFormat="1" ht="10.5" customHeight="1">
      <c r="A45" s="39"/>
      <c r="B45" s="35"/>
      <c r="C45" s="35"/>
      <c r="D45" s="35"/>
      <c r="E45" s="35"/>
      <c r="F45" s="35"/>
      <c r="G45" s="36"/>
      <c r="H45" s="36"/>
      <c r="I45" s="36"/>
      <c r="J45" s="36"/>
      <c r="K45" s="36"/>
      <c r="L45" s="3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8" t="e">
        <f>SUM(#REF!)</f>
        <v>#REF!</v>
      </c>
      <c r="AE45" s="8" t="e">
        <f>SUM(#REF!)</f>
        <v>#REF!</v>
      </c>
      <c r="AF45" s="8" t="e">
        <f>SUM(#REF!)</f>
        <v>#REF!</v>
      </c>
      <c r="AG45" s="8" t="e">
        <f>SUM(#REF!)</f>
        <v>#REF!</v>
      </c>
      <c r="AH45" s="8" t="e">
        <f>SUM(#REF!)</f>
        <v>#REF!</v>
      </c>
      <c r="AI45" s="8" t="e">
        <f>SUM(#REF!)</f>
        <v>#REF!</v>
      </c>
      <c r="AJ45" s="8" t="e">
        <f>SUM(#REF!)</f>
        <v>#REF!</v>
      </c>
      <c r="AK45" s="8" t="e">
        <f>SUM(#REF!)</f>
        <v>#REF!</v>
      </c>
      <c r="AL45" s="8" t="e">
        <f>SUM(#REF!)</f>
        <v>#REF!</v>
      </c>
      <c r="AM45" s="8" t="e">
        <f>SUM(#REF!)</f>
        <v>#REF!</v>
      </c>
      <c r="AN45" s="8" t="e">
        <f>SUM(#REF!)</f>
        <v>#REF!</v>
      </c>
      <c r="AO45" s="8" t="e">
        <f>SUM(#REF!)</f>
        <v>#REF!</v>
      </c>
      <c r="AP45" s="8" t="e">
        <f>SUM(#REF!)</f>
        <v>#REF!</v>
      </c>
      <c r="AQ45" s="8" t="e">
        <f>SUM(#REF!)</f>
        <v>#REF!</v>
      </c>
      <c r="AR45" s="8" t="e">
        <f>SUM(#REF!)</f>
        <v>#REF!</v>
      </c>
      <c r="AS45" s="8" t="e">
        <f>SUM(#REF!)</f>
        <v>#REF!</v>
      </c>
      <c r="AT45" s="6"/>
      <c r="AU45" s="6"/>
      <c r="AV45" s="6"/>
      <c r="AW45" s="6"/>
      <c r="AX45" s="6"/>
    </row>
    <row r="46" spans="1:50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ht="15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1:50" ht="15.5" customHeight="1">
      <c r="A49" s="6"/>
      <c r="B49" s="6"/>
      <c r="C49" s="40"/>
      <c r="D49" s="40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1:50" ht="15.5" customHeight="1">
      <c r="A50" s="6"/>
      <c r="B50" s="6"/>
      <c r="C50" s="40"/>
      <c r="D50" s="40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1:50" ht="15.5" customHeight="1">
      <c r="A51" s="6"/>
      <c r="B51" s="6"/>
      <c r="C51" s="40"/>
      <c r="D51" s="40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1:50" ht="15.5" customHeight="1">
      <c r="A52" s="6"/>
      <c r="B52" s="6"/>
      <c r="C52" s="40"/>
      <c r="D52" s="40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1:50" ht="15.5" customHeight="1">
      <c r="A53" s="6"/>
      <c r="B53" s="6"/>
      <c r="C53" s="40"/>
      <c r="D53" s="40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1:50" ht="15.5" customHeight="1">
      <c r="A54" s="6"/>
      <c r="B54" s="6"/>
      <c r="C54" s="40"/>
      <c r="D54" s="40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1:50" ht="15.5" customHeight="1">
      <c r="A55" s="6"/>
      <c r="B55" s="6"/>
      <c r="C55" s="40"/>
      <c r="D55" s="40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50" ht="15.5" customHeight="1">
      <c r="A56" s="6"/>
      <c r="B56" s="6"/>
      <c r="C56" s="40"/>
      <c r="D56" s="40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50" ht="15.5" customHeight="1">
      <c r="A57" s="6"/>
      <c r="B57" s="6"/>
      <c r="C57" s="40"/>
      <c r="D57" s="40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1:50" ht="15.5" customHeight="1">
      <c r="A58" s="6"/>
      <c r="B58" s="6"/>
      <c r="C58" s="40"/>
      <c r="D58" s="40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50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50" ht="15.5" customHeight="1">
      <c r="A60" s="6"/>
      <c r="B60" s="6"/>
      <c r="C60" s="6"/>
      <c r="D60" s="4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50" ht="15.5" customHeight="1">
      <c r="A61" s="6"/>
      <c r="B61" s="6"/>
      <c r="C61" s="6"/>
      <c r="D61" s="4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50" ht="15.5" customHeight="1">
      <c r="A62" s="6"/>
      <c r="B62" s="6"/>
      <c r="C62" s="6"/>
      <c r="D62" s="4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1:50" ht="15.5" customHeight="1">
      <c r="A63" s="6"/>
      <c r="B63" s="6"/>
      <c r="C63" s="6"/>
      <c r="D63" s="4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1:50" ht="15.5" customHeight="1">
      <c r="A64" s="6"/>
      <c r="B64" s="6"/>
      <c r="C64" s="6"/>
      <c r="D64" s="4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1:50" ht="15.5" customHeight="1">
      <c r="A65" s="6"/>
      <c r="B65" s="6"/>
      <c r="C65" s="6"/>
      <c r="D65" s="41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1:50" ht="15.5" customHeight="1">
      <c r="A66" s="6"/>
      <c r="B66" s="6"/>
      <c r="C66" s="6"/>
      <c r="D66" s="41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ht="15.5" customHeight="1">
      <c r="A67" s="6"/>
      <c r="B67" s="6"/>
      <c r="C67" s="6"/>
      <c r="D67" s="41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1:50" ht="15.5" customHeight="1">
      <c r="A68" s="6"/>
      <c r="B68" s="6"/>
      <c r="C68" s="6"/>
      <c r="D68" s="41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1:50" ht="15.5" customHeight="1">
      <c r="A69" s="6"/>
      <c r="B69" s="6"/>
      <c r="C69" s="6"/>
      <c r="D69" s="41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0" ht="15.5" customHeight="1">
      <c r="A70" s="6"/>
      <c r="B70" s="6"/>
      <c r="C70" s="6"/>
      <c r="D70" s="41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0" ht="15.5" customHeight="1">
      <c r="A71" s="6"/>
      <c r="B71" s="6"/>
      <c r="C71" s="6"/>
      <c r="D71" s="41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0" ht="15.5" customHeight="1">
      <c r="A72" s="6"/>
      <c r="B72" s="6"/>
      <c r="C72" s="6"/>
      <c r="D72" s="41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0" ht="15.5" customHeight="1">
      <c r="A73" s="6"/>
      <c r="B73" s="6"/>
      <c r="C73" s="6"/>
      <c r="D73" s="41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0" ht="15.5" customHeight="1">
      <c r="A74" s="6"/>
      <c r="B74" s="6"/>
      <c r="C74" s="6"/>
      <c r="D74" s="41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1:50" ht="15.5" customHeight="1">
      <c r="A75" s="6"/>
      <c r="B75" s="6"/>
      <c r="C75" s="6"/>
      <c r="D75" s="41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1:50" ht="15.5" customHeight="1">
      <c r="A76" s="6"/>
      <c r="B76" s="6"/>
      <c r="C76" s="6"/>
      <c r="D76" s="41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0" ht="15.5" customHeight="1">
      <c r="A77" s="6"/>
      <c r="B77" s="6"/>
      <c r="C77" s="6"/>
      <c r="D77" s="41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1:50" ht="15.5" customHeight="1">
      <c r="A78" s="6"/>
      <c r="B78" s="6"/>
      <c r="C78" s="6"/>
      <c r="D78" s="41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1:50" ht="15.5" customHeight="1">
      <c r="A79" s="6"/>
      <c r="B79" s="6"/>
      <c r="C79" s="6"/>
      <c r="D79" s="41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</sheetData>
  <mergeCells count="5">
    <mergeCell ref="A3:A4"/>
    <mergeCell ref="B3:B4"/>
    <mergeCell ref="C3:L3"/>
    <mergeCell ref="M3:M4"/>
    <mergeCell ref="A6:B6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T1.6</vt:lpstr>
      <vt:lpstr>T1.6!Area_de_impressao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2008-06-19T20:56:06Z</cp:lastPrinted>
  <dcterms:created xsi:type="dcterms:W3CDTF">1998-02-13T16:43:15Z</dcterms:created>
  <dcterms:modified xsi:type="dcterms:W3CDTF">2026-07-08T18:22:12Z</dcterms:modified>
  <dc:language>en-US</dc:language>
</cp:coreProperties>
</file>