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60" activeTab="0"/>
  </bookViews>
  <sheets>
    <sheet name="T5.4" sheetId="1" r:id="rId1"/>
  </sheets>
  <definedNames>
    <definedName name="_xlnm.Print_Area" localSheetId="0">'T5.4'!$A$1:$O$50</definedName>
    <definedName name="_xlnm.Print_Titles" localSheetId="0">'T5.4'!$1:$4</definedName>
  </definedNames>
  <calcPr fullCalcOnLoad="1"/>
</workbook>
</file>

<file path=xl/sharedStrings.xml><?xml version="1.0" encoding="utf-8"?>
<sst xmlns="http://schemas.openxmlformats.org/spreadsheetml/2006/main" count="81" uniqueCount="61">
  <si>
    <t>Blocos arrematados</t>
  </si>
  <si>
    <t>Blocos ofertados</t>
  </si>
  <si>
    <t>Área ofertada (km²)</t>
  </si>
  <si>
    <t>Área arrematada (km²)</t>
  </si>
  <si>
    <t>Bacias sedimentares</t>
  </si>
  <si>
    <t>Empresas vencedoras</t>
  </si>
  <si>
    <t>Novos operadores</t>
  </si>
  <si>
    <t>Empresas ofertantes nacionais</t>
  </si>
  <si>
    <t>Empresas ofertantes estrangeiras</t>
  </si>
  <si>
    <t>Empresas vencedoras nacionais</t>
  </si>
  <si>
    <t>Empresas vencedoras estrangeiras</t>
  </si>
  <si>
    <t>Empresas que manifestaram interesse</t>
  </si>
  <si>
    <t>Empresas que pagaram a taxa de participação</t>
  </si>
  <si>
    <t>Empresas ofertantes</t>
  </si>
  <si>
    <t>Empresas habilitadas nacionais</t>
  </si>
  <si>
    <t>Empresas habilitadas estrangeiras</t>
  </si>
  <si>
    <t>N.A.</t>
  </si>
  <si>
    <t>Fonte: ANP/SPL, conforme a Lei n° 9.478/1997.</t>
  </si>
  <si>
    <t>Blocos onshore arrematados</t>
  </si>
  <si>
    <t>Blocos offshore arrematados</t>
  </si>
  <si>
    <r>
      <t>Área onshore arrematada (km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)</t>
    </r>
  </si>
  <si>
    <r>
      <t>Área offshore arrematada (km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)</t>
    </r>
  </si>
  <si>
    <t>Rodadas de licitações</t>
  </si>
  <si>
    <t>Rodada 1</t>
  </si>
  <si>
    <t>Rodada 13</t>
  </si>
  <si>
    <t>Rodada 12</t>
  </si>
  <si>
    <t>Rodada 11</t>
  </si>
  <si>
    <t>Rodada 10</t>
  </si>
  <si>
    <t>Rodada 9</t>
  </si>
  <si>
    <t>Rodada 7</t>
  </si>
  <si>
    <t>Rodada 6</t>
  </si>
  <si>
    <t>Rodada 5</t>
  </si>
  <si>
    <t>Rodada 4</t>
  </si>
  <si>
    <t>Rodada 3</t>
  </si>
  <si>
    <t>Rodada 2</t>
  </si>
  <si>
    <r>
      <t>Empresas habilitadas</t>
    </r>
    <r>
      <rPr>
        <vertAlign val="superscript"/>
        <sz val="7"/>
        <rFont val="Helvetica Neue"/>
        <family val="0"/>
      </rPr>
      <t>1</t>
    </r>
  </si>
  <si>
    <r>
      <t>PEM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 (UT)</t>
    </r>
  </si>
  <si>
    <t>Rodada 15</t>
  </si>
  <si>
    <t>Rodada 16</t>
  </si>
  <si>
    <t xml:space="preserve">Rodada 14 </t>
  </si>
  <si>
    <r>
      <t>PEM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 (UT) após assinatura</t>
    </r>
  </si>
  <si>
    <t>Blocos concedidos</t>
  </si>
  <si>
    <t>Área concedida (km²)</t>
  </si>
  <si>
    <t>Área onshore concedida</t>
  </si>
  <si>
    <t>Área offshore concedida</t>
  </si>
  <si>
    <t>Nota: Foram considerados apenas os dados das rodadas de blocos com risco exploratório.</t>
  </si>
  <si>
    <t>Bônus de assinatura (milhões de R$)</t>
  </si>
  <si>
    <t>Bônus de assinatura arrecadado (milhões de R$)</t>
  </si>
  <si>
    <t>PEM (milhões de R$)</t>
  </si>
  <si>
    <t>PEM (milhões de R$) após assinatura</t>
  </si>
  <si>
    <t>Rodada 17</t>
  </si>
  <si>
    <t>-</t>
  </si>
  <si>
    <t>Blocos arrematados/blocos ofertados (%)</t>
  </si>
  <si>
    <t>Blocos concedidos/blocos ofertados (%)</t>
  </si>
  <si>
    <t>Área arrematada/área ofertada (%)</t>
  </si>
  <si>
    <t>Área concedida/área ofertada (%)</t>
  </si>
  <si>
    <t>Conteúdo local médio – fase de exploração (%)</t>
  </si>
  <si>
    <t>Conteúdo local médio – etapa de desenvolvimento da produção (%)</t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</si>
  <si>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>Considera-se habilitada a empresa que cumpriu todos os requisitos previstos no edital de licitações (manifestação de interesse, pagamento da(s) taxa(s) de participação e qualificação). Para apresentar oferta(s) no dia da rodada, a empresa habilitada deve fornecer à ANP garantia(s) de oferta nos termos previstos</t>
    </r>
  </si>
  <si>
    <r>
      <t xml:space="preserve"> no edital de licitações.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PEM - Programa Exploratório Mínimo, expresso em unidades de trabalho. </t>
    </r>
  </si>
  <si>
    <t>Tabela 5.4 – Resultado das rodadas de licitações para concessão de blocos, por rodada – 1999-2021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</si>
</sst>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(* #,##0.0_);_(* \(#,##0.0\);_(* &quot;-&quot;??_);_(@_)"/>
    <numFmt numFmtId="167" formatCode="_(* #,##0_);_(* \(#,##0\);_(* &quot;-&quot;??_);_(@_)"/>
    <numFmt numFmtId="168" formatCode="_-* #,##0.0_-;\-* #,##0.0_-;_-* &quot;-&quot;??_-;_-@_-"/>
    <numFmt numFmtId="169" formatCode="_-* #,##0_-;\-* #,##0_-;_-* &quot;-&quot;??_-;_-@_-"/>
    <numFmt numFmtId="170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Helvetica Neue"/>
      <family val="2"/>
    </font>
    <font>
      <b/>
      <sz val="7"/>
      <name val="Helvetica Neue"/>
      <family val="2"/>
    </font>
    <font>
      <sz val="7"/>
      <name val="Helvetica Neue"/>
      <family val="0"/>
    </font>
    <font>
      <vertAlign val="superscript"/>
      <sz val="7"/>
      <name val="Helvetica Neu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63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rgb="FF4B4A4A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3" fontId="41" fillId="0" borderId="0" xfId="0" applyNumberFormat="1" applyFont="1" applyAlignment="1">
      <alignment vertical="center"/>
    </xf>
    <xf numFmtId="164" fontId="3" fillId="33" borderId="10" xfId="0" applyNumberFormat="1" applyFont="1" applyFill="1" applyBorder="1" applyAlignment="1" applyProtection="1">
      <alignment horizontal="center" vertical="center" wrapText="1"/>
      <protection/>
    </xf>
    <xf numFmtId="164" fontId="3" fillId="33" borderId="0" xfId="0" applyNumberFormat="1" applyFont="1" applyFill="1" applyBorder="1" applyAlignment="1" applyProtection="1">
      <alignment horizontal="center" vertical="center" wrapText="1"/>
      <protection/>
    </xf>
    <xf numFmtId="164" fontId="4" fillId="34" borderId="11" xfId="0" applyNumberFormat="1" applyFont="1" applyFill="1" applyBorder="1" applyAlignment="1" applyProtection="1">
      <alignment horizontal="left" vertical="center"/>
      <protection/>
    </xf>
    <xf numFmtId="164" fontId="4" fillId="34" borderId="0" xfId="0" applyNumberFormat="1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>
      <alignment vertical="center"/>
    </xf>
    <xf numFmtId="164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right" vertical="center"/>
    </xf>
    <xf numFmtId="164" fontId="3" fillId="33" borderId="12" xfId="0" applyNumberFormat="1" applyFont="1" applyFill="1" applyBorder="1" applyAlignment="1" applyProtection="1">
      <alignment horizontal="right" vertical="center" wrapText="1"/>
      <protection/>
    </xf>
    <xf numFmtId="169" fontId="4" fillId="33" borderId="0" xfId="60" applyNumberFormat="1" applyFont="1" applyFill="1" applyBorder="1" applyAlignment="1" applyProtection="1">
      <alignment horizontal="right" vertical="center" wrapText="1"/>
      <protection/>
    </xf>
    <xf numFmtId="169" fontId="22" fillId="0" borderId="0" xfId="60" applyNumberFormat="1" applyFont="1" applyBorder="1" applyAlignment="1">
      <alignment horizontal="right" vertical="center" wrapText="1"/>
    </xf>
    <xf numFmtId="3" fontId="22" fillId="0" borderId="0" xfId="0" applyNumberFormat="1" applyFont="1" applyBorder="1" applyAlignment="1">
      <alignment horizontal="right" vertical="center" wrapText="1"/>
    </xf>
    <xf numFmtId="169" fontId="4" fillId="33" borderId="13" xfId="60" applyNumberFormat="1" applyFont="1" applyFill="1" applyBorder="1" applyAlignment="1" applyProtection="1">
      <alignment horizontal="right" vertical="center" wrapText="1"/>
      <protection/>
    </xf>
    <xf numFmtId="9" fontId="4" fillId="33" borderId="0" xfId="48" applyFont="1" applyFill="1" applyBorder="1" applyAlignment="1" applyProtection="1">
      <alignment horizontal="right" vertical="center" wrapText="1"/>
      <protection/>
    </xf>
    <xf numFmtId="170" fontId="4" fillId="33" borderId="0" xfId="48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Alignment="1">
      <alignment horizontal="right" vertical="center"/>
    </xf>
    <xf numFmtId="0" fontId="22" fillId="35" borderId="0" xfId="0" applyFont="1" applyFill="1" applyAlignment="1">
      <alignment horizontal="right" vertical="center"/>
    </xf>
    <xf numFmtId="164" fontId="3" fillId="33" borderId="10" xfId="0" applyNumberFormat="1" applyFont="1" applyFill="1" applyBorder="1" applyAlignment="1" applyProtection="1">
      <alignment horizontal="right" vertical="center" wrapText="1"/>
      <protection/>
    </xf>
    <xf numFmtId="164" fontId="3" fillId="33" borderId="0" xfId="0" applyNumberFormat="1" applyFont="1" applyFill="1" applyBorder="1" applyAlignment="1" applyProtection="1">
      <alignment horizontal="right" vertical="center" wrapText="1"/>
      <protection/>
    </xf>
    <xf numFmtId="169" fontId="22" fillId="35" borderId="0" xfId="60" applyNumberFormat="1" applyFont="1" applyFill="1" applyBorder="1" applyAlignment="1">
      <alignment horizontal="right" vertical="center" wrapText="1"/>
    </xf>
    <xf numFmtId="9" fontId="22" fillId="0" borderId="0" xfId="48" applyFont="1" applyBorder="1" applyAlignment="1">
      <alignment horizontal="right" vertical="center" wrapText="1"/>
    </xf>
    <xf numFmtId="9" fontId="22" fillId="35" borderId="0" xfId="48" applyFont="1" applyFill="1" applyBorder="1" applyAlignment="1">
      <alignment horizontal="right" vertical="center" wrapText="1"/>
    </xf>
    <xf numFmtId="3" fontId="22" fillId="35" borderId="0" xfId="0" applyNumberFormat="1" applyFont="1" applyFill="1" applyBorder="1" applyAlignment="1">
      <alignment horizontal="right" vertical="center" wrapText="1"/>
    </xf>
    <xf numFmtId="164" fontId="3" fillId="34" borderId="11" xfId="0" applyNumberFormat="1" applyFont="1" applyFill="1" applyBorder="1" applyAlignment="1" applyProtection="1">
      <alignment horizontal="right" vertical="center"/>
      <protection/>
    </xf>
    <xf numFmtId="0" fontId="22" fillId="0" borderId="11" xfId="0" applyFont="1" applyBorder="1" applyAlignment="1">
      <alignment horizontal="right" vertical="center"/>
    </xf>
    <xf numFmtId="0" fontId="22" fillId="35" borderId="11" xfId="0" applyFont="1" applyFill="1" applyBorder="1" applyAlignment="1">
      <alignment horizontal="right" vertical="center"/>
    </xf>
    <xf numFmtId="0" fontId="41" fillId="0" borderId="11" xfId="0" applyFont="1" applyBorder="1" applyAlignment="1">
      <alignment horizontal="right" vertical="center"/>
    </xf>
    <xf numFmtId="164" fontId="3" fillId="34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Border="1" applyAlignment="1">
      <alignment horizontal="right" vertical="center"/>
    </xf>
    <xf numFmtId="0" fontId="22" fillId="35" borderId="0" xfId="0" applyFont="1" applyFill="1" applyBorder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164" fontId="4" fillId="34" borderId="0" xfId="0" applyNumberFormat="1" applyFont="1" applyFill="1" applyBorder="1" applyAlignment="1" applyProtection="1">
      <alignment horizontal="right" vertical="center"/>
      <protection/>
    </xf>
    <xf numFmtId="0" fontId="42" fillId="0" borderId="0" xfId="0" applyFont="1" applyAlignment="1">
      <alignment horizontal="right" vertical="center" wrapText="1"/>
    </xf>
    <xf numFmtId="0" fontId="41" fillId="35" borderId="0" xfId="0" applyFont="1" applyFill="1" applyAlignment="1">
      <alignment horizontal="right" vertical="center"/>
    </xf>
    <xf numFmtId="0" fontId="2" fillId="34" borderId="0" xfId="0" applyFont="1" applyFill="1" applyBorder="1" applyAlignment="1">
      <alignment horizontal="left" vertical="center"/>
    </xf>
    <xf numFmtId="164" fontId="3" fillId="33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showGridLines="0" tabSelected="1" zoomScale="96" zoomScaleNormal="96" zoomScalePageLayoutView="0" workbookViewId="0" topLeftCell="A1">
      <selection activeCell="A2" sqref="A2"/>
    </sheetView>
  </sheetViews>
  <sheetFormatPr defaultColWidth="47.00390625" defaultRowHeight="15" customHeight="1"/>
  <cols>
    <col min="1" max="1" width="41.28125" style="1" customWidth="1"/>
    <col min="2" max="9" width="8.8515625" style="11" customWidth="1"/>
    <col min="10" max="10" width="8.8515625" style="37" customWidth="1"/>
    <col min="11" max="15" width="8.8515625" style="11" customWidth="1"/>
    <col min="16" max="16" width="9.8515625" style="11" customWidth="1"/>
    <col min="17" max="17" width="10.140625" style="1" customWidth="1"/>
    <col min="18" max="49" width="47.00390625" style="1" customWidth="1"/>
    <col min="50" max="50" width="3.8515625" style="1" customWidth="1"/>
    <col min="51" max="61" width="47.00390625" style="1" customWidth="1"/>
    <col min="62" max="62" width="2.421875" style="1" customWidth="1"/>
    <col min="63" max="16384" width="47.00390625" style="1" customWidth="1"/>
  </cols>
  <sheetData>
    <row r="1" spans="1:12" ht="12.75" customHeight="1">
      <c r="A1" s="38" t="s">
        <v>60</v>
      </c>
      <c r="B1" s="38"/>
      <c r="C1" s="38"/>
      <c r="D1" s="38"/>
      <c r="E1" s="38"/>
      <c r="F1" s="38"/>
      <c r="G1" s="38"/>
      <c r="H1" s="38"/>
      <c r="I1" s="19"/>
      <c r="J1" s="20"/>
      <c r="K1" s="19"/>
      <c r="L1" s="19"/>
    </row>
    <row r="2" spans="1:12" ht="9" customHeight="1">
      <c r="A2" s="2"/>
      <c r="B2" s="19"/>
      <c r="C2" s="19"/>
      <c r="D2" s="19"/>
      <c r="E2" s="19"/>
      <c r="F2" s="19"/>
      <c r="G2" s="19"/>
      <c r="H2" s="19"/>
      <c r="I2" s="19"/>
      <c r="J2" s="20"/>
      <c r="K2" s="19"/>
      <c r="L2" s="19"/>
    </row>
    <row r="3" spans="1:17" ht="20.25" customHeight="1">
      <c r="A3" s="39" t="s">
        <v>22</v>
      </c>
      <c r="B3" s="21" t="s">
        <v>23</v>
      </c>
      <c r="C3" s="21" t="s">
        <v>34</v>
      </c>
      <c r="D3" s="21" t="s">
        <v>33</v>
      </c>
      <c r="E3" s="21" t="s">
        <v>32</v>
      </c>
      <c r="F3" s="21" t="s">
        <v>31</v>
      </c>
      <c r="G3" s="21" t="s">
        <v>30</v>
      </c>
      <c r="H3" s="21" t="s">
        <v>29</v>
      </c>
      <c r="I3" s="21" t="s">
        <v>28</v>
      </c>
      <c r="J3" s="21" t="s">
        <v>27</v>
      </c>
      <c r="K3" s="21" t="s">
        <v>26</v>
      </c>
      <c r="L3" s="21" t="s">
        <v>25</v>
      </c>
      <c r="M3" s="21" t="s">
        <v>24</v>
      </c>
      <c r="N3" s="21" t="s">
        <v>39</v>
      </c>
      <c r="O3" s="12" t="s">
        <v>37</v>
      </c>
      <c r="P3" s="12" t="s">
        <v>38</v>
      </c>
      <c r="Q3" s="12" t="s">
        <v>50</v>
      </c>
    </row>
    <row r="4" spans="1:17" ht="12.75" customHeight="1">
      <c r="A4" s="39"/>
      <c r="B4" s="5">
        <v>1999</v>
      </c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2007</v>
      </c>
      <c r="J4" s="5">
        <v>2008</v>
      </c>
      <c r="K4" s="5">
        <v>2013</v>
      </c>
      <c r="L4" s="10">
        <v>2013</v>
      </c>
      <c r="M4" s="10">
        <v>2015</v>
      </c>
      <c r="N4" s="10">
        <v>2017</v>
      </c>
      <c r="O4" s="10">
        <v>2018</v>
      </c>
      <c r="P4" s="10">
        <v>2019</v>
      </c>
      <c r="Q4" s="10">
        <v>2021</v>
      </c>
    </row>
    <row r="5" spans="1:13" ht="9" customHeight="1">
      <c r="A5" s="6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7" ht="15" customHeight="1">
      <c r="A6" s="9" t="s">
        <v>4</v>
      </c>
      <c r="B6" s="13">
        <v>8</v>
      </c>
      <c r="C6" s="13">
        <v>9</v>
      </c>
      <c r="D6" s="13">
        <v>12</v>
      </c>
      <c r="E6" s="13">
        <v>18</v>
      </c>
      <c r="F6" s="13">
        <v>9</v>
      </c>
      <c r="G6" s="13">
        <v>12</v>
      </c>
      <c r="H6" s="13">
        <v>14</v>
      </c>
      <c r="I6" s="13">
        <v>9</v>
      </c>
      <c r="J6" s="13">
        <v>7</v>
      </c>
      <c r="K6" s="13">
        <v>11</v>
      </c>
      <c r="L6" s="13">
        <v>7</v>
      </c>
      <c r="M6" s="13">
        <v>10</v>
      </c>
      <c r="N6" s="13">
        <v>9</v>
      </c>
      <c r="O6" s="13">
        <v>7</v>
      </c>
      <c r="P6" s="13">
        <v>5</v>
      </c>
      <c r="Q6" s="13">
        <v>4</v>
      </c>
    </row>
    <row r="7" spans="1:17" ht="9" customHeight="1">
      <c r="A7" s="3"/>
      <c r="B7" s="14"/>
      <c r="C7" s="14"/>
      <c r="D7" s="14"/>
      <c r="E7" s="14"/>
      <c r="F7" s="14"/>
      <c r="G7" s="14"/>
      <c r="H7" s="14"/>
      <c r="I7" s="14"/>
      <c r="J7" s="23"/>
      <c r="K7" s="14"/>
      <c r="L7" s="14"/>
      <c r="M7" s="14"/>
      <c r="N7" s="14"/>
      <c r="O7" s="14"/>
      <c r="P7" s="14"/>
      <c r="Q7" s="13"/>
    </row>
    <row r="8" spans="1:17" ht="15" customHeight="1">
      <c r="A8" s="9" t="s">
        <v>1</v>
      </c>
      <c r="B8" s="13">
        <v>27</v>
      </c>
      <c r="C8" s="13">
        <v>23</v>
      </c>
      <c r="D8" s="13">
        <v>53</v>
      </c>
      <c r="E8" s="13">
        <v>54</v>
      </c>
      <c r="F8" s="13">
        <v>908</v>
      </c>
      <c r="G8" s="13">
        <v>913</v>
      </c>
      <c r="H8" s="13">
        <v>1134</v>
      </c>
      <c r="I8" s="13">
        <v>271</v>
      </c>
      <c r="J8" s="13">
        <v>130</v>
      </c>
      <c r="K8" s="13">
        <v>289</v>
      </c>
      <c r="L8" s="13">
        <v>240</v>
      </c>
      <c r="M8" s="13">
        <v>266</v>
      </c>
      <c r="N8" s="13">
        <v>287</v>
      </c>
      <c r="O8" s="13">
        <v>68</v>
      </c>
      <c r="P8" s="13">
        <v>36</v>
      </c>
      <c r="Q8" s="13">
        <v>92</v>
      </c>
    </row>
    <row r="9" spans="1:17" s="4" customFormat="1" ht="15" customHeight="1">
      <c r="A9" s="9" t="s">
        <v>0</v>
      </c>
      <c r="B9" s="13">
        <v>12</v>
      </c>
      <c r="C9" s="13">
        <v>21</v>
      </c>
      <c r="D9" s="13">
        <v>34</v>
      </c>
      <c r="E9" s="13">
        <v>21</v>
      </c>
      <c r="F9" s="13">
        <v>101</v>
      </c>
      <c r="G9" s="13">
        <v>154</v>
      </c>
      <c r="H9" s="13">
        <v>251</v>
      </c>
      <c r="I9" s="13">
        <v>117</v>
      </c>
      <c r="J9" s="13">
        <v>54</v>
      </c>
      <c r="K9" s="13">
        <v>142</v>
      </c>
      <c r="L9" s="13">
        <v>72</v>
      </c>
      <c r="M9" s="13">
        <v>37</v>
      </c>
      <c r="N9" s="13">
        <v>37</v>
      </c>
      <c r="O9" s="13">
        <v>22</v>
      </c>
      <c r="P9" s="13">
        <v>12</v>
      </c>
      <c r="Q9" s="13">
        <v>5</v>
      </c>
    </row>
    <row r="10" spans="1:17" s="4" customFormat="1" ht="15" customHeight="1">
      <c r="A10" s="9" t="s">
        <v>18</v>
      </c>
      <c r="B10" s="13">
        <v>0</v>
      </c>
      <c r="C10" s="13">
        <v>9</v>
      </c>
      <c r="D10" s="13">
        <v>7</v>
      </c>
      <c r="E10" s="13">
        <v>10</v>
      </c>
      <c r="F10" s="13">
        <v>20</v>
      </c>
      <c r="G10" s="13">
        <v>89</v>
      </c>
      <c r="H10" s="13">
        <v>210</v>
      </c>
      <c r="I10" s="13">
        <v>65</v>
      </c>
      <c r="J10" s="13">
        <v>54</v>
      </c>
      <c r="K10" s="13">
        <v>87</v>
      </c>
      <c r="L10" s="13">
        <v>72</v>
      </c>
      <c r="M10" s="13">
        <v>35</v>
      </c>
      <c r="N10" s="13">
        <v>24</v>
      </c>
      <c r="O10" s="13">
        <v>0</v>
      </c>
      <c r="P10" s="13">
        <v>0</v>
      </c>
      <c r="Q10" s="13" t="s">
        <v>51</v>
      </c>
    </row>
    <row r="11" spans="1:17" s="4" customFormat="1" ht="15" customHeight="1">
      <c r="A11" s="9" t="s">
        <v>19</v>
      </c>
      <c r="B11" s="13">
        <v>12</v>
      </c>
      <c r="C11" s="13">
        <v>12</v>
      </c>
      <c r="D11" s="13">
        <v>27</v>
      </c>
      <c r="E11" s="13">
        <v>11</v>
      </c>
      <c r="F11" s="13">
        <v>81</v>
      </c>
      <c r="G11" s="13">
        <v>65</v>
      </c>
      <c r="H11" s="13">
        <v>41</v>
      </c>
      <c r="I11" s="13">
        <v>52</v>
      </c>
      <c r="J11" s="13">
        <v>0</v>
      </c>
      <c r="K11" s="13">
        <v>55</v>
      </c>
      <c r="L11" s="13">
        <v>0</v>
      </c>
      <c r="M11" s="13">
        <v>2</v>
      </c>
      <c r="N11" s="13">
        <v>13</v>
      </c>
      <c r="O11" s="13">
        <v>22</v>
      </c>
      <c r="P11" s="13">
        <v>12</v>
      </c>
      <c r="Q11" s="13">
        <v>5</v>
      </c>
    </row>
    <row r="12" spans="1:17" s="4" customFormat="1" ht="15" customHeight="1">
      <c r="A12" s="9" t="s">
        <v>41</v>
      </c>
      <c r="B12" s="13">
        <v>12</v>
      </c>
      <c r="C12" s="13">
        <v>21</v>
      </c>
      <c r="D12" s="13">
        <v>34</v>
      </c>
      <c r="E12" s="13">
        <v>21</v>
      </c>
      <c r="F12" s="13">
        <v>101</v>
      </c>
      <c r="G12" s="13">
        <v>154</v>
      </c>
      <c r="H12" s="13">
        <v>242</v>
      </c>
      <c r="I12" s="13">
        <v>108</v>
      </c>
      <c r="J12" s="13">
        <v>40</v>
      </c>
      <c r="K12" s="13">
        <v>120</v>
      </c>
      <c r="L12" s="13">
        <v>62</v>
      </c>
      <c r="M12" s="13">
        <v>36</v>
      </c>
      <c r="N12" s="13">
        <v>33</v>
      </c>
      <c r="O12" s="13">
        <v>22</v>
      </c>
      <c r="P12" s="13">
        <v>12</v>
      </c>
      <c r="Q12" s="13">
        <v>5</v>
      </c>
    </row>
    <row r="13" spans="1:17" s="4" customFormat="1" ht="15" customHeight="1">
      <c r="A13" s="9" t="s">
        <v>52</v>
      </c>
      <c r="B13" s="17">
        <f>B9/B8</f>
        <v>0.4444444444444444</v>
      </c>
      <c r="C13" s="17">
        <f aca="true" t="shared" si="0" ref="C13:K13">C9/C8</f>
        <v>0.9130434782608695</v>
      </c>
      <c r="D13" s="17">
        <f t="shared" si="0"/>
        <v>0.6415094339622641</v>
      </c>
      <c r="E13" s="17">
        <f t="shared" si="0"/>
        <v>0.3888888888888889</v>
      </c>
      <c r="F13" s="17">
        <f t="shared" si="0"/>
        <v>0.11123348017621146</v>
      </c>
      <c r="G13" s="17">
        <f t="shared" si="0"/>
        <v>0.1686746987951807</v>
      </c>
      <c r="H13" s="17">
        <f t="shared" si="0"/>
        <v>0.22134038800705466</v>
      </c>
      <c r="I13" s="17">
        <f t="shared" si="0"/>
        <v>0.4317343173431734</v>
      </c>
      <c r="J13" s="17">
        <f t="shared" si="0"/>
        <v>0.4153846153846154</v>
      </c>
      <c r="K13" s="17">
        <f t="shared" si="0"/>
        <v>0.4913494809688581</v>
      </c>
      <c r="L13" s="17">
        <f aca="true" t="shared" si="1" ref="L13:Q13">L9/L8</f>
        <v>0.3</v>
      </c>
      <c r="M13" s="17">
        <f t="shared" si="1"/>
        <v>0.13909774436090225</v>
      </c>
      <c r="N13" s="17">
        <f t="shared" si="1"/>
        <v>0.1289198606271777</v>
      </c>
      <c r="O13" s="17">
        <f t="shared" si="1"/>
        <v>0.3235294117647059</v>
      </c>
      <c r="P13" s="17">
        <f t="shared" si="1"/>
        <v>0.3333333333333333</v>
      </c>
      <c r="Q13" s="17">
        <f t="shared" si="1"/>
        <v>0.05434782608695652</v>
      </c>
    </row>
    <row r="14" spans="1:17" s="4" customFormat="1" ht="15" customHeight="1">
      <c r="A14" s="9" t="s">
        <v>53</v>
      </c>
      <c r="B14" s="17">
        <f>B12/B8</f>
        <v>0.4444444444444444</v>
      </c>
      <c r="C14" s="17">
        <f aca="true" t="shared" si="2" ref="C14:K14">C12/C8</f>
        <v>0.9130434782608695</v>
      </c>
      <c r="D14" s="17">
        <f t="shared" si="2"/>
        <v>0.6415094339622641</v>
      </c>
      <c r="E14" s="17">
        <f t="shared" si="2"/>
        <v>0.3888888888888889</v>
      </c>
      <c r="F14" s="17">
        <f t="shared" si="2"/>
        <v>0.11123348017621146</v>
      </c>
      <c r="G14" s="17">
        <f t="shared" si="2"/>
        <v>0.1686746987951807</v>
      </c>
      <c r="H14" s="17">
        <f t="shared" si="2"/>
        <v>0.21340388007054673</v>
      </c>
      <c r="I14" s="17">
        <f t="shared" si="2"/>
        <v>0.3985239852398524</v>
      </c>
      <c r="J14" s="17">
        <f t="shared" si="2"/>
        <v>0.3076923076923077</v>
      </c>
      <c r="K14" s="17">
        <f t="shared" si="2"/>
        <v>0.41522491349480967</v>
      </c>
      <c r="L14" s="17">
        <f aca="true" t="shared" si="3" ref="L14:Q14">L12/L8</f>
        <v>0.25833333333333336</v>
      </c>
      <c r="M14" s="17">
        <f t="shared" si="3"/>
        <v>0.13533834586466165</v>
      </c>
      <c r="N14" s="17">
        <f t="shared" si="3"/>
        <v>0.11498257839721254</v>
      </c>
      <c r="O14" s="17">
        <f t="shared" si="3"/>
        <v>0.3235294117647059</v>
      </c>
      <c r="P14" s="17">
        <f t="shared" si="3"/>
        <v>0.3333333333333333</v>
      </c>
      <c r="Q14" s="17">
        <f t="shared" si="3"/>
        <v>0.05434782608695652</v>
      </c>
    </row>
    <row r="15" spans="1:16" s="4" customFormat="1" ht="9" customHeight="1">
      <c r="A15" s="3"/>
      <c r="B15" s="24"/>
      <c r="C15" s="24"/>
      <c r="D15" s="24"/>
      <c r="E15" s="24"/>
      <c r="F15" s="24"/>
      <c r="G15" s="24"/>
      <c r="H15" s="24"/>
      <c r="I15" s="24"/>
      <c r="J15" s="25"/>
      <c r="K15" s="15"/>
      <c r="L15" s="15"/>
      <c r="M15" s="15"/>
      <c r="N15" s="15"/>
      <c r="O15" s="15"/>
      <c r="P15" s="15"/>
    </row>
    <row r="16" spans="1:17" s="4" customFormat="1" ht="15" customHeight="1">
      <c r="A16" s="9" t="s">
        <v>2</v>
      </c>
      <c r="B16" s="13">
        <v>132178</v>
      </c>
      <c r="C16" s="13">
        <v>59271</v>
      </c>
      <c r="D16" s="13">
        <v>89823</v>
      </c>
      <c r="E16" s="13">
        <v>144106</v>
      </c>
      <c r="F16" s="13">
        <v>162392</v>
      </c>
      <c r="G16" s="13">
        <v>202739</v>
      </c>
      <c r="H16" s="13">
        <v>397600</v>
      </c>
      <c r="I16" s="13">
        <v>73079</v>
      </c>
      <c r="J16" s="13">
        <v>70371</v>
      </c>
      <c r="K16" s="13">
        <v>155813.12</v>
      </c>
      <c r="L16" s="13">
        <v>163916.57</v>
      </c>
      <c r="M16" s="13">
        <f>122222.3-7.12</f>
        <v>122215.18000000001</v>
      </c>
      <c r="N16" s="13">
        <v>122616</v>
      </c>
      <c r="O16" s="13">
        <v>94602</v>
      </c>
      <c r="P16" s="13">
        <v>29297.379</v>
      </c>
      <c r="Q16" s="13">
        <v>53935.92</v>
      </c>
    </row>
    <row r="17" spans="1:17" s="4" customFormat="1" ht="15" customHeight="1">
      <c r="A17" s="9" t="s">
        <v>3</v>
      </c>
      <c r="B17" s="13">
        <v>54660</v>
      </c>
      <c r="C17" s="13">
        <v>48074</v>
      </c>
      <c r="D17" s="13">
        <v>48629</v>
      </c>
      <c r="E17" s="13">
        <v>25289</v>
      </c>
      <c r="F17" s="13">
        <v>21951</v>
      </c>
      <c r="G17" s="13">
        <v>39657</v>
      </c>
      <c r="H17" s="13">
        <v>194651</v>
      </c>
      <c r="I17" s="13">
        <v>45614</v>
      </c>
      <c r="J17" s="13">
        <v>48030</v>
      </c>
      <c r="K17" s="13">
        <v>100372.31</v>
      </c>
      <c r="L17" s="13">
        <v>47427.6</v>
      </c>
      <c r="M17" s="13">
        <v>33617.98</v>
      </c>
      <c r="N17" s="13">
        <v>25011.7</v>
      </c>
      <c r="O17" s="13">
        <v>16400</v>
      </c>
      <c r="P17" s="13">
        <v>11762</v>
      </c>
      <c r="Q17" s="13">
        <v>3425.5</v>
      </c>
    </row>
    <row r="18" spans="1:17" s="4" customFormat="1" ht="15" customHeight="1">
      <c r="A18" s="9" t="s">
        <v>20</v>
      </c>
      <c r="B18" s="13">
        <v>0</v>
      </c>
      <c r="C18" s="13">
        <v>10227</v>
      </c>
      <c r="D18" s="13">
        <v>2363</v>
      </c>
      <c r="E18" s="13">
        <v>10620</v>
      </c>
      <c r="F18" s="13">
        <v>697</v>
      </c>
      <c r="G18" s="13">
        <v>2846</v>
      </c>
      <c r="H18" s="13">
        <v>186916</v>
      </c>
      <c r="I18" s="13">
        <v>32195</v>
      </c>
      <c r="J18" s="13">
        <v>48030</v>
      </c>
      <c r="K18" s="13">
        <v>64998.27</v>
      </c>
      <c r="L18" s="13">
        <v>47427.6</v>
      </c>
      <c r="M18" s="13">
        <v>32104.98</v>
      </c>
      <c r="N18" s="13">
        <v>16858.29</v>
      </c>
      <c r="O18" s="13">
        <v>0</v>
      </c>
      <c r="P18" s="13">
        <v>0</v>
      </c>
      <c r="Q18" s="13" t="s">
        <v>51</v>
      </c>
    </row>
    <row r="19" spans="1:17" ht="15" customHeight="1">
      <c r="A19" s="9" t="s">
        <v>21</v>
      </c>
      <c r="B19" s="13">
        <v>54660</v>
      </c>
      <c r="C19" s="13">
        <v>37847</v>
      </c>
      <c r="D19" s="13">
        <v>46266</v>
      </c>
      <c r="E19" s="13">
        <v>14669</v>
      </c>
      <c r="F19" s="13">
        <v>21951</v>
      </c>
      <c r="G19" s="13">
        <v>36811</v>
      </c>
      <c r="H19" s="13">
        <v>7735</v>
      </c>
      <c r="I19" s="13">
        <v>13419</v>
      </c>
      <c r="J19" s="13">
        <v>0</v>
      </c>
      <c r="K19" s="13">
        <v>35374.04</v>
      </c>
      <c r="L19" s="13">
        <v>0</v>
      </c>
      <c r="M19" s="13">
        <v>1513.1</v>
      </c>
      <c r="N19" s="13">
        <v>8153.43</v>
      </c>
      <c r="O19" s="13">
        <v>16400</v>
      </c>
      <c r="P19" s="13">
        <v>11762</v>
      </c>
      <c r="Q19" s="13">
        <v>3425.5</v>
      </c>
    </row>
    <row r="20" spans="1:17" ht="15" customHeight="1">
      <c r="A20" s="9" t="s">
        <v>42</v>
      </c>
      <c r="B20" s="13">
        <v>54660</v>
      </c>
      <c r="C20" s="13">
        <v>48074</v>
      </c>
      <c r="D20" s="13">
        <v>48629</v>
      </c>
      <c r="E20" s="13">
        <v>25289</v>
      </c>
      <c r="F20" s="13">
        <v>21951</v>
      </c>
      <c r="G20" s="13">
        <v>39657</v>
      </c>
      <c r="H20" s="13">
        <v>171007</v>
      </c>
      <c r="I20" s="13">
        <v>45329</v>
      </c>
      <c r="J20" s="13">
        <v>44954</v>
      </c>
      <c r="K20" s="13">
        <v>61258.6</v>
      </c>
      <c r="L20" s="13">
        <v>20371</v>
      </c>
      <c r="M20" s="13">
        <v>33512.77</v>
      </c>
      <c r="N20" s="13">
        <v>24887.4</v>
      </c>
      <c r="O20" s="13">
        <v>16400</v>
      </c>
      <c r="P20" s="13">
        <v>11762</v>
      </c>
      <c r="Q20" s="13">
        <v>3426</v>
      </c>
    </row>
    <row r="21" spans="1:17" ht="15" customHeight="1">
      <c r="A21" s="9" t="s">
        <v>43</v>
      </c>
      <c r="B21" s="13">
        <v>0</v>
      </c>
      <c r="C21" s="13">
        <v>10227</v>
      </c>
      <c r="D21" s="13">
        <v>2363</v>
      </c>
      <c r="E21" s="13">
        <v>10620</v>
      </c>
      <c r="F21" s="13">
        <v>697</v>
      </c>
      <c r="G21" s="13">
        <v>2846</v>
      </c>
      <c r="H21" s="13">
        <v>163272</v>
      </c>
      <c r="I21" s="13">
        <v>31910</v>
      </c>
      <c r="J21" s="13">
        <v>44954</v>
      </c>
      <c r="K21" s="13">
        <v>29085.4</v>
      </c>
      <c r="L21" s="13">
        <v>20371</v>
      </c>
      <c r="M21" s="13">
        <v>31999.67</v>
      </c>
      <c r="N21" s="13">
        <v>16733.97</v>
      </c>
      <c r="O21" s="13">
        <v>0</v>
      </c>
      <c r="P21" s="13">
        <v>0</v>
      </c>
      <c r="Q21" s="13" t="s">
        <v>51</v>
      </c>
    </row>
    <row r="22" spans="1:17" ht="15" customHeight="1">
      <c r="A22" s="9" t="s">
        <v>44</v>
      </c>
      <c r="B22" s="13">
        <v>54660</v>
      </c>
      <c r="C22" s="13">
        <v>37847</v>
      </c>
      <c r="D22" s="13">
        <v>46266</v>
      </c>
      <c r="E22" s="13">
        <v>14669</v>
      </c>
      <c r="F22" s="13">
        <v>21254</v>
      </c>
      <c r="G22" s="13">
        <v>36811</v>
      </c>
      <c r="H22" s="13">
        <v>7735</v>
      </c>
      <c r="I22" s="13">
        <v>13419</v>
      </c>
      <c r="J22" s="13">
        <v>0</v>
      </c>
      <c r="K22" s="13">
        <v>32173.2</v>
      </c>
      <c r="L22" s="13">
        <v>0</v>
      </c>
      <c r="M22" s="13">
        <v>1513.1</v>
      </c>
      <c r="N22" s="13">
        <f>N19</f>
        <v>8153.43</v>
      </c>
      <c r="O22" s="13">
        <f>O19</f>
        <v>16400</v>
      </c>
      <c r="P22" s="13">
        <v>11762</v>
      </c>
      <c r="Q22" s="13">
        <v>3426</v>
      </c>
    </row>
    <row r="23" spans="1:17" ht="15" customHeight="1">
      <c r="A23" s="9" t="s">
        <v>54</v>
      </c>
      <c r="B23" s="17">
        <f>B17/B16</f>
        <v>0.4135332657477038</v>
      </c>
      <c r="C23" s="17">
        <f aca="true" t="shared" si="4" ref="C23:K23">C17/C16</f>
        <v>0.8110880531794639</v>
      </c>
      <c r="D23" s="17">
        <f t="shared" si="4"/>
        <v>0.5413869498903399</v>
      </c>
      <c r="E23" s="17">
        <f t="shared" si="4"/>
        <v>0.17548887624387605</v>
      </c>
      <c r="F23" s="17">
        <f t="shared" si="4"/>
        <v>0.13517291492191733</v>
      </c>
      <c r="G23" s="17">
        <f t="shared" si="4"/>
        <v>0.19560617345454007</v>
      </c>
      <c r="H23" s="17">
        <f t="shared" si="4"/>
        <v>0.4895648893360161</v>
      </c>
      <c r="I23" s="17">
        <f t="shared" si="4"/>
        <v>0.6241738392698313</v>
      </c>
      <c r="J23" s="17">
        <f t="shared" si="4"/>
        <v>0.6825254721405124</v>
      </c>
      <c r="K23" s="17">
        <f t="shared" si="4"/>
        <v>0.6441839429182857</v>
      </c>
      <c r="L23" s="17">
        <f aca="true" t="shared" si="5" ref="L23:Q23">L17/L16</f>
        <v>0.2893398757672882</v>
      </c>
      <c r="M23" s="17">
        <f t="shared" si="5"/>
        <v>0.2750720491513411</v>
      </c>
      <c r="N23" s="17">
        <f t="shared" si="5"/>
        <v>0.20398398251451688</v>
      </c>
      <c r="O23" s="17">
        <f t="shared" si="5"/>
        <v>0.17335785712775628</v>
      </c>
      <c r="P23" s="17">
        <f t="shared" si="5"/>
        <v>0.40146936010897083</v>
      </c>
      <c r="Q23" s="17">
        <f t="shared" si="5"/>
        <v>0.0635105510390849</v>
      </c>
    </row>
    <row r="24" spans="1:17" ht="15" customHeight="1">
      <c r="A24" s="9" t="s">
        <v>55</v>
      </c>
      <c r="B24" s="17">
        <f>B20/B16</f>
        <v>0.4135332657477038</v>
      </c>
      <c r="C24" s="17">
        <f aca="true" t="shared" si="6" ref="C24:K24">C20/C16</f>
        <v>0.8110880531794639</v>
      </c>
      <c r="D24" s="17">
        <f t="shared" si="6"/>
        <v>0.5413869498903399</v>
      </c>
      <c r="E24" s="17">
        <f t="shared" si="6"/>
        <v>0.17548887624387605</v>
      </c>
      <c r="F24" s="17">
        <f t="shared" si="6"/>
        <v>0.13517291492191733</v>
      </c>
      <c r="G24" s="17">
        <f t="shared" si="6"/>
        <v>0.19560617345454007</v>
      </c>
      <c r="H24" s="17">
        <f t="shared" si="6"/>
        <v>0.43009808853118714</v>
      </c>
      <c r="I24" s="17">
        <f t="shared" si="6"/>
        <v>0.6202739501087864</v>
      </c>
      <c r="J24" s="17">
        <f t="shared" si="6"/>
        <v>0.6388142842932458</v>
      </c>
      <c r="K24" s="17">
        <f t="shared" si="6"/>
        <v>0.39315431203739454</v>
      </c>
      <c r="L24" s="17">
        <f aca="true" t="shared" si="7" ref="L24:Q24">L20/L16</f>
        <v>0.12427663658408665</v>
      </c>
      <c r="M24" s="17">
        <f t="shared" si="7"/>
        <v>0.27421119045931935</v>
      </c>
      <c r="N24" s="17">
        <f t="shared" si="7"/>
        <v>0.20297024858093562</v>
      </c>
      <c r="O24" s="17">
        <f t="shared" si="7"/>
        <v>0.17335785712775628</v>
      </c>
      <c r="P24" s="17">
        <f t="shared" si="7"/>
        <v>0.40146936010897083</v>
      </c>
      <c r="Q24" s="17">
        <f t="shared" si="7"/>
        <v>0.06351982129905266</v>
      </c>
    </row>
    <row r="25" spans="1:16" ht="9" customHeight="1">
      <c r="A25" s="3"/>
      <c r="B25" s="15"/>
      <c r="C25" s="15"/>
      <c r="D25" s="15"/>
      <c r="E25" s="15"/>
      <c r="F25" s="15"/>
      <c r="G25" s="15"/>
      <c r="H25" s="15"/>
      <c r="I25" s="15"/>
      <c r="J25" s="26"/>
      <c r="K25" s="15"/>
      <c r="L25" s="15"/>
      <c r="M25" s="15"/>
      <c r="N25" s="15"/>
      <c r="O25" s="15"/>
      <c r="P25" s="15"/>
    </row>
    <row r="26" spans="1:17" ht="15" customHeight="1">
      <c r="A26" s="9" t="s">
        <v>11</v>
      </c>
      <c r="B26" s="13">
        <v>58</v>
      </c>
      <c r="C26" s="13">
        <v>49</v>
      </c>
      <c r="D26" s="13">
        <v>46</v>
      </c>
      <c r="E26" s="13">
        <v>35</v>
      </c>
      <c r="F26" s="13">
        <v>18</v>
      </c>
      <c r="G26" s="13">
        <v>30</v>
      </c>
      <c r="H26" s="13">
        <v>52</v>
      </c>
      <c r="I26" s="13">
        <v>74</v>
      </c>
      <c r="J26" s="13">
        <v>52</v>
      </c>
      <c r="K26" s="13">
        <v>72</v>
      </c>
      <c r="L26" s="13">
        <v>26</v>
      </c>
      <c r="M26" s="13">
        <v>39</v>
      </c>
      <c r="N26" s="13">
        <v>36</v>
      </c>
      <c r="O26" s="13">
        <v>21</v>
      </c>
      <c r="P26" s="13">
        <v>17</v>
      </c>
      <c r="Q26" s="13">
        <v>9</v>
      </c>
    </row>
    <row r="27" spans="1:17" ht="15" customHeight="1">
      <c r="A27" s="9" t="s">
        <v>12</v>
      </c>
      <c r="B27" s="13">
        <v>42</v>
      </c>
      <c r="C27" s="13">
        <v>48</v>
      </c>
      <c r="D27" s="13">
        <v>44</v>
      </c>
      <c r="E27" s="13">
        <v>33</v>
      </c>
      <c r="F27" s="13">
        <v>14</v>
      </c>
      <c r="G27" s="13">
        <v>27</v>
      </c>
      <c r="H27" s="13">
        <v>45</v>
      </c>
      <c r="I27" s="13">
        <v>66</v>
      </c>
      <c r="J27" s="13">
        <v>43</v>
      </c>
      <c r="K27" s="13">
        <v>68</v>
      </c>
      <c r="L27" s="13">
        <v>25</v>
      </c>
      <c r="M27" s="13">
        <v>38</v>
      </c>
      <c r="N27" s="13">
        <v>33</v>
      </c>
      <c r="O27" s="13">
        <v>20</v>
      </c>
      <c r="P27" s="13">
        <v>17</v>
      </c>
      <c r="Q27" s="13">
        <v>9</v>
      </c>
    </row>
    <row r="28" spans="1:17" ht="15" customHeight="1">
      <c r="A28" s="9" t="s">
        <v>35</v>
      </c>
      <c r="B28" s="13">
        <v>38</v>
      </c>
      <c r="C28" s="13">
        <v>44</v>
      </c>
      <c r="D28" s="13">
        <v>42</v>
      </c>
      <c r="E28" s="13">
        <v>29</v>
      </c>
      <c r="F28" s="13">
        <v>12</v>
      </c>
      <c r="G28" s="13">
        <v>24</v>
      </c>
      <c r="H28" s="13">
        <v>44</v>
      </c>
      <c r="I28" s="13">
        <v>61</v>
      </c>
      <c r="J28" s="13">
        <v>40</v>
      </c>
      <c r="K28" s="13">
        <v>64</v>
      </c>
      <c r="L28" s="13">
        <v>21</v>
      </c>
      <c r="M28" s="13">
        <v>17</v>
      </c>
      <c r="N28" s="13">
        <v>32</v>
      </c>
      <c r="O28" s="13">
        <v>20</v>
      </c>
      <c r="P28" s="13">
        <v>17</v>
      </c>
      <c r="Q28" s="13">
        <v>9</v>
      </c>
    </row>
    <row r="29" spans="1:17" ht="15" customHeight="1">
      <c r="A29" s="9" t="s">
        <v>14</v>
      </c>
      <c r="B29" s="13">
        <v>3</v>
      </c>
      <c r="C29" s="13">
        <v>4</v>
      </c>
      <c r="D29" s="13">
        <v>5</v>
      </c>
      <c r="E29" s="13">
        <v>4</v>
      </c>
      <c r="F29" s="13">
        <v>3</v>
      </c>
      <c r="G29" s="13">
        <v>8</v>
      </c>
      <c r="H29" s="13">
        <v>19</v>
      </c>
      <c r="I29" s="13">
        <v>30</v>
      </c>
      <c r="J29" s="13">
        <v>24</v>
      </c>
      <c r="K29" s="13">
        <v>17</v>
      </c>
      <c r="L29" s="13">
        <v>10</v>
      </c>
      <c r="M29" s="13">
        <v>11</v>
      </c>
      <c r="N29" s="13">
        <v>12</v>
      </c>
      <c r="O29" s="13">
        <v>4</v>
      </c>
      <c r="P29" s="13">
        <v>2</v>
      </c>
      <c r="Q29" s="13">
        <v>2</v>
      </c>
    </row>
    <row r="30" spans="1:17" ht="15" customHeight="1">
      <c r="A30" s="9" t="s">
        <v>15</v>
      </c>
      <c r="B30" s="13">
        <v>35</v>
      </c>
      <c r="C30" s="13">
        <v>40</v>
      </c>
      <c r="D30" s="13">
        <v>37</v>
      </c>
      <c r="E30" s="13">
        <v>25</v>
      </c>
      <c r="F30" s="13">
        <v>9</v>
      </c>
      <c r="G30" s="13">
        <v>16</v>
      </c>
      <c r="H30" s="13">
        <v>25</v>
      </c>
      <c r="I30" s="13">
        <v>31</v>
      </c>
      <c r="J30" s="13">
        <v>16</v>
      </c>
      <c r="K30" s="13">
        <v>47</v>
      </c>
      <c r="L30" s="13">
        <v>11</v>
      </c>
      <c r="M30" s="13">
        <v>6</v>
      </c>
      <c r="N30" s="13">
        <v>20</v>
      </c>
      <c r="O30" s="13">
        <v>16</v>
      </c>
      <c r="P30" s="13">
        <v>15</v>
      </c>
      <c r="Q30" s="13">
        <v>7</v>
      </c>
    </row>
    <row r="31" spans="1:17" ht="15" customHeight="1">
      <c r="A31" s="9" t="s">
        <v>13</v>
      </c>
      <c r="B31" s="13">
        <v>14</v>
      </c>
      <c r="C31" s="13">
        <v>27</v>
      </c>
      <c r="D31" s="13">
        <v>26</v>
      </c>
      <c r="E31" s="13">
        <v>17</v>
      </c>
      <c r="F31" s="13">
        <v>6</v>
      </c>
      <c r="G31" s="13">
        <v>21</v>
      </c>
      <c r="H31" s="13">
        <v>32</v>
      </c>
      <c r="I31" s="13">
        <v>42</v>
      </c>
      <c r="J31" s="13">
        <v>23</v>
      </c>
      <c r="K31" s="13">
        <v>39</v>
      </c>
      <c r="L31" s="13">
        <v>12</v>
      </c>
      <c r="M31" s="13">
        <v>17</v>
      </c>
      <c r="N31" s="13">
        <v>20</v>
      </c>
      <c r="O31" s="13">
        <v>13</v>
      </c>
      <c r="P31" s="13">
        <v>11</v>
      </c>
      <c r="Q31" s="13">
        <v>2</v>
      </c>
    </row>
    <row r="32" spans="1:17" ht="15" customHeight="1">
      <c r="A32" s="9" t="s">
        <v>7</v>
      </c>
      <c r="B32" s="13">
        <v>1</v>
      </c>
      <c r="C32" s="13">
        <v>4</v>
      </c>
      <c r="D32" s="13">
        <v>4</v>
      </c>
      <c r="E32" s="13">
        <v>4</v>
      </c>
      <c r="F32" s="13">
        <v>2</v>
      </c>
      <c r="G32" s="13">
        <v>7</v>
      </c>
      <c r="H32" s="13">
        <v>14</v>
      </c>
      <c r="I32" s="13">
        <v>25</v>
      </c>
      <c r="J32" s="13">
        <v>18</v>
      </c>
      <c r="K32" s="13">
        <v>12</v>
      </c>
      <c r="L32" s="13">
        <v>8</v>
      </c>
      <c r="M32" s="13">
        <v>11</v>
      </c>
      <c r="N32" s="13">
        <v>10</v>
      </c>
      <c r="O32" s="13">
        <v>2</v>
      </c>
      <c r="P32" s="13">
        <v>1</v>
      </c>
      <c r="Q32" s="13" t="s">
        <v>51</v>
      </c>
    </row>
    <row r="33" spans="1:17" ht="15" customHeight="1">
      <c r="A33" s="9" t="s">
        <v>8</v>
      </c>
      <c r="B33" s="13">
        <v>13</v>
      </c>
      <c r="C33" s="13">
        <v>23</v>
      </c>
      <c r="D33" s="13">
        <v>22</v>
      </c>
      <c r="E33" s="13">
        <v>13</v>
      </c>
      <c r="F33" s="13">
        <v>4</v>
      </c>
      <c r="G33" s="13">
        <v>14</v>
      </c>
      <c r="H33" s="13">
        <v>18</v>
      </c>
      <c r="I33" s="13">
        <v>17</v>
      </c>
      <c r="J33" s="13">
        <v>5</v>
      </c>
      <c r="K33" s="13">
        <v>27</v>
      </c>
      <c r="L33" s="13">
        <v>4</v>
      </c>
      <c r="M33" s="13">
        <v>6</v>
      </c>
      <c r="N33" s="13">
        <v>10</v>
      </c>
      <c r="O33" s="13">
        <v>11</v>
      </c>
      <c r="P33" s="13">
        <v>10</v>
      </c>
      <c r="Q33" s="13">
        <v>2</v>
      </c>
    </row>
    <row r="34" spans="1:17" ht="15" customHeight="1">
      <c r="A34" s="9" t="s">
        <v>5</v>
      </c>
      <c r="B34" s="13">
        <v>11</v>
      </c>
      <c r="C34" s="13">
        <v>16</v>
      </c>
      <c r="D34" s="13">
        <v>22</v>
      </c>
      <c r="E34" s="13">
        <v>14</v>
      </c>
      <c r="F34" s="13">
        <v>6</v>
      </c>
      <c r="G34" s="13">
        <v>19</v>
      </c>
      <c r="H34" s="13">
        <v>30</v>
      </c>
      <c r="I34" s="13">
        <v>36</v>
      </c>
      <c r="J34" s="13">
        <v>17</v>
      </c>
      <c r="K34" s="13">
        <v>30</v>
      </c>
      <c r="L34" s="13">
        <v>12</v>
      </c>
      <c r="M34" s="13">
        <v>17</v>
      </c>
      <c r="N34" s="13">
        <v>17</v>
      </c>
      <c r="O34" s="13">
        <v>12</v>
      </c>
      <c r="P34" s="13">
        <v>10</v>
      </c>
      <c r="Q34" s="13">
        <v>2</v>
      </c>
    </row>
    <row r="35" spans="1:17" ht="15" customHeight="1">
      <c r="A35" s="9" t="s">
        <v>9</v>
      </c>
      <c r="B35" s="13">
        <v>1</v>
      </c>
      <c r="C35" s="13">
        <v>4</v>
      </c>
      <c r="D35" s="13">
        <v>4</v>
      </c>
      <c r="E35" s="13">
        <v>4</v>
      </c>
      <c r="F35" s="13">
        <v>2</v>
      </c>
      <c r="G35" s="13">
        <v>7</v>
      </c>
      <c r="H35" s="13">
        <v>14</v>
      </c>
      <c r="I35" s="13">
        <v>20</v>
      </c>
      <c r="J35" s="13">
        <v>12</v>
      </c>
      <c r="K35" s="13">
        <v>12</v>
      </c>
      <c r="L35" s="13">
        <v>8</v>
      </c>
      <c r="M35" s="13">
        <v>11</v>
      </c>
      <c r="N35" s="13">
        <v>10</v>
      </c>
      <c r="O35" s="13">
        <v>2</v>
      </c>
      <c r="P35" s="13">
        <v>1</v>
      </c>
      <c r="Q35" s="13" t="s">
        <v>51</v>
      </c>
    </row>
    <row r="36" spans="1:17" ht="15" customHeight="1">
      <c r="A36" s="9" t="s">
        <v>10</v>
      </c>
      <c r="B36" s="13">
        <v>10</v>
      </c>
      <c r="C36" s="13">
        <v>12</v>
      </c>
      <c r="D36" s="13">
        <v>18</v>
      </c>
      <c r="E36" s="13">
        <v>10</v>
      </c>
      <c r="F36" s="13">
        <v>4</v>
      </c>
      <c r="G36" s="13">
        <v>12</v>
      </c>
      <c r="H36" s="13">
        <v>16</v>
      </c>
      <c r="I36" s="13">
        <v>16</v>
      </c>
      <c r="J36" s="13">
        <v>5</v>
      </c>
      <c r="K36" s="13">
        <v>18</v>
      </c>
      <c r="L36" s="13">
        <v>4</v>
      </c>
      <c r="M36" s="13">
        <v>6</v>
      </c>
      <c r="N36" s="13">
        <v>7</v>
      </c>
      <c r="O36" s="13">
        <v>10</v>
      </c>
      <c r="P36" s="13">
        <v>9</v>
      </c>
      <c r="Q36" s="13">
        <v>2</v>
      </c>
    </row>
    <row r="37" spans="1:17" ht="15" customHeight="1">
      <c r="A37" s="9" t="s">
        <v>6</v>
      </c>
      <c r="B37" s="13">
        <v>6</v>
      </c>
      <c r="C37" s="13">
        <v>6</v>
      </c>
      <c r="D37" s="13">
        <v>8</v>
      </c>
      <c r="E37" s="13">
        <v>5</v>
      </c>
      <c r="F37" s="13">
        <v>1</v>
      </c>
      <c r="G37" s="13">
        <v>1</v>
      </c>
      <c r="H37" s="13">
        <v>6</v>
      </c>
      <c r="I37" s="13">
        <v>11</v>
      </c>
      <c r="J37" s="13">
        <v>2</v>
      </c>
      <c r="K37" s="13">
        <v>6</v>
      </c>
      <c r="L37" s="13">
        <v>1</v>
      </c>
      <c r="M37" s="13">
        <v>3</v>
      </c>
      <c r="N37" s="13">
        <v>4</v>
      </c>
      <c r="O37" s="13">
        <v>0</v>
      </c>
      <c r="P37" s="13">
        <v>0</v>
      </c>
      <c r="Q37" s="13" t="s">
        <v>51</v>
      </c>
    </row>
    <row r="38" spans="1:16" ht="9" customHeight="1">
      <c r="A38" s="3"/>
      <c r="B38" s="15"/>
      <c r="C38" s="15"/>
      <c r="D38" s="15"/>
      <c r="E38" s="15"/>
      <c r="F38" s="15"/>
      <c r="G38" s="15"/>
      <c r="H38" s="15"/>
      <c r="I38" s="15"/>
      <c r="J38" s="26"/>
      <c r="K38" s="15"/>
      <c r="L38" s="15"/>
      <c r="M38" s="15"/>
      <c r="N38" s="15"/>
      <c r="O38" s="15"/>
      <c r="P38" s="15"/>
    </row>
    <row r="39" spans="1:17" ht="15" customHeight="1">
      <c r="A39" s="9" t="s">
        <v>56</v>
      </c>
      <c r="B39" s="18">
        <v>0.25</v>
      </c>
      <c r="C39" s="18">
        <v>0.42</v>
      </c>
      <c r="D39" s="18">
        <v>0.28</v>
      </c>
      <c r="E39" s="18">
        <v>0.39</v>
      </c>
      <c r="F39" s="18">
        <v>0.788</v>
      </c>
      <c r="G39" s="18">
        <v>0.857</v>
      </c>
      <c r="H39" s="18">
        <v>0.74</v>
      </c>
      <c r="I39" s="18">
        <v>0.6888034188034173</v>
      </c>
      <c r="J39" s="18">
        <v>0.79</v>
      </c>
      <c r="K39" s="18">
        <v>0.6154166666666661</v>
      </c>
      <c r="L39" s="18">
        <v>0.7261</v>
      </c>
      <c r="M39" s="18">
        <v>0.7314</v>
      </c>
      <c r="N39" s="18">
        <v>0.3876</v>
      </c>
      <c r="O39" s="18">
        <v>0.18</v>
      </c>
      <c r="P39" s="18">
        <v>0.18</v>
      </c>
      <c r="Q39" s="18">
        <v>0.18</v>
      </c>
    </row>
    <row r="40" spans="1:17" ht="15" customHeight="1">
      <c r="A40" s="9" t="s">
        <v>57</v>
      </c>
      <c r="B40" s="18">
        <v>0.27</v>
      </c>
      <c r="C40" s="18">
        <v>0.48</v>
      </c>
      <c r="D40" s="18">
        <v>0.4</v>
      </c>
      <c r="E40" s="18">
        <v>0.54</v>
      </c>
      <c r="F40" s="18">
        <v>0.856</v>
      </c>
      <c r="G40" s="18">
        <v>0.888</v>
      </c>
      <c r="H40" s="18">
        <v>0.81</v>
      </c>
      <c r="I40" s="18">
        <v>0.7653846153846163</v>
      </c>
      <c r="J40" s="18">
        <v>0.84</v>
      </c>
      <c r="K40" s="18">
        <v>0.7559999999999989</v>
      </c>
      <c r="L40" s="18">
        <v>0.8447</v>
      </c>
      <c r="M40" s="18">
        <v>0.7951</v>
      </c>
      <c r="N40" s="18">
        <v>0.4297</v>
      </c>
      <c r="O40" s="18">
        <v>0.3</v>
      </c>
      <c r="P40" s="18">
        <v>0.3</v>
      </c>
      <c r="Q40" s="18">
        <v>0.3</v>
      </c>
    </row>
    <row r="41" spans="1:17" ht="15" customHeight="1">
      <c r="A41" s="9" t="s">
        <v>46</v>
      </c>
      <c r="B41" s="13">
        <v>321.656637</v>
      </c>
      <c r="C41" s="13">
        <v>468.259069</v>
      </c>
      <c r="D41" s="13">
        <v>594.944023</v>
      </c>
      <c r="E41" s="13">
        <v>92.377971</v>
      </c>
      <c r="F41" s="13">
        <v>27.448493</v>
      </c>
      <c r="G41" s="13">
        <v>665.196028</v>
      </c>
      <c r="H41" s="13">
        <v>1085.8028</v>
      </c>
      <c r="I41" s="13">
        <v>2109.408831</v>
      </c>
      <c r="J41" s="13">
        <v>89.406927</v>
      </c>
      <c r="K41" s="13">
        <v>2823.20565029</v>
      </c>
      <c r="L41" s="13">
        <f>165196596.08/1000000</f>
        <v>165.19659608</v>
      </c>
      <c r="M41" s="13">
        <f>121109596.73/1000000</f>
        <v>121.10959673</v>
      </c>
      <c r="N41" s="13">
        <v>3842.77550602</v>
      </c>
      <c r="O41" s="13">
        <v>8014.551848</v>
      </c>
      <c r="P41" s="13">
        <v>8915.923</v>
      </c>
      <c r="Q41" s="13">
        <v>37.14</v>
      </c>
    </row>
    <row r="42" spans="1:17" ht="15" customHeight="1">
      <c r="A42" s="9" t="s">
        <v>47</v>
      </c>
      <c r="B42" s="13">
        <v>321.656637</v>
      </c>
      <c r="C42" s="13">
        <v>468.259069</v>
      </c>
      <c r="D42" s="13">
        <v>594.944023</v>
      </c>
      <c r="E42" s="13">
        <v>92.377971</v>
      </c>
      <c r="F42" s="13">
        <v>27.448493</v>
      </c>
      <c r="G42" s="13">
        <v>665.196028</v>
      </c>
      <c r="H42" s="13">
        <v>1084.6958</v>
      </c>
      <c r="I42" s="13">
        <v>2101.903831</v>
      </c>
      <c r="J42" s="13">
        <v>80.197227</v>
      </c>
      <c r="K42" s="13">
        <v>2480.17255129</v>
      </c>
      <c r="L42" s="13">
        <f>154290999.08/1000000</f>
        <v>154.29099908</v>
      </c>
      <c r="M42" s="13">
        <f>(120363596.73)/1000000</f>
        <v>120.36359673</v>
      </c>
      <c r="N42" s="13">
        <v>3841.16355502</v>
      </c>
      <c r="O42" s="13">
        <v>8014.551848</v>
      </c>
      <c r="P42" s="13">
        <v>8916</v>
      </c>
      <c r="Q42" s="13">
        <v>37.14</v>
      </c>
    </row>
    <row r="43" spans="1:17" ht="15" customHeight="1">
      <c r="A43" s="9" t="s">
        <v>36</v>
      </c>
      <c r="B43" s="13" t="s">
        <v>16</v>
      </c>
      <c r="C43" s="13" t="s">
        <v>16</v>
      </c>
      <c r="D43" s="13" t="s">
        <v>16</v>
      </c>
      <c r="E43" s="13" t="s">
        <v>16</v>
      </c>
      <c r="F43" s="13">
        <v>33671</v>
      </c>
      <c r="G43" s="13">
        <v>131137</v>
      </c>
      <c r="H43" s="13">
        <v>195741</v>
      </c>
      <c r="I43" s="13">
        <v>169436</v>
      </c>
      <c r="J43" s="13">
        <v>128707</v>
      </c>
      <c r="K43" s="13">
        <v>400088</v>
      </c>
      <c r="L43" s="13">
        <v>129761</v>
      </c>
      <c r="M43" s="13">
        <v>40176</v>
      </c>
      <c r="N43" s="13">
        <v>13786</v>
      </c>
      <c r="O43" s="13">
        <v>8045</v>
      </c>
      <c r="P43" s="13">
        <v>8973</v>
      </c>
      <c r="Q43" s="13">
        <v>737</v>
      </c>
    </row>
    <row r="44" spans="1:17" ht="15" customHeight="1">
      <c r="A44" s="9" t="s">
        <v>40</v>
      </c>
      <c r="B44" s="13" t="s">
        <v>16</v>
      </c>
      <c r="C44" s="13" t="s">
        <v>16</v>
      </c>
      <c r="D44" s="13" t="s">
        <v>16</v>
      </c>
      <c r="E44" s="13" t="s">
        <v>16</v>
      </c>
      <c r="F44" s="13">
        <v>33671</v>
      </c>
      <c r="G44" s="13">
        <v>131137</v>
      </c>
      <c r="H44" s="13">
        <v>162591</v>
      </c>
      <c r="I44" s="13">
        <v>158036</v>
      </c>
      <c r="J44" s="13">
        <v>100101</v>
      </c>
      <c r="K44" s="13">
        <v>236060</v>
      </c>
      <c r="L44" s="13">
        <v>99481</v>
      </c>
      <c r="M44" s="13">
        <v>38901</v>
      </c>
      <c r="N44" s="13">
        <v>12958</v>
      </c>
      <c r="O44" s="13">
        <v>8045</v>
      </c>
      <c r="P44" s="13">
        <v>8973</v>
      </c>
      <c r="Q44" s="13">
        <f>Q43</f>
        <v>737</v>
      </c>
    </row>
    <row r="45" spans="1:17" ht="15" customHeight="1">
      <c r="A45" s="9" t="s">
        <v>48</v>
      </c>
      <c r="B45" s="13" t="s">
        <v>16</v>
      </c>
      <c r="C45" s="13" t="s">
        <v>16</v>
      </c>
      <c r="D45" s="13" t="s">
        <v>16</v>
      </c>
      <c r="E45" s="13" t="s">
        <v>16</v>
      </c>
      <c r="F45" s="13">
        <v>363.504</v>
      </c>
      <c r="G45" s="13">
        <v>2046.784422</v>
      </c>
      <c r="H45" s="13">
        <v>1797.411</v>
      </c>
      <c r="I45" s="13">
        <v>1367.382</v>
      </c>
      <c r="J45" s="13">
        <v>611.154</v>
      </c>
      <c r="K45" s="13">
        <v>6902.3992</v>
      </c>
      <c r="L45" s="13">
        <f>503525800/1000000</f>
        <v>503.5258</v>
      </c>
      <c r="M45" s="13">
        <f>216042000/1000000</f>
        <v>216.042</v>
      </c>
      <c r="N45" s="13">
        <v>845.631</v>
      </c>
      <c r="O45" s="13">
        <v>1222.84</v>
      </c>
      <c r="P45" s="13">
        <v>1579.248</v>
      </c>
      <c r="Q45" s="13">
        <v>136.345</v>
      </c>
    </row>
    <row r="46" spans="1:17" ht="15" customHeight="1">
      <c r="A46" s="9" t="s">
        <v>49</v>
      </c>
      <c r="B46" s="13" t="s">
        <v>16</v>
      </c>
      <c r="C46" s="13" t="s">
        <v>16</v>
      </c>
      <c r="D46" s="13" t="s">
        <v>16</v>
      </c>
      <c r="E46" s="13" t="s">
        <v>16</v>
      </c>
      <c r="F46" s="13">
        <v>363.504</v>
      </c>
      <c r="G46" s="13">
        <v>2046.784422</v>
      </c>
      <c r="H46" s="13">
        <v>1697.961</v>
      </c>
      <c r="I46" s="13">
        <v>1333.182</v>
      </c>
      <c r="J46" s="13">
        <v>553.942</v>
      </c>
      <c r="K46" s="13">
        <v>5799.8608</v>
      </c>
      <c r="L46" s="13">
        <f>388461800/1000000</f>
        <v>388.4618</v>
      </c>
      <c r="M46" s="16">
        <f>210304500/1000000</f>
        <v>210.3045</v>
      </c>
      <c r="N46" s="16">
        <v>841.077</v>
      </c>
      <c r="O46" s="16">
        <v>1222.84</v>
      </c>
      <c r="P46" s="16">
        <v>1579.248</v>
      </c>
      <c r="Q46" s="16">
        <f>Q45</f>
        <v>136.345</v>
      </c>
    </row>
    <row r="47" spans="1:13" ht="10.5" customHeight="1">
      <c r="A47" s="7" t="s">
        <v>17</v>
      </c>
      <c r="B47" s="27"/>
      <c r="C47" s="27"/>
      <c r="D47" s="27"/>
      <c r="E47" s="27"/>
      <c r="F47" s="27"/>
      <c r="G47" s="27"/>
      <c r="H47" s="27"/>
      <c r="I47" s="28"/>
      <c r="J47" s="29"/>
      <c r="K47" s="28"/>
      <c r="L47" s="28"/>
      <c r="M47" s="30"/>
    </row>
    <row r="48" spans="1:13" ht="10.5" customHeight="1">
      <c r="A48" s="8" t="s">
        <v>45</v>
      </c>
      <c r="B48" s="31"/>
      <c r="C48" s="31"/>
      <c r="D48" s="31"/>
      <c r="E48" s="31"/>
      <c r="F48" s="31"/>
      <c r="G48" s="31"/>
      <c r="H48" s="31"/>
      <c r="I48" s="32"/>
      <c r="J48" s="33"/>
      <c r="K48" s="32"/>
      <c r="L48" s="32"/>
      <c r="M48" s="34"/>
    </row>
    <row r="49" spans="1:12" ht="10.5" customHeight="1">
      <c r="A49" s="8" t="s">
        <v>58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ht="10.5" customHeight="1">
      <c r="A50" s="8" t="s">
        <v>59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2" ht="10.5" customHeight="1">
      <c r="A51" s="8"/>
      <c r="B51" s="36"/>
    </row>
    <row r="52" ht="10.5" customHeight="1">
      <c r="A52" s="8"/>
    </row>
  </sheetData>
  <sheetProtection/>
  <mergeCells count="2">
    <mergeCell ref="A1:H1"/>
    <mergeCell ref="A3:A4"/>
  </mergeCells>
  <printOptions/>
  <pageMargins left="0.31496062992125984" right="0.31496062992125984" top="0" bottom="0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Leila Andrade</dc:creator>
  <cp:keywords/>
  <dc:description/>
  <cp:lastModifiedBy>Jose Lopes de Souza</cp:lastModifiedBy>
  <cp:lastPrinted>2019-02-07T17:55:01Z</cp:lastPrinted>
  <dcterms:created xsi:type="dcterms:W3CDTF">2009-01-22T17:10:32Z</dcterms:created>
  <dcterms:modified xsi:type="dcterms:W3CDTF">2023-04-26T14:54:04Z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0x010100FF6DCE487651BD4083CE511D6FC35DA0</vt:lpwstr>
  </property>
  <property fmtid="{D5CDD505-2E9C-101B-9397-08002B2CF9AE}" pid="3" name="_activity">
    <vt:lpwstr/>
  </property>
</Properties>
</file>