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10" activeTab="0"/>
  </bookViews>
  <sheets>
    <sheet name="T2.8" sheetId="1" r:id="rId1"/>
    <sheet name="Gráfico 23" sheetId="2" state="hidden" r:id="rId2"/>
  </sheets>
  <definedNames>
    <definedName name="_Fill" hidden="1">'T2.8'!#REF!</definedName>
    <definedName name="_xlnm.Print_Area" localSheetId="0">'T2.8'!$A$1:$F$95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<sst xmlns="http://schemas.openxmlformats.org/spreadsheetml/2006/main" count="122" uniqueCount="112">
  <si>
    <t xml:space="preserve"> 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</si>
  <si>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</si>
  <si>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</si>
  <si>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</si>
  <si>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</si>
  <si>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</si>
  <si>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</si>
  <si>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</si>
  <si>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</si>
  <si>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</si>
  <si>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</si>
  <si>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</si>
  <si>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</si>
  <si>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</si>
  <si>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</si>
  <si>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</si>
  <si>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Solimões</t>
  </si>
  <si>
    <t>Recôncavo</t>
  </si>
  <si>
    <t>Campos</t>
  </si>
  <si>
    <t>Urucu</t>
  </si>
  <si>
    <t>Fazenda Belém</t>
  </si>
  <si>
    <t>RGN Mistura</t>
  </si>
  <si>
    <t>Alagoano</t>
  </si>
  <si>
    <t>Sergipano Terra</t>
  </si>
  <si>
    <t>Bahiano Mistura</t>
  </si>
  <si>
    <t>Santos</t>
  </si>
  <si>
    <t>Albacora</t>
  </si>
  <si>
    <t>Marlim</t>
  </si>
  <si>
    <t>Roncador</t>
  </si>
  <si>
    <t>Densidade</t>
  </si>
  <si>
    <t>Tonelada</t>
  </si>
  <si>
    <t>Teor de Enxofre</t>
  </si>
  <si>
    <r>
      <t>Produção                     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</si>
  <si>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Teor de S           (% peso)</t>
  </si>
  <si>
    <t>Pescada</t>
  </si>
  <si>
    <t>Fazenda Alegre</t>
  </si>
  <si>
    <t>Golfinho</t>
  </si>
  <si>
    <t>Albacora Leste</t>
  </si>
  <si>
    <t>João de Barro</t>
  </si>
  <si>
    <t xml:space="preserve">Potiguar </t>
  </si>
  <si>
    <t>Potiguar</t>
  </si>
  <si>
    <t>Tartaruga</t>
  </si>
  <si>
    <t>Canário</t>
  </si>
  <si>
    <t>Uirapuru</t>
  </si>
  <si>
    <t>Peroá</t>
  </si>
  <si>
    <t>Marlim Sul</t>
  </si>
  <si>
    <t>Marlim Leste</t>
  </si>
  <si>
    <t>Tabuleiro</t>
  </si>
  <si>
    <t>Ostra</t>
  </si>
  <si>
    <t>Frade</t>
  </si>
  <si>
    <t>Brasil</t>
  </si>
  <si>
    <t>Cardeal</t>
  </si>
  <si>
    <t>Tambaú-Uruguá</t>
  </si>
  <si>
    <t>Cabiúnas Mistura</t>
  </si>
  <si>
    <t>Condensado Mexilhão</t>
  </si>
  <si>
    <t>Densidade            (Grau API)</t>
  </si>
  <si>
    <t>Galo de Campina</t>
  </si>
  <si>
    <t>Corrente de petróleo</t>
  </si>
  <si>
    <t>Bacia sedimentar</t>
  </si>
  <si>
    <t>Baúna</t>
  </si>
  <si>
    <t>Sapinhoá</t>
  </si>
  <si>
    <t>Papa Terra</t>
  </si>
  <si>
    <t>Maranhão</t>
  </si>
  <si>
    <t>Gavião Real</t>
  </si>
  <si>
    <t>Parnaíba</t>
  </si>
  <si>
    <t>Fazenda Santo Estevão</t>
  </si>
  <si>
    <t>Tartaruga Verde</t>
  </si>
  <si>
    <t>Irerê</t>
  </si>
  <si>
    <t>Araçari</t>
  </si>
  <si>
    <t>Sabiá Bico de Osso</t>
  </si>
  <si>
    <t>Sabiá da Mata</t>
  </si>
  <si>
    <t>Búzios</t>
  </si>
  <si>
    <t>Gavião Vermelho</t>
  </si>
  <si>
    <t>Gavião Branco</t>
  </si>
  <si>
    <t>Rabo Branco</t>
  </si>
  <si>
    <t>Tiê</t>
  </si>
  <si>
    <t>Lapa</t>
  </si>
  <si>
    <t>Nota: Inclui condensado.</t>
  </si>
  <si>
    <t>Gavião Caboclo</t>
  </si>
  <si>
    <t>Atlanta</t>
  </si>
  <si>
    <t>Mero</t>
  </si>
  <si>
    <t>Cardeal do Nordeste</t>
  </si>
  <si>
    <t>Concriz</t>
  </si>
  <si>
    <t>Parque das Baleias</t>
  </si>
  <si>
    <t>Espírito santo</t>
  </si>
  <si>
    <t>Berbigão-Sururu</t>
  </si>
  <si>
    <t>Barracuda-Caratinga</t>
  </si>
  <si>
    <t>Tupi</t>
  </si>
  <si>
    <t>Sul de Tupi</t>
  </si>
  <si>
    <t>Arribaça</t>
  </si>
  <si>
    <t>Atapu</t>
  </si>
  <si>
    <t>Gavião Azul</t>
  </si>
  <si>
    <t>Iraúna</t>
  </si>
  <si>
    <t>Polo Enchova</t>
  </si>
  <si>
    <t>Polo Pampo</t>
  </si>
  <si>
    <t>Polo Pargo</t>
  </si>
  <si>
    <t>Azulão</t>
  </si>
  <si>
    <t>Macau</t>
  </si>
  <si>
    <t>Upanema</t>
  </si>
  <si>
    <t>Ouro Preto</t>
  </si>
  <si>
    <t>Rio Ventura</t>
  </si>
  <si>
    <t>Bravo</t>
  </si>
  <si>
    <t>Carapeba</t>
  </si>
  <si>
    <t>Espadarte</t>
  </si>
  <si>
    <t>Trovoada</t>
  </si>
  <si>
    <t>Sépia</t>
  </si>
  <si>
    <t>Fontes: ANP/SDP, conforme o Decreto n° 2.705/1998; ANP/SPG, conforme a Resolução ANP nº 874/2022.</t>
  </si>
  <si>
    <t>Colibri</t>
  </si>
  <si>
    <t>Tigre</t>
  </si>
  <si>
    <t>Itapu</t>
  </si>
  <si>
    <t>Peregrino</t>
  </si>
  <si>
    <t>Tabela 2.8 – Produção de petróleo, por corrente, segundo bacia sedimentar e Unidades da Federação – 2022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</si>
</sst>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00"/>
    <numFmt numFmtId="199" formatCode="0.0"/>
    <numFmt numFmtId="200" formatCode="_(* #,##0.000_);_(* \(#,##0.000\);_(* &quot;-&quot;???_);_(@_)"/>
    <numFmt numFmtId="201" formatCode="_(* #,##0.00_);_(* \(#,##0.00\);_(* &quot;-&quot;???_);_(@_)"/>
    <numFmt numFmtId="202" formatCode="_(* #,##0.0_);_(* \(#,##0.0\);_(* &quot;-&quot;???_);_(@_)"/>
    <numFmt numFmtId="203" formatCode="_(* #,##0_);_(* \(#,##0\);_(* &quot;-&quot;???_);_(@_)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_(* #,##0.0_);_(* \(#,##0.0\);_(* &quot;-&quot;?_);_(@_)"/>
    <numFmt numFmtId="212" formatCode="_-* #,##0.0_-;\-* #,##0.0_-;_-* &quot;-&quot;?_-;_-@_-"/>
    <numFmt numFmtId="213" formatCode="_-* #,##0.000_-;\-* #,##0.000_-;_-* &quot;-&quot;???_-;_-@_-"/>
  </numFmts>
  <fonts count="6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0"/>
    </font>
    <font>
      <sz val="7"/>
      <color indexed="56"/>
      <name val="Helvetica Neue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.45"/>
      <color indexed="8"/>
      <name val="Arial"/>
      <family val="2"/>
    </font>
    <font>
      <sz val="11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6"/>
      <color indexed="9"/>
      <name val="Frutiger 55 Roman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  <font>
      <sz val="6"/>
      <color theme="0"/>
      <name val="Frutiger 55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51" fillId="30" borderId="0" applyNumberFormat="0" applyBorder="0" applyAlignment="0" applyProtection="0"/>
    <xf numFmtId="0" fontId="42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21" borderId="5" applyNumberFormat="0" applyAlignment="0" applyProtection="0"/>
    <xf numFmtId="16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193" fontId="10" fillId="0" borderId="0" xfId="63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1" fontId="10" fillId="0" borderId="0" xfId="63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191" fontId="10" fillId="33" borderId="11" xfId="0" applyNumberFormat="1" applyFont="1" applyFill="1" applyBorder="1" applyAlignment="1" applyProtection="1">
      <alignment horizontal="left" vertical="center"/>
      <protection/>
    </xf>
    <xf numFmtId="193" fontId="10" fillId="0" borderId="11" xfId="63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93" fontId="10" fillId="0" borderId="0" xfId="0" applyNumberFormat="1" applyFont="1" applyFill="1" applyBorder="1" applyAlignment="1">
      <alignment vertical="center"/>
    </xf>
    <xf numFmtId="171" fontId="11" fillId="0" borderId="0" xfId="63" applyFont="1" applyFill="1" applyBorder="1" applyAlignment="1">
      <alignment vertical="center"/>
    </xf>
    <xf numFmtId="193" fontId="14" fillId="0" borderId="0" xfId="63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93" fontId="14" fillId="0" borderId="0" xfId="0" applyNumberFormat="1" applyFont="1" applyFill="1" applyBorder="1" applyAlignment="1">
      <alignment vertical="center"/>
    </xf>
    <xf numFmtId="193" fontId="11" fillId="33" borderId="0" xfId="63" applyNumberFormat="1" applyFont="1" applyFill="1" applyBorder="1" applyAlignment="1" applyProtection="1">
      <alignment horizontal="left" vertical="center"/>
      <protection/>
    </xf>
    <xf numFmtId="193" fontId="10" fillId="0" borderId="0" xfId="63" applyNumberFormat="1" applyFont="1" applyFill="1" applyBorder="1" applyAlignment="1">
      <alignment vertical="center"/>
    </xf>
    <xf numFmtId="171" fontId="10" fillId="0" borderId="0" xfId="63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192" fontId="10" fillId="0" borderId="0" xfId="63" applyNumberFormat="1" applyFont="1" applyFill="1" applyBorder="1" applyAlignment="1">
      <alignment vertical="center"/>
    </xf>
    <xf numFmtId="194" fontId="10" fillId="0" borderId="0" xfId="63" applyNumberFormat="1" applyFont="1" applyFill="1" applyBorder="1" applyAlignment="1">
      <alignment vertical="center"/>
    </xf>
    <xf numFmtId="193" fontId="11" fillId="0" borderId="0" xfId="63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191" fontId="10" fillId="33" borderId="0" xfId="0" applyNumberFormat="1" applyFont="1" applyFill="1" applyBorder="1" applyAlignment="1" applyProtection="1">
      <alignment horizontal="left" vertical="top"/>
      <protection/>
    </xf>
    <xf numFmtId="213" fontId="10" fillId="0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98" fontId="11" fillId="0" borderId="0" xfId="0" applyNumberFormat="1" applyFont="1" applyFill="1" applyBorder="1" applyAlignment="1">
      <alignment vertical="center"/>
    </xf>
    <xf numFmtId="198" fontId="10" fillId="0" borderId="0" xfId="0" applyNumberFormat="1" applyFont="1" applyFill="1" applyBorder="1" applyAlignment="1">
      <alignment vertical="center"/>
    </xf>
    <xf numFmtId="198" fontId="10" fillId="0" borderId="0" xfId="0" applyNumberFormat="1" applyFont="1" applyFill="1" applyBorder="1" applyAlignment="1">
      <alignment vertical="center"/>
    </xf>
    <xf numFmtId="193" fontId="10" fillId="0" borderId="11" xfId="0" applyNumberFormat="1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/>
    </xf>
    <xf numFmtId="193" fontId="61" fillId="33" borderId="0" xfId="0" applyNumberFormat="1" applyFont="1" applyFill="1" applyBorder="1" applyAlignment="1">
      <alignment horizontal="center" vertical="center"/>
    </xf>
    <xf numFmtId="171" fontId="61" fillId="34" borderId="0" xfId="63" applyFont="1" applyFill="1" applyBorder="1" applyAlignment="1">
      <alignment vertical="center"/>
    </xf>
    <xf numFmtId="191" fontId="10" fillId="33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33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Alignment="1">
      <alignment horizontal="left" vertical="top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1" fillId="34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193" fontId="61" fillId="34" borderId="0" xfId="0" applyNumberFormat="1" applyFont="1" applyFill="1" applyBorder="1" applyAlignment="1">
      <alignment vertical="center"/>
    </xf>
    <xf numFmtId="212" fontId="61" fillId="34" borderId="0" xfId="0" applyNumberFormat="1" applyFont="1" applyFill="1" applyBorder="1" applyAlignment="1">
      <alignment vertical="center"/>
    </xf>
    <xf numFmtId="192" fontId="61" fillId="34" borderId="0" xfId="63" applyNumberFormat="1" applyFont="1" applyFill="1" applyBorder="1" applyAlignment="1">
      <alignment vertical="center"/>
    </xf>
    <xf numFmtId="192" fontId="61" fillId="34" borderId="0" xfId="0" applyNumberFormat="1" applyFont="1" applyFill="1" applyBorder="1" applyAlignment="1">
      <alignment vertical="center"/>
    </xf>
    <xf numFmtId="193" fontId="61" fillId="0" borderId="0" xfId="0" applyNumberFormat="1" applyFont="1" applyFill="1" applyBorder="1" applyAlignment="1">
      <alignment vertical="center"/>
    </xf>
    <xf numFmtId="193" fontId="61" fillId="34" borderId="0" xfId="63" applyNumberFormat="1" applyFont="1" applyFill="1" applyBorder="1" applyAlignment="1">
      <alignment vertical="center"/>
    </xf>
    <xf numFmtId="193" fontId="61" fillId="0" borderId="0" xfId="63" applyNumberFormat="1" applyFont="1" applyFill="1" applyBorder="1" applyAlignment="1">
      <alignment vertical="center"/>
    </xf>
    <xf numFmtId="194" fontId="61" fillId="0" borderId="0" xfId="63" applyNumberFormat="1" applyFont="1" applyFill="1" applyBorder="1" applyAlignment="1">
      <alignment vertical="center"/>
    </xf>
    <xf numFmtId="193" fontId="62" fillId="0" borderId="0" xfId="63" applyNumberFormat="1" applyFont="1" applyAlignment="1">
      <alignment/>
    </xf>
    <xf numFmtId="171" fontId="62" fillId="0" borderId="0" xfId="63" applyNumberFormat="1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6825"/>
          <c:w val="0.7905"/>
          <c:h val="0.77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'T2.8'!#REF!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'T2.8'!#REF!</c:f>
              <c:strCache>
                <c:ptCount val="9"/>
                <c:pt idx="0">
                  <c:v>Produção de petróleo (mil b)</c:v>
                </c:pt>
              </c:strCache>
            </c:strRef>
          </c:cat>
          <c:val>
            <c:numRef>
              <c:f>'T2.8'!#REF!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'T2.8'!#REF!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'T2.8'!#REF!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6881832"/>
        <c:axId val="61936489"/>
      </c:barChart>
      <c:catAx>
        <c:axId val="6881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6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36489"/>
        <c:crosses val="autoZero"/>
        <c:auto val="1"/>
        <c:lblOffset val="100"/>
        <c:tickLblSkip val="2"/>
        <c:noMultiLvlLbl val="0"/>
      </c:catAx>
      <c:valAx>
        <c:axId val="61936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818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1635"/>
          <c:w val="0.11625"/>
          <c:h val="0.2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5"/>
          <c:y val="0.06775"/>
          <c:w val="0.77175"/>
          <c:h val="0.74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'T2.8'!#REF!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'T2.8'!#REF!</c:f>
              <c:strCache>
                <c:ptCount val="9"/>
                <c:pt idx="0">
                  <c:v>Produção de petróleo (mil b)</c:v>
                </c:pt>
              </c:strCache>
            </c:strRef>
          </c:cat>
          <c:val>
            <c:numRef>
              <c:f>'T2.8'!#REF!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'T2.8'!#REF!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'T2.8'!#REF!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20557490"/>
        <c:axId val="50799683"/>
      </c:barChart>
      <c:catAx>
        <c:axId val="20557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65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99683"/>
        <c:crosses val="autoZero"/>
        <c:auto val="1"/>
        <c:lblOffset val="100"/>
        <c:tickLblSkip val="2"/>
        <c:noMultiLvlLbl val="0"/>
      </c:catAx>
      <c:valAx>
        <c:axId val="50799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57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5"/>
          <c:y val="0.15275"/>
          <c:w val="0.1185"/>
          <c:h val="0.2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10</xdr:row>
      <xdr:rowOff>0</xdr:rowOff>
    </xdr:from>
    <xdr:to>
      <xdr:col>8</xdr:col>
      <xdr:colOff>762000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228600" y="2162175"/>
        <a:ext cx="60102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762000</xdr:colOff>
      <xdr:row>27</xdr:row>
      <xdr:rowOff>57150</xdr:rowOff>
    </xdr:to>
    <xdr:graphicFrame>
      <xdr:nvGraphicFramePr>
        <xdr:cNvPr id="2" name="Chart 2"/>
        <xdr:cNvGraphicFramePr/>
      </xdr:nvGraphicFramePr>
      <xdr:xfrm>
        <a:off x="184546875" y="2600325"/>
        <a:ext cx="6096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108"/>
  <sheetViews>
    <sheetView showGridLines="0" tabSelected="1" zoomScaleSheetLayoutView="100" zoomScalePageLayoutView="0" workbookViewId="0" topLeftCell="A1">
      <selection activeCell="A2" sqref="A2"/>
    </sheetView>
  </sheetViews>
  <sheetFormatPr defaultColWidth="5.77734375" defaultRowHeight="15"/>
  <cols>
    <col min="1" max="2" width="13.77734375" style="7" customWidth="1"/>
    <col min="3" max="3" width="13.77734375" style="8" customWidth="1"/>
    <col min="4" max="5" width="7.77734375" style="3" customWidth="1"/>
    <col min="6" max="6" width="11.77734375" style="3" customWidth="1"/>
    <col min="7" max="7" width="8.99609375" style="3" customWidth="1"/>
    <col min="8" max="8" width="5.77734375" style="3" customWidth="1"/>
    <col min="9" max="9" width="9.10546875" style="15" bestFit="1" customWidth="1"/>
    <col min="10" max="10" width="9.10546875" style="3" bestFit="1" customWidth="1"/>
    <col min="11" max="11" width="6.6640625" style="3" customWidth="1"/>
    <col min="12" max="12" width="6.21484375" style="3" bestFit="1" customWidth="1"/>
    <col min="13" max="13" width="7.4453125" style="3" bestFit="1" customWidth="1"/>
    <col min="14" max="14" width="7.10546875" style="3" bestFit="1" customWidth="1"/>
    <col min="15" max="16384" width="5.77734375" style="3" customWidth="1"/>
  </cols>
  <sheetData>
    <row r="1" spans="1:2" ht="12.75" customHeight="1">
      <c r="A1" s="11" t="s">
        <v>111</v>
      </c>
      <c r="B1" s="11"/>
    </row>
    <row r="2" spans="1:10" ht="9" customHeight="1">
      <c r="A2" s="4"/>
      <c r="B2" s="30"/>
      <c r="J2" s="15"/>
    </row>
    <row r="3" spans="1:10" ht="12.75" customHeight="1">
      <c r="A3" s="48" t="s">
        <v>6</v>
      </c>
      <c r="B3" s="48" t="s">
        <v>58</v>
      </c>
      <c r="C3" s="48" t="s">
        <v>57</v>
      </c>
      <c r="D3" s="48" t="s">
        <v>55</v>
      </c>
      <c r="E3" s="48" t="s">
        <v>33</v>
      </c>
      <c r="F3" s="46" t="s">
        <v>32</v>
      </c>
      <c r="J3" s="15"/>
    </row>
    <row r="4" spans="1:6" ht="12.75" customHeight="1">
      <c r="A4" s="49"/>
      <c r="B4" s="49"/>
      <c r="C4" s="49"/>
      <c r="D4" s="49"/>
      <c r="E4" s="49"/>
      <c r="F4" s="47"/>
    </row>
    <row r="5" spans="1:10" ht="9">
      <c r="A5" s="5"/>
      <c r="B5" s="3"/>
      <c r="H5" s="35" t="s">
        <v>29</v>
      </c>
      <c r="I5" s="36" t="s">
        <v>30</v>
      </c>
      <c r="J5" s="35" t="s">
        <v>31</v>
      </c>
    </row>
    <row r="6" spans="1:12" ht="9">
      <c r="A6" s="20" t="s">
        <v>50</v>
      </c>
      <c r="B6" s="3"/>
      <c r="D6" s="16">
        <f>(141.5/(I6/F6))-131.5</f>
        <v>27.67969682127739</v>
      </c>
      <c r="E6" s="31">
        <f>J6/I6</f>
        <v>0.4198125045326937</v>
      </c>
      <c r="F6" s="26">
        <f>SUM(F8:F92)</f>
        <v>175339103.681</v>
      </c>
      <c r="G6" s="52"/>
      <c r="H6" s="37">
        <f>(141.5)*(1/(D6+131.5))</f>
        <v>0.8889324632831305</v>
      </c>
      <c r="I6" s="37">
        <f>SUM(I9:I92)</f>
        <v>155864621.34500754</v>
      </c>
      <c r="J6" s="37">
        <f>SUM(J9:J92)</f>
        <v>65433917.05488756</v>
      </c>
      <c r="K6" s="52"/>
      <c r="L6" s="53"/>
    </row>
    <row r="7" spans="1:12" ht="9">
      <c r="A7" s="6"/>
      <c r="B7" s="3"/>
      <c r="D7" s="10"/>
      <c r="E7" s="32"/>
      <c r="F7" s="21"/>
      <c r="G7" s="54"/>
      <c r="H7" s="37"/>
      <c r="I7" s="37"/>
      <c r="J7" s="37"/>
      <c r="K7" s="52"/>
      <c r="L7" s="53"/>
    </row>
    <row r="8" spans="1:12" ht="9">
      <c r="A8" s="6" t="s">
        <v>7</v>
      </c>
      <c r="B8" s="6" t="s">
        <v>7</v>
      </c>
      <c r="C8" s="3" t="s">
        <v>96</v>
      </c>
      <c r="D8" s="10">
        <v>64.64</v>
      </c>
      <c r="E8" s="32">
        <v>0.12</v>
      </c>
      <c r="F8" s="21">
        <v>10206.797</v>
      </c>
      <c r="G8" s="54"/>
      <c r="H8" s="37">
        <f>(141.5)*(1/(D8+131.5))</f>
        <v>0.7214234730294687</v>
      </c>
      <c r="I8" s="37">
        <f>F8*$H8</f>
        <v>7363.422940246763</v>
      </c>
      <c r="J8" s="37">
        <f>I8*$E8</f>
        <v>883.6107528296114</v>
      </c>
      <c r="K8" s="52"/>
      <c r="L8" s="53"/>
    </row>
    <row r="9" spans="1:14" ht="9" customHeight="1">
      <c r="A9" s="6"/>
      <c r="B9" s="3" t="s">
        <v>16</v>
      </c>
      <c r="C9" s="21" t="s">
        <v>19</v>
      </c>
      <c r="D9" s="22">
        <v>49.2</v>
      </c>
      <c r="E9" s="32">
        <v>0.038</v>
      </c>
      <c r="F9" s="21">
        <v>768853.929</v>
      </c>
      <c r="G9" s="54"/>
      <c r="H9" s="37">
        <f>(141.5)*(1/(D9+131.5))</f>
        <v>0.7830658550083012</v>
      </c>
      <c r="I9" s="37">
        <f>F9*$H9</f>
        <v>602063.2592888767</v>
      </c>
      <c r="J9" s="37">
        <f>I9*$E9</f>
        <v>22878.403852977313</v>
      </c>
      <c r="K9" s="52"/>
      <c r="L9" s="53"/>
      <c r="M9" s="8"/>
      <c r="N9" s="15"/>
    </row>
    <row r="10" spans="1:14" ht="9" customHeight="1">
      <c r="A10" s="6"/>
      <c r="B10" s="3"/>
      <c r="C10" s="21"/>
      <c r="D10" s="22"/>
      <c r="E10" s="32"/>
      <c r="F10" s="25"/>
      <c r="G10" s="54"/>
      <c r="H10" s="37"/>
      <c r="I10" s="37"/>
      <c r="J10" s="37"/>
      <c r="K10" s="52"/>
      <c r="L10" s="53"/>
      <c r="M10" s="8"/>
      <c r="N10" s="15"/>
    </row>
    <row r="11" spans="1:12" ht="9">
      <c r="A11" s="42" t="s">
        <v>62</v>
      </c>
      <c r="B11" s="41" t="s">
        <v>64</v>
      </c>
      <c r="C11" s="8" t="s">
        <v>91</v>
      </c>
      <c r="D11" s="10">
        <v>48.81</v>
      </c>
      <c r="E11" s="32">
        <v>0.207</v>
      </c>
      <c r="F11" s="21">
        <v>70.08</v>
      </c>
      <c r="G11" s="54"/>
      <c r="H11" s="37">
        <f>(141.5)*(1/(D11+131.5))</f>
        <v>0.7847595807220896</v>
      </c>
      <c r="I11" s="37">
        <f>F11*$H11</f>
        <v>54.995951417004036</v>
      </c>
      <c r="J11" s="37">
        <f>I11*$E11</f>
        <v>11.384161943319835</v>
      </c>
      <c r="K11" s="52"/>
      <c r="L11" s="53"/>
    </row>
    <row r="12" spans="1:12" ht="9">
      <c r="A12" s="42"/>
      <c r="B12" s="41"/>
      <c r="C12" s="8" t="s">
        <v>73</v>
      </c>
      <c r="D12" s="10">
        <v>47</v>
      </c>
      <c r="E12" s="32">
        <v>0.097</v>
      </c>
      <c r="F12" s="21">
        <v>281.883</v>
      </c>
      <c r="G12" s="54"/>
      <c r="H12" s="37">
        <f>(141.5)*(1/(D12+131.5))</f>
        <v>0.7927170868347339</v>
      </c>
      <c r="I12" s="37">
        <f>F12*$H12</f>
        <v>223.45347058823526</v>
      </c>
      <c r="J12" s="37">
        <f>I12*$E12</f>
        <v>21.67498664705882</v>
      </c>
      <c r="K12" s="52"/>
      <c r="L12" s="53"/>
    </row>
    <row r="13" spans="1:12" ht="9">
      <c r="A13" s="42"/>
      <c r="B13" s="41"/>
      <c r="C13" s="8" t="s">
        <v>78</v>
      </c>
      <c r="D13" s="10">
        <v>56.12</v>
      </c>
      <c r="E13" s="32">
        <v>0.207</v>
      </c>
      <c r="F13" s="21">
        <v>260.848</v>
      </c>
      <c r="G13" s="54"/>
      <c r="H13" s="37">
        <f>(141.5)*(1/(D13+131.5))</f>
        <v>0.7541839889137618</v>
      </c>
      <c r="I13" s="37">
        <f>F13*$H13</f>
        <v>196.72738514017695</v>
      </c>
      <c r="J13" s="37">
        <f>I13*$E13</f>
        <v>40.722568724016625</v>
      </c>
      <c r="K13" s="52"/>
      <c r="L13" s="53"/>
    </row>
    <row r="14" spans="1:12" ht="9" customHeight="1">
      <c r="A14" s="43"/>
      <c r="B14" s="39"/>
      <c r="C14" s="8" t="s">
        <v>63</v>
      </c>
      <c r="D14" s="10">
        <v>53.28</v>
      </c>
      <c r="E14" s="32">
        <v>0.223</v>
      </c>
      <c r="F14" s="21">
        <v>237.097</v>
      </c>
      <c r="G14" s="54"/>
      <c r="H14" s="37">
        <f>(141.5)*(1/(D14+131.5))</f>
        <v>0.7657755168308259</v>
      </c>
      <c r="I14" s="37">
        <f>F14*$H14</f>
        <v>181.56307771403834</v>
      </c>
      <c r="J14" s="37">
        <f>I14*$E14</f>
        <v>40.488566330230555</v>
      </c>
      <c r="K14" s="52"/>
      <c r="L14" s="53"/>
    </row>
    <row r="15" spans="1:12" ht="9" customHeight="1">
      <c r="A15" s="43"/>
      <c r="B15" s="39"/>
      <c r="C15" s="8" t="s">
        <v>72</v>
      </c>
      <c r="D15" s="10">
        <v>51.96</v>
      </c>
      <c r="E15" s="32">
        <v>0.176</v>
      </c>
      <c r="F15" s="21">
        <v>1433.847</v>
      </c>
      <c r="G15" s="54"/>
      <c r="H15" s="37">
        <f>(141.5)*(1/(D15+131.5))</f>
        <v>0.7712852937970129</v>
      </c>
      <c r="I15" s="37">
        <f>F15*$H15</f>
        <v>1105.9051046549655</v>
      </c>
      <c r="J15" s="37">
        <f>I15*$E15</f>
        <v>194.63929841927393</v>
      </c>
      <c r="K15" s="52"/>
      <c r="L15" s="53"/>
    </row>
    <row r="16" spans="2:12" ht="9">
      <c r="B16" s="3"/>
      <c r="D16" s="10"/>
      <c r="E16" s="32"/>
      <c r="F16" s="25"/>
      <c r="G16" s="55"/>
      <c r="H16" s="37"/>
      <c r="I16" s="37"/>
      <c r="J16" s="37"/>
      <c r="K16" s="52"/>
      <c r="L16" s="53"/>
    </row>
    <row r="17" spans="1:14" ht="9">
      <c r="A17" s="28" t="s">
        <v>8</v>
      </c>
      <c r="B17" s="3" t="s">
        <v>39</v>
      </c>
      <c r="C17" s="21" t="s">
        <v>20</v>
      </c>
      <c r="D17" s="22">
        <v>13.2</v>
      </c>
      <c r="E17" s="33">
        <v>1</v>
      </c>
      <c r="F17" s="21">
        <v>35467.164</v>
      </c>
      <c r="G17" s="56"/>
      <c r="H17" s="37">
        <f>(141.5)*(1/(D17+131.5))</f>
        <v>0.9778852798894264</v>
      </c>
      <c r="I17" s="37">
        <f>F17*$H17</f>
        <v>34682.817595024186</v>
      </c>
      <c r="J17" s="37">
        <f>I17*$E17</f>
        <v>34682.817595024186</v>
      </c>
      <c r="K17" s="52"/>
      <c r="L17" s="53"/>
      <c r="M17" s="8"/>
      <c r="N17" s="15"/>
    </row>
    <row r="18" spans="1:12" ht="9">
      <c r="A18" s="6"/>
      <c r="B18" s="3"/>
      <c r="C18" s="21"/>
      <c r="D18" s="22"/>
      <c r="E18" s="33"/>
      <c r="F18" s="24"/>
      <c r="G18" s="56"/>
      <c r="H18" s="37"/>
      <c r="I18" s="37"/>
      <c r="J18" s="37"/>
      <c r="K18" s="52"/>
      <c r="L18" s="53"/>
    </row>
    <row r="19" spans="1:12" ht="9">
      <c r="A19" s="38" t="s">
        <v>9</v>
      </c>
      <c r="B19" s="38" t="s">
        <v>40</v>
      </c>
      <c r="C19" s="21" t="s">
        <v>68</v>
      </c>
      <c r="D19" s="22">
        <v>34.3</v>
      </c>
      <c r="E19" s="33">
        <v>0.078</v>
      </c>
      <c r="F19" s="21">
        <v>523.994</v>
      </c>
      <c r="G19" s="54"/>
      <c r="H19" s="37">
        <f aca="true" t="shared" si="0" ref="H19:H33">(141.5)*(1/(D19+131.5))</f>
        <v>0.853437876960193</v>
      </c>
      <c r="I19" s="37">
        <f>F19*$H19</f>
        <v>447.1963268998794</v>
      </c>
      <c r="J19" s="37">
        <f aca="true" t="shared" si="1" ref="J19:J33">I19*$E19</f>
        <v>34.88131349819059</v>
      </c>
      <c r="K19" s="52"/>
      <c r="L19" s="53"/>
    </row>
    <row r="20" spans="1:12" ht="9">
      <c r="A20" s="38"/>
      <c r="B20" s="38"/>
      <c r="C20" s="21" t="s">
        <v>89</v>
      </c>
      <c r="D20" s="22">
        <v>38.5</v>
      </c>
      <c r="E20" s="33">
        <v>0.0379</v>
      </c>
      <c r="F20" s="21">
        <v>32.722</v>
      </c>
      <c r="G20" s="54"/>
      <c r="H20" s="37">
        <f>(141.5)*(1/(D20+131.5))</f>
        <v>0.8323529411764706</v>
      </c>
      <c r="I20" s="37">
        <f>F20*$H20</f>
        <v>27.236252941176474</v>
      </c>
      <c r="J20" s="37">
        <f t="shared" si="1"/>
        <v>1.0322539864705884</v>
      </c>
      <c r="K20" s="52"/>
      <c r="L20" s="53"/>
    </row>
    <row r="21" spans="1:12" ht="9">
      <c r="A21" s="38"/>
      <c r="B21" s="38"/>
      <c r="C21" s="21" t="s">
        <v>51</v>
      </c>
      <c r="D21" s="22">
        <v>27.4</v>
      </c>
      <c r="E21" s="33">
        <v>0.148</v>
      </c>
      <c r="F21" s="21">
        <v>14243.654999999999</v>
      </c>
      <c r="G21" s="56"/>
      <c r="H21" s="37">
        <f t="shared" si="0"/>
        <v>0.8904971680302076</v>
      </c>
      <c r="I21" s="37">
        <f>F21*$H21</f>
        <v>12683.934439899305</v>
      </c>
      <c r="J21" s="37">
        <f t="shared" si="1"/>
        <v>1877.2222971050971</v>
      </c>
      <c r="K21" s="52"/>
      <c r="L21" s="53"/>
    </row>
    <row r="22" spans="1:12" ht="9">
      <c r="A22" s="38"/>
      <c r="B22" s="38"/>
      <c r="C22" s="21" t="s">
        <v>107</v>
      </c>
      <c r="D22" s="22">
        <v>33.8</v>
      </c>
      <c r="E22" s="33">
        <v>0.16</v>
      </c>
      <c r="F22" s="21">
        <v>90.278</v>
      </c>
      <c r="G22" s="56"/>
      <c r="H22" s="37">
        <f t="shared" si="0"/>
        <v>0.8560193587416817</v>
      </c>
      <c r="I22" s="37">
        <f>F22*$H22</f>
        <v>77.27971566848154</v>
      </c>
      <c r="J22" s="37">
        <f>I22*$E22</f>
        <v>12.364754506957047</v>
      </c>
      <c r="K22" s="52"/>
      <c r="L22" s="53"/>
    </row>
    <row r="23" spans="1:12" ht="9">
      <c r="A23" s="38"/>
      <c r="B23" s="38"/>
      <c r="C23" s="21" t="s">
        <v>82</v>
      </c>
      <c r="D23" s="22">
        <v>27.9</v>
      </c>
      <c r="E23" s="33">
        <v>0.047</v>
      </c>
      <c r="F23" s="21">
        <v>1927.9250000000004</v>
      </c>
      <c r="G23" s="56"/>
      <c r="H23" s="37">
        <f t="shared" si="0"/>
        <v>0.8877038895859474</v>
      </c>
      <c r="I23" s="37">
        <f>F23*$H23</f>
        <v>1711.426521329988</v>
      </c>
      <c r="J23" s="37">
        <f t="shared" si="1"/>
        <v>80.43704650250943</v>
      </c>
      <c r="K23" s="54"/>
      <c r="L23" s="53"/>
    </row>
    <row r="24" spans="1:12" ht="9">
      <c r="A24" s="38"/>
      <c r="B24" s="38"/>
      <c r="C24" s="21" t="s">
        <v>56</v>
      </c>
      <c r="D24" s="22">
        <v>25.35</v>
      </c>
      <c r="E24" s="33">
        <v>0.0704</v>
      </c>
      <c r="F24" s="21">
        <v>6058.312</v>
      </c>
      <c r="G24" s="56"/>
      <c r="H24" s="37">
        <f t="shared" si="0"/>
        <v>0.9021357985336309</v>
      </c>
      <c r="I24" s="37">
        <f aca="true" t="shared" si="2" ref="I24:I30">F24*$H24</f>
        <v>5465.420133885878</v>
      </c>
      <c r="J24" s="37">
        <f t="shared" si="1"/>
        <v>384.7655774255659</v>
      </c>
      <c r="K24" s="52"/>
      <c r="L24" s="53"/>
    </row>
    <row r="25" spans="1:12" ht="9">
      <c r="A25" s="38"/>
      <c r="B25" s="38"/>
      <c r="C25" s="21" t="s">
        <v>92</v>
      </c>
      <c r="D25" s="22">
        <v>34.2</v>
      </c>
      <c r="E25" s="33">
        <v>0.0187</v>
      </c>
      <c r="F25" s="21">
        <v>406.617</v>
      </c>
      <c r="G25" s="56"/>
      <c r="H25" s="37">
        <f>(141.5)*(1/(D25+131.5))</f>
        <v>0.8539529269764636</v>
      </c>
      <c r="I25" s="37">
        <f>F25*$H25</f>
        <v>347.23177730838876</v>
      </c>
      <c r="J25" s="37">
        <f t="shared" si="1"/>
        <v>6.49323423566687</v>
      </c>
      <c r="K25" s="52"/>
      <c r="L25" s="53"/>
    </row>
    <row r="26" spans="1:12" ht="9">
      <c r="A26" s="38"/>
      <c r="B26" s="38"/>
      <c r="C26" s="21" t="s">
        <v>67</v>
      </c>
      <c r="D26" s="22">
        <v>27</v>
      </c>
      <c r="E26" s="33">
        <v>0.325</v>
      </c>
      <c r="F26" s="21">
        <v>490.945</v>
      </c>
      <c r="G26" s="56"/>
      <c r="H26" s="37">
        <f t="shared" si="0"/>
        <v>0.8927444794952681</v>
      </c>
      <c r="I26" s="37">
        <f t="shared" si="2"/>
        <v>438.2884384858044</v>
      </c>
      <c r="J26" s="37">
        <f t="shared" si="1"/>
        <v>142.44374250788644</v>
      </c>
      <c r="K26" s="52"/>
      <c r="L26" s="53"/>
    </row>
    <row r="27" spans="1:13" ht="9" customHeight="1">
      <c r="A27" s="39"/>
      <c r="B27" s="43"/>
      <c r="C27" s="8" t="s">
        <v>38</v>
      </c>
      <c r="D27" s="10">
        <v>26.7</v>
      </c>
      <c r="E27" s="32">
        <v>0.082</v>
      </c>
      <c r="F27" s="21">
        <v>355.631</v>
      </c>
      <c r="G27" s="56"/>
      <c r="H27" s="37">
        <f t="shared" si="0"/>
        <v>0.8944374209860936</v>
      </c>
      <c r="I27" s="37">
        <f t="shared" si="2"/>
        <v>318.08967446270543</v>
      </c>
      <c r="J27" s="37">
        <f t="shared" si="1"/>
        <v>26.083353305941845</v>
      </c>
      <c r="K27" s="52"/>
      <c r="L27" s="53"/>
      <c r="M27" s="8"/>
    </row>
    <row r="28" spans="1:13" ht="9" customHeight="1">
      <c r="A28" s="39"/>
      <c r="B28" s="43"/>
      <c r="C28" s="8" t="s">
        <v>97</v>
      </c>
      <c r="D28" s="10">
        <v>30.23</v>
      </c>
      <c r="E28" s="32">
        <v>0.3987</v>
      </c>
      <c r="F28" s="21">
        <v>158367.526</v>
      </c>
      <c r="G28" s="56"/>
      <c r="H28" s="37">
        <f t="shared" si="0"/>
        <v>0.874914981759723</v>
      </c>
      <c r="I28" s="37">
        <f>F28*$H28</f>
        <v>138558.12112162248</v>
      </c>
      <c r="J28" s="37">
        <f t="shared" si="1"/>
        <v>55243.122891190884</v>
      </c>
      <c r="K28" s="52"/>
      <c r="L28" s="53"/>
      <c r="M28" s="8"/>
    </row>
    <row r="29" spans="1:13" ht="9" customHeight="1">
      <c r="A29" s="39"/>
      <c r="B29" s="43"/>
      <c r="C29" s="8" t="s">
        <v>34</v>
      </c>
      <c r="D29" s="22">
        <v>54.8</v>
      </c>
      <c r="E29" s="33">
        <v>0.006</v>
      </c>
      <c r="F29" s="21">
        <v>13992.949999999999</v>
      </c>
      <c r="G29" s="56"/>
      <c r="H29" s="37">
        <f t="shared" si="0"/>
        <v>0.7595276435856145</v>
      </c>
      <c r="I29" s="37">
        <f t="shared" si="2"/>
        <v>10628.032340311323</v>
      </c>
      <c r="J29" s="37">
        <f t="shared" si="1"/>
        <v>63.76819404186794</v>
      </c>
      <c r="K29" s="52"/>
      <c r="L29" s="53"/>
      <c r="M29" s="8"/>
    </row>
    <row r="30" spans="1:13" ht="9" customHeight="1">
      <c r="A30" s="39"/>
      <c r="B30" s="43"/>
      <c r="C30" s="8" t="s">
        <v>21</v>
      </c>
      <c r="D30" s="10">
        <v>23.2</v>
      </c>
      <c r="E30" s="32">
        <v>0.575</v>
      </c>
      <c r="F30" s="21">
        <v>1206296.577</v>
      </c>
      <c r="G30" s="56"/>
      <c r="H30" s="37">
        <f t="shared" si="0"/>
        <v>0.9146735617323853</v>
      </c>
      <c r="I30" s="37">
        <f t="shared" si="2"/>
        <v>1103367.5865901746</v>
      </c>
      <c r="J30" s="37">
        <f t="shared" si="1"/>
        <v>634436.3622893504</v>
      </c>
      <c r="K30" s="52"/>
      <c r="L30" s="53"/>
      <c r="M30" s="8"/>
    </row>
    <row r="31" spans="1:13" ht="9" customHeight="1">
      <c r="A31" s="39"/>
      <c r="B31" s="43"/>
      <c r="C31" s="8" t="s">
        <v>69</v>
      </c>
      <c r="D31" s="10">
        <v>25.4</v>
      </c>
      <c r="E31" s="32">
        <v>0.0035</v>
      </c>
      <c r="F31" s="21">
        <v>94999.235</v>
      </c>
      <c r="G31" s="56"/>
      <c r="H31" s="37">
        <f t="shared" si="0"/>
        <v>0.9018483110261313</v>
      </c>
      <c r="I31" s="37">
        <f>F31*$H31</f>
        <v>85674.89963352453</v>
      </c>
      <c r="J31" s="37">
        <f t="shared" si="1"/>
        <v>299.86214871733586</v>
      </c>
      <c r="K31" s="52"/>
      <c r="L31" s="53"/>
      <c r="M31" s="8"/>
    </row>
    <row r="32" spans="1:13" ht="9" customHeight="1">
      <c r="A32" s="39"/>
      <c r="B32" s="43"/>
      <c r="C32" s="8" t="s">
        <v>70</v>
      </c>
      <c r="D32" s="22">
        <v>27.3</v>
      </c>
      <c r="E32" s="33">
        <v>0.056</v>
      </c>
      <c r="F32" s="21">
        <v>30951.741</v>
      </c>
      <c r="G32" s="56"/>
      <c r="H32" s="37">
        <f>(141.5)*(1/(D32+131.5))</f>
        <v>0.891057934508816</v>
      </c>
      <c r="I32" s="37">
        <f>F32*$H32</f>
        <v>27579.794404911838</v>
      </c>
      <c r="J32" s="37">
        <f t="shared" si="1"/>
        <v>1544.4684866750629</v>
      </c>
      <c r="K32" s="52"/>
      <c r="L32" s="53"/>
      <c r="M32" s="8"/>
    </row>
    <row r="33" spans="1:14" ht="9" customHeight="1">
      <c r="A33" s="39"/>
      <c r="B33" s="43"/>
      <c r="C33" s="8" t="s">
        <v>98</v>
      </c>
      <c r="D33" s="22">
        <v>36.7</v>
      </c>
      <c r="E33" s="33">
        <v>0.0425</v>
      </c>
      <c r="F33" s="21">
        <v>377987.046</v>
      </c>
      <c r="G33" s="56"/>
      <c r="H33" s="37">
        <f t="shared" si="0"/>
        <v>0.8412604042806183</v>
      </c>
      <c r="I33" s="37">
        <f>F33*$H33</f>
        <v>317985.53513079666</v>
      </c>
      <c r="J33" s="37">
        <f t="shared" si="1"/>
        <v>13514.38524305886</v>
      </c>
      <c r="K33" s="52"/>
      <c r="L33" s="53"/>
      <c r="M33" s="8"/>
      <c r="N33" s="15"/>
    </row>
    <row r="34" spans="1:14" ht="9">
      <c r="A34" s="28"/>
      <c r="B34" s="27"/>
      <c r="D34" s="10"/>
      <c r="E34" s="32"/>
      <c r="F34" s="21"/>
      <c r="G34" s="56"/>
      <c r="H34" s="37"/>
      <c r="I34" s="37"/>
      <c r="J34" s="37"/>
      <c r="K34" s="52"/>
      <c r="L34" s="53"/>
      <c r="M34" s="8"/>
      <c r="N34" s="8"/>
    </row>
    <row r="35" spans="1:14" ht="9">
      <c r="A35" s="38" t="s">
        <v>10</v>
      </c>
      <c r="B35" s="38" t="s">
        <v>10</v>
      </c>
      <c r="C35" s="8" t="s">
        <v>22</v>
      </c>
      <c r="D35" s="22">
        <v>40.9</v>
      </c>
      <c r="E35" s="33">
        <v>0.394</v>
      </c>
      <c r="F35" s="21">
        <v>124022.754</v>
      </c>
      <c r="G35" s="56"/>
      <c r="H35" s="37">
        <f>(141.5)*(1/(D35+131.5))</f>
        <v>0.8207656612529002</v>
      </c>
      <c r="I35" s="37">
        <f>F35*$H35</f>
        <v>101793.61769721577</v>
      </c>
      <c r="J35" s="37">
        <f>I35*$E35</f>
        <v>40106.68537270302</v>
      </c>
      <c r="K35" s="52"/>
      <c r="L35" s="53"/>
      <c r="M35" s="8"/>
      <c r="N35" s="15"/>
    </row>
    <row r="36" spans="1:12" ht="9">
      <c r="A36" s="38"/>
      <c r="B36" s="38"/>
      <c r="C36" s="8" t="s">
        <v>47</v>
      </c>
      <c r="D36" s="22">
        <v>26.2</v>
      </c>
      <c r="E36" s="33">
        <v>0.4001</v>
      </c>
      <c r="F36" s="21">
        <v>16201.034</v>
      </c>
      <c r="G36" s="56"/>
      <c r="H36" s="37">
        <f>(141.5)*(1/(D36+131.5))</f>
        <v>0.897273303741281</v>
      </c>
      <c r="I36" s="37">
        <f>F36*$H36</f>
        <v>14536.755301204821</v>
      </c>
      <c r="J36" s="37">
        <f>I36*$E36</f>
        <v>5816.155796012049</v>
      </c>
      <c r="K36" s="52"/>
      <c r="L36" s="53"/>
    </row>
    <row r="37" spans="1:12" ht="9">
      <c r="A37" s="28"/>
      <c r="B37" s="27"/>
      <c r="D37" s="10"/>
      <c r="E37" s="32"/>
      <c r="F37" s="24"/>
      <c r="G37" s="56"/>
      <c r="H37" s="37"/>
      <c r="I37" s="37"/>
      <c r="J37" s="37"/>
      <c r="K37" s="52"/>
      <c r="L37" s="53"/>
    </row>
    <row r="38" spans="1:12" ht="9" customHeight="1">
      <c r="A38" s="41" t="s">
        <v>11</v>
      </c>
      <c r="B38" s="41" t="s">
        <v>11</v>
      </c>
      <c r="C38" s="21" t="s">
        <v>74</v>
      </c>
      <c r="D38" s="22">
        <v>34.8</v>
      </c>
      <c r="E38" s="33">
        <v>0.19</v>
      </c>
      <c r="F38" s="21">
        <v>11550.744</v>
      </c>
      <c r="G38" s="57"/>
      <c r="H38" s="37">
        <f>(141.5)*(1/(D38+131.5))</f>
        <v>0.8508719182200841</v>
      </c>
      <c r="I38" s="37">
        <f>F38*$H38</f>
        <v>9828.203704149128</v>
      </c>
      <c r="J38" s="37">
        <f>I38*$E38</f>
        <v>1867.3587037883342</v>
      </c>
      <c r="K38" s="52"/>
      <c r="L38" s="53"/>
    </row>
    <row r="39" spans="1:14" ht="9" customHeight="1">
      <c r="A39" s="41"/>
      <c r="B39" s="41"/>
      <c r="C39" s="21" t="s">
        <v>23</v>
      </c>
      <c r="D39" s="22">
        <v>24.8</v>
      </c>
      <c r="E39" s="33">
        <v>0.39</v>
      </c>
      <c r="F39" s="21">
        <v>192054.46000000002</v>
      </c>
      <c r="G39" s="37"/>
      <c r="H39" s="37">
        <f>(141.5)*(1/(D39+131.5))</f>
        <v>0.9053103007037747</v>
      </c>
      <c r="I39" s="37">
        <f>F39*$H39</f>
        <v>173868.8809341011</v>
      </c>
      <c r="J39" s="37">
        <f>I39*$E39</f>
        <v>67808.86356429943</v>
      </c>
      <c r="K39" s="52"/>
      <c r="L39" s="53"/>
      <c r="M39" s="8"/>
      <c r="N39" s="15"/>
    </row>
    <row r="40" spans="1:14" ht="9" customHeight="1">
      <c r="A40" s="41"/>
      <c r="B40" s="41"/>
      <c r="C40" s="21" t="s">
        <v>41</v>
      </c>
      <c r="D40" s="22">
        <v>39.95</v>
      </c>
      <c r="E40" s="33">
        <v>0.032</v>
      </c>
      <c r="F40" s="21">
        <v>13130.325</v>
      </c>
      <c r="G40" s="37"/>
      <c r="H40" s="37">
        <f>(141.5)*(1/(D40+131.5))</f>
        <v>0.8253135024788568</v>
      </c>
      <c r="I40" s="37">
        <f>F40*$H40</f>
        <v>10836.634514435696</v>
      </c>
      <c r="J40" s="37">
        <f>I40*$E40</f>
        <v>346.77230446194227</v>
      </c>
      <c r="K40" s="52"/>
      <c r="L40" s="53"/>
      <c r="M40" s="8"/>
      <c r="N40" s="15"/>
    </row>
    <row r="41" spans="1:13" ht="9" customHeight="1">
      <c r="A41" s="41"/>
      <c r="B41" s="41"/>
      <c r="C41" s="21" t="s">
        <v>108</v>
      </c>
      <c r="D41" s="22">
        <v>33.8</v>
      </c>
      <c r="E41" s="33">
        <v>0.33</v>
      </c>
      <c r="F41" s="21">
        <v>41.212</v>
      </c>
      <c r="G41" s="56"/>
      <c r="H41" s="37">
        <f>(141.5)*(1/(D41+131.5))</f>
        <v>0.8560193587416817</v>
      </c>
      <c r="I41" s="37">
        <f>F41*$H41</f>
        <v>35.278269812462185</v>
      </c>
      <c r="J41" s="37">
        <f>I41*$E41</f>
        <v>11.64182903811252</v>
      </c>
      <c r="K41" s="52"/>
      <c r="L41" s="53"/>
      <c r="M41" s="8"/>
    </row>
    <row r="42" spans="1:13" ht="9">
      <c r="A42" s="28"/>
      <c r="B42" s="27"/>
      <c r="D42" s="10"/>
      <c r="E42" s="32"/>
      <c r="F42" s="21"/>
      <c r="G42" s="56"/>
      <c r="H42" s="37"/>
      <c r="I42" s="37"/>
      <c r="J42" s="37"/>
      <c r="K42" s="52"/>
      <c r="L42" s="53"/>
      <c r="M42" s="15"/>
    </row>
    <row r="43" spans="1:13" ht="9">
      <c r="A43" s="38" t="s">
        <v>12</v>
      </c>
      <c r="B43" s="42" t="s">
        <v>17</v>
      </c>
      <c r="C43" s="21" t="s">
        <v>24</v>
      </c>
      <c r="D43" s="22">
        <v>36.5</v>
      </c>
      <c r="E43" s="33">
        <v>0.058</v>
      </c>
      <c r="F43" s="21">
        <v>933493.4456900001</v>
      </c>
      <c r="G43" s="54"/>
      <c r="H43" s="37">
        <f aca="true" t="shared" si="3" ref="H43:H51">(141.5)*(1/(D43+131.5))</f>
        <v>0.8422619047619048</v>
      </c>
      <c r="I43" s="37">
        <f aca="true" t="shared" si="4" ref="I43:I51">F43*$H43</f>
        <v>786245.9676496132</v>
      </c>
      <c r="J43" s="37">
        <f aca="true" t="shared" si="5" ref="J43:J51">I43*$E43</f>
        <v>45602.26612367757</v>
      </c>
      <c r="K43" s="52"/>
      <c r="L43" s="58"/>
      <c r="M43" s="8"/>
    </row>
    <row r="44" spans="1:13" ht="9">
      <c r="A44" s="38"/>
      <c r="B44" s="42"/>
      <c r="C44" s="21" t="s">
        <v>42</v>
      </c>
      <c r="D44" s="22">
        <v>28.4</v>
      </c>
      <c r="E44" s="33">
        <v>0.0996</v>
      </c>
      <c r="F44" s="21">
        <v>4880.457</v>
      </c>
      <c r="G44" s="59"/>
      <c r="H44" s="37">
        <f t="shared" si="3"/>
        <v>0.8849280800500313</v>
      </c>
      <c r="I44" s="37">
        <f t="shared" si="4"/>
        <v>4318.853442776736</v>
      </c>
      <c r="J44" s="37">
        <f t="shared" si="5"/>
        <v>430.1578029005629</v>
      </c>
      <c r="K44" s="52"/>
      <c r="L44" s="53"/>
      <c r="M44" s="8"/>
    </row>
    <row r="45" spans="1:13" ht="9">
      <c r="A45" s="38"/>
      <c r="B45" s="42"/>
      <c r="C45" s="21" t="s">
        <v>81</v>
      </c>
      <c r="D45" s="22">
        <v>61.4</v>
      </c>
      <c r="E45" s="33">
        <v>0.015</v>
      </c>
      <c r="F45" s="21">
        <v>1177.838</v>
      </c>
      <c r="G45" s="59"/>
      <c r="H45" s="37">
        <f t="shared" si="3"/>
        <v>0.7335406946604458</v>
      </c>
      <c r="I45" s="37">
        <f t="shared" si="4"/>
        <v>863.9921047174702</v>
      </c>
      <c r="J45" s="37">
        <f t="shared" si="5"/>
        <v>12.959881570762052</v>
      </c>
      <c r="K45" s="52"/>
      <c r="L45" s="53"/>
      <c r="M45" s="8"/>
    </row>
    <row r="46" spans="1:13" ht="9">
      <c r="A46" s="38"/>
      <c r="B46" s="42"/>
      <c r="C46" s="21" t="s">
        <v>65</v>
      </c>
      <c r="D46" s="22">
        <v>35.3</v>
      </c>
      <c r="E46" s="33">
        <v>0.077</v>
      </c>
      <c r="F46" s="21">
        <v>7749.7153100000005</v>
      </c>
      <c r="G46" s="56"/>
      <c r="H46" s="37">
        <f t="shared" si="3"/>
        <v>0.8483213429256595</v>
      </c>
      <c r="I46" s="37">
        <f t="shared" si="4"/>
        <v>6574.248899070744</v>
      </c>
      <c r="J46" s="37">
        <f t="shared" si="5"/>
        <v>506.2171652284473</v>
      </c>
      <c r="K46" s="52"/>
      <c r="L46" s="53"/>
      <c r="M46" s="8"/>
    </row>
    <row r="47" spans="1:13" ht="9">
      <c r="A47" s="38"/>
      <c r="B47" s="42"/>
      <c r="C47" s="21" t="s">
        <v>99</v>
      </c>
      <c r="D47" s="22">
        <v>34.1</v>
      </c>
      <c r="E47" s="33">
        <v>0.0708</v>
      </c>
      <c r="F47" s="21">
        <v>4650.639</v>
      </c>
      <c r="G47" s="56"/>
      <c r="H47" s="37">
        <f t="shared" si="3"/>
        <v>0.8544685990338164</v>
      </c>
      <c r="I47" s="37">
        <f t="shared" si="4"/>
        <v>3973.824990942029</v>
      </c>
      <c r="J47" s="37">
        <f t="shared" si="5"/>
        <v>281.3468093586957</v>
      </c>
      <c r="K47" s="52"/>
      <c r="L47" s="53"/>
      <c r="M47" s="8"/>
    </row>
    <row r="48" spans="1:13" ht="9">
      <c r="A48" s="38"/>
      <c r="B48" s="42"/>
      <c r="C48" s="21" t="s">
        <v>100</v>
      </c>
      <c r="D48" s="22">
        <v>37.1</v>
      </c>
      <c r="E48" s="33">
        <v>0.0369</v>
      </c>
      <c r="F48" s="21">
        <v>68615.181</v>
      </c>
      <c r="G48" s="56"/>
      <c r="H48" s="37">
        <f t="shared" si="3"/>
        <v>0.83926453143535</v>
      </c>
      <c r="I48" s="37">
        <f>F48*$H48</f>
        <v>57586.28773131673</v>
      </c>
      <c r="J48" s="37">
        <f t="shared" si="5"/>
        <v>2124.9340172855873</v>
      </c>
      <c r="K48" s="52"/>
      <c r="L48" s="53"/>
      <c r="M48" s="8"/>
    </row>
    <row r="49" spans="1:13" ht="9">
      <c r="A49" s="38"/>
      <c r="B49" s="42"/>
      <c r="C49" s="21" t="s">
        <v>75</v>
      </c>
      <c r="D49" s="22">
        <v>38.67</v>
      </c>
      <c r="E49" s="33">
        <v>0.034</v>
      </c>
      <c r="F49" s="21">
        <v>127365.356</v>
      </c>
      <c r="G49" s="56"/>
      <c r="H49" s="37">
        <f t="shared" si="3"/>
        <v>0.8315214197567138</v>
      </c>
      <c r="I49" s="37">
        <f t="shared" si="4"/>
        <v>105907.02164893929</v>
      </c>
      <c r="J49" s="37">
        <f t="shared" si="5"/>
        <v>3600.8387360639363</v>
      </c>
      <c r="K49" s="52"/>
      <c r="L49" s="53"/>
      <c r="M49" s="8"/>
    </row>
    <row r="50" spans="1:13" ht="9">
      <c r="A50" s="38"/>
      <c r="B50" s="42"/>
      <c r="C50" s="21" t="s">
        <v>104</v>
      </c>
      <c r="D50" s="22">
        <v>33.2</v>
      </c>
      <c r="E50" s="33">
        <v>0.079</v>
      </c>
      <c r="F50" s="21">
        <v>144.795</v>
      </c>
      <c r="G50" s="56"/>
      <c r="H50" s="37">
        <f t="shared" si="3"/>
        <v>0.8591378263509412</v>
      </c>
      <c r="I50" s="37">
        <f>F50*$H50</f>
        <v>124.39886156648451</v>
      </c>
      <c r="J50" s="37">
        <f t="shared" si="5"/>
        <v>9.827510063752277</v>
      </c>
      <c r="K50" s="52"/>
      <c r="L50" s="53"/>
      <c r="M50" s="8"/>
    </row>
    <row r="51" spans="1:13" ht="9" customHeight="1">
      <c r="A51" s="40"/>
      <c r="B51" s="43"/>
      <c r="C51" s="21" t="s">
        <v>43</v>
      </c>
      <c r="D51" s="22">
        <v>37.4</v>
      </c>
      <c r="E51" s="33">
        <v>0.05045</v>
      </c>
      <c r="F51" s="21">
        <v>325.994</v>
      </c>
      <c r="G51" s="56"/>
      <c r="H51" s="37">
        <f t="shared" si="3"/>
        <v>0.8377738306690349</v>
      </c>
      <c r="I51" s="37">
        <f t="shared" si="4"/>
        <v>273.10924215512136</v>
      </c>
      <c r="J51" s="37">
        <f t="shared" si="5"/>
        <v>13.778361266725874</v>
      </c>
      <c r="K51" s="52"/>
      <c r="L51" s="53"/>
      <c r="M51" s="8"/>
    </row>
    <row r="52" spans="1:13" ht="9">
      <c r="A52" s="28"/>
      <c r="B52" s="27"/>
      <c r="E52" s="32"/>
      <c r="F52" s="21"/>
      <c r="G52" s="56"/>
      <c r="H52" s="37"/>
      <c r="I52" s="37"/>
      <c r="J52" s="37"/>
      <c r="K52" s="52"/>
      <c r="L52" s="53"/>
      <c r="M52" s="8"/>
    </row>
    <row r="53" spans="1:13" ht="9" customHeight="1">
      <c r="A53" s="44" t="s">
        <v>84</v>
      </c>
      <c r="B53" s="38" t="s">
        <v>13</v>
      </c>
      <c r="C53" s="21" t="s">
        <v>13</v>
      </c>
      <c r="D53" s="23">
        <v>19</v>
      </c>
      <c r="E53" s="33">
        <v>0.358</v>
      </c>
      <c r="F53" s="21">
        <v>196495.5290000001</v>
      </c>
      <c r="G53" s="59"/>
      <c r="H53" s="37">
        <f aca="true" t="shared" si="6" ref="H53:H58">(141.5)*(1/(D53+131.5))</f>
        <v>0.9401993355481728</v>
      </c>
      <c r="I53" s="37">
        <f aca="true" t="shared" si="7" ref="I53:I58">F53*$H53</f>
        <v>184744.96580398682</v>
      </c>
      <c r="J53" s="37">
        <f aca="true" t="shared" si="8" ref="J53:J58">I53*$E53</f>
        <v>66138.69775782728</v>
      </c>
      <c r="K53" s="52"/>
      <c r="L53" s="53"/>
      <c r="M53" s="15"/>
    </row>
    <row r="54" spans="1:13" ht="9" customHeight="1">
      <c r="A54" s="44"/>
      <c r="B54" s="38"/>
      <c r="C54" s="21" t="s">
        <v>35</v>
      </c>
      <c r="D54" s="23">
        <v>13.2</v>
      </c>
      <c r="E54" s="33">
        <v>1</v>
      </c>
      <c r="F54" s="21">
        <v>217316.768</v>
      </c>
      <c r="G54" s="56"/>
      <c r="H54" s="37">
        <f t="shared" si="6"/>
        <v>0.9778852798894264</v>
      </c>
      <c r="I54" s="37">
        <f t="shared" si="7"/>
        <v>212510.86850034556</v>
      </c>
      <c r="J54" s="37">
        <f t="shared" si="8"/>
        <v>212510.86850034556</v>
      </c>
      <c r="K54" s="52"/>
      <c r="L54" s="53"/>
      <c r="M54" s="8"/>
    </row>
    <row r="55" spans="1:13" ht="9" customHeight="1">
      <c r="A55" s="44"/>
      <c r="B55" s="38"/>
      <c r="C55" s="21" t="s">
        <v>36</v>
      </c>
      <c r="D55" s="23">
        <v>29.8</v>
      </c>
      <c r="E55" s="33">
        <v>0.181</v>
      </c>
      <c r="F55" s="21">
        <v>211127.18</v>
      </c>
      <c r="G55" s="56"/>
      <c r="H55" s="37">
        <f t="shared" si="6"/>
        <v>0.8772473651580904</v>
      </c>
      <c r="I55" s="37">
        <f t="shared" si="7"/>
        <v>185210.76236825789</v>
      </c>
      <c r="J55" s="37">
        <f t="shared" si="8"/>
        <v>33523.14798865467</v>
      </c>
      <c r="K55" s="52"/>
      <c r="L55" s="53"/>
      <c r="M55" s="8"/>
    </row>
    <row r="56" spans="1:13" ht="9" customHeight="1">
      <c r="A56" s="44"/>
      <c r="B56" s="38"/>
      <c r="C56" s="21" t="s">
        <v>44</v>
      </c>
      <c r="D56" s="23">
        <v>55.6</v>
      </c>
      <c r="E56" s="33">
        <v>0.00216</v>
      </c>
      <c r="F56" s="21">
        <v>8987.165</v>
      </c>
      <c r="G56" s="56"/>
      <c r="H56" s="37">
        <f t="shared" si="6"/>
        <v>0.7562800641368252</v>
      </c>
      <c r="I56" s="37">
        <f t="shared" si="7"/>
        <v>6796.813722608232</v>
      </c>
      <c r="J56" s="37">
        <f t="shared" si="8"/>
        <v>14.681117640833781</v>
      </c>
      <c r="K56" s="52"/>
      <c r="L56" s="53"/>
      <c r="M56" s="8"/>
    </row>
    <row r="57" spans="1:13" ht="9" customHeight="1">
      <c r="A57" s="45"/>
      <c r="B57" s="41" t="s">
        <v>18</v>
      </c>
      <c r="C57" s="21" t="s">
        <v>48</v>
      </c>
      <c r="D57" s="23">
        <v>17.7</v>
      </c>
      <c r="E57" s="33">
        <v>0.41</v>
      </c>
      <c r="F57" s="21">
        <v>1361664.596</v>
      </c>
      <c r="G57" s="56"/>
      <c r="H57" s="37">
        <f t="shared" si="6"/>
        <v>0.9483914209115282</v>
      </c>
      <c r="I57" s="37">
        <f t="shared" si="7"/>
        <v>1291391.0210053618</v>
      </c>
      <c r="J57" s="37">
        <f t="shared" si="8"/>
        <v>529470.3186121983</v>
      </c>
      <c r="K57" s="52"/>
      <c r="L57" s="53"/>
      <c r="M57" s="8"/>
    </row>
    <row r="58" spans="1:13" ht="9" customHeight="1">
      <c r="A58" s="45"/>
      <c r="B58" s="38"/>
      <c r="C58" s="21" t="s">
        <v>83</v>
      </c>
      <c r="D58" s="23">
        <v>26.1</v>
      </c>
      <c r="E58" s="33">
        <v>0.4</v>
      </c>
      <c r="F58" s="21">
        <v>5998572.471</v>
      </c>
      <c r="G58" s="56"/>
      <c r="H58" s="37">
        <f t="shared" si="6"/>
        <v>0.8978426395939086</v>
      </c>
      <c r="I58" s="37">
        <f t="shared" si="7"/>
        <v>5385774.141157995</v>
      </c>
      <c r="J58" s="37">
        <f t="shared" si="8"/>
        <v>2154309.656463198</v>
      </c>
      <c r="K58" s="52"/>
      <c r="L58" s="53"/>
      <c r="M58" s="8"/>
    </row>
    <row r="59" spans="1:13" ht="9">
      <c r="A59" s="28"/>
      <c r="B59" s="27"/>
      <c r="C59" s="21"/>
      <c r="D59" s="23"/>
      <c r="E59" s="33"/>
      <c r="F59" s="21"/>
      <c r="G59" s="56"/>
      <c r="H59" s="37"/>
      <c r="I59" s="37"/>
      <c r="J59" s="37"/>
      <c r="K59" s="52"/>
      <c r="L59" s="53"/>
      <c r="M59" s="8"/>
    </row>
    <row r="60" spans="1:13" ht="9">
      <c r="A60" s="38" t="s">
        <v>14</v>
      </c>
      <c r="B60" s="42" t="s">
        <v>18</v>
      </c>
      <c r="C60" s="21" t="s">
        <v>26</v>
      </c>
      <c r="D60" s="23">
        <v>26.2</v>
      </c>
      <c r="E60" s="33">
        <v>0.483</v>
      </c>
      <c r="F60" s="21">
        <v>992484.783</v>
      </c>
      <c r="G60" s="54"/>
      <c r="H60" s="37">
        <f aca="true" t="shared" si="9" ref="H60:H76">(141.5)*(1/(D60+131.5))</f>
        <v>0.897273303741281</v>
      </c>
      <c r="I60" s="37">
        <f aca="true" t="shared" si="10" ref="I60:I77">F60*$H60</f>
        <v>890530.1001553584</v>
      </c>
      <c r="J60" s="37">
        <f aca="true" t="shared" si="11" ref="J60:J77">I60*$E60</f>
        <v>430126.03837503813</v>
      </c>
      <c r="K60" s="52"/>
      <c r="L60" s="53"/>
      <c r="M60" s="8"/>
    </row>
    <row r="61" spans="1:14" ht="9">
      <c r="A61" s="38"/>
      <c r="B61" s="42"/>
      <c r="C61" s="21" t="s">
        <v>37</v>
      </c>
      <c r="D61" s="23">
        <v>19</v>
      </c>
      <c r="E61" s="33">
        <v>0.635</v>
      </c>
      <c r="F61" s="21">
        <v>1684408.149</v>
      </c>
      <c r="G61" s="54"/>
      <c r="H61" s="37">
        <f t="shared" si="9"/>
        <v>0.9401993355481728</v>
      </c>
      <c r="I61" s="37">
        <f>F61*$H61</f>
        <v>1583679.4224817276</v>
      </c>
      <c r="J61" s="37">
        <f t="shared" si="11"/>
        <v>1005636.433275897</v>
      </c>
      <c r="K61" s="52"/>
      <c r="L61" s="53"/>
      <c r="M61" s="8"/>
      <c r="N61" s="8"/>
    </row>
    <row r="62" spans="1:14" ht="9">
      <c r="A62" s="38"/>
      <c r="B62" s="42"/>
      <c r="C62" s="21" t="s">
        <v>86</v>
      </c>
      <c r="D62" s="23">
        <v>25.1</v>
      </c>
      <c r="E62" s="33">
        <v>0.534</v>
      </c>
      <c r="F62" s="21">
        <v>1621049.6186799998</v>
      </c>
      <c r="G62" s="54"/>
      <c r="H62" s="37">
        <f t="shared" si="9"/>
        <v>0.9035759897828863</v>
      </c>
      <c r="I62" s="37">
        <f t="shared" si="10"/>
        <v>1464741.5136859512</v>
      </c>
      <c r="J62" s="37">
        <f t="shared" si="11"/>
        <v>782171.968308298</v>
      </c>
      <c r="K62" s="52"/>
      <c r="L62" s="53"/>
      <c r="M62" s="8"/>
      <c r="N62" s="8"/>
    </row>
    <row r="63" spans="1:14" ht="9">
      <c r="A63" s="38"/>
      <c r="B63" s="42"/>
      <c r="C63" s="21" t="s">
        <v>101</v>
      </c>
      <c r="D63" s="23">
        <v>19.2</v>
      </c>
      <c r="E63" s="33">
        <v>1.17</v>
      </c>
      <c r="F63" s="21">
        <v>995438.028</v>
      </c>
      <c r="G63" s="55"/>
      <c r="H63" s="37">
        <f t="shared" si="9"/>
        <v>0.9389515593895157</v>
      </c>
      <c r="I63" s="37">
        <f t="shared" si="10"/>
        <v>934668.0886662244</v>
      </c>
      <c r="J63" s="37">
        <f t="shared" si="11"/>
        <v>1093561.6637394824</v>
      </c>
      <c r="K63" s="52"/>
      <c r="L63" s="53"/>
      <c r="M63" s="8"/>
      <c r="N63" s="8"/>
    </row>
    <row r="64" spans="1:13" ht="9">
      <c r="A64" s="38"/>
      <c r="B64" s="42"/>
      <c r="C64" s="21" t="s">
        <v>53</v>
      </c>
      <c r="D64" s="23">
        <v>25.9</v>
      </c>
      <c r="E64" s="33">
        <v>0.352</v>
      </c>
      <c r="F64" s="21">
        <v>46763.197609990835</v>
      </c>
      <c r="G64" s="59"/>
      <c r="H64" s="37">
        <f t="shared" si="9"/>
        <v>0.8989834815756035</v>
      </c>
      <c r="I64" s="37">
        <f t="shared" si="10"/>
        <v>42039.3421970375</v>
      </c>
      <c r="J64" s="37">
        <f t="shared" si="11"/>
        <v>14797.8484533572</v>
      </c>
      <c r="K64" s="52"/>
      <c r="L64" s="53"/>
      <c r="M64" s="8"/>
    </row>
    <row r="65" spans="1:13" ht="9">
      <c r="A65" s="38"/>
      <c r="B65" s="42"/>
      <c r="C65" s="21" t="s">
        <v>102</v>
      </c>
      <c r="D65" s="23">
        <v>19.77</v>
      </c>
      <c r="E65" s="33">
        <v>0.455</v>
      </c>
      <c r="F65" s="21">
        <v>263707.525</v>
      </c>
      <c r="G65" s="59"/>
      <c r="H65" s="37">
        <f t="shared" si="9"/>
        <v>0.935413499041449</v>
      </c>
      <c r="I65" s="37">
        <f t="shared" si="10"/>
        <v>246675.5786838104</v>
      </c>
      <c r="J65" s="37">
        <f t="shared" si="11"/>
        <v>112237.38830113373</v>
      </c>
      <c r="K65" s="52"/>
      <c r="L65" s="53"/>
      <c r="M65" s="8"/>
    </row>
    <row r="66" spans="1:13" ht="9">
      <c r="A66" s="38"/>
      <c r="B66" s="42"/>
      <c r="C66" s="21" t="s">
        <v>103</v>
      </c>
      <c r="D66" s="23">
        <v>21</v>
      </c>
      <c r="E66" s="33">
        <v>0.496</v>
      </c>
      <c r="F66" s="21">
        <v>815143.224</v>
      </c>
      <c r="G66" s="59"/>
      <c r="H66" s="37">
        <f t="shared" si="9"/>
        <v>0.9278688524590164</v>
      </c>
      <c r="I66" s="37">
        <f>F66*$H66</f>
        <v>756346.007842623</v>
      </c>
      <c r="J66" s="37">
        <f>I66*$E66</f>
        <v>375147.619889941</v>
      </c>
      <c r="K66" s="52"/>
      <c r="L66" s="53"/>
      <c r="M66" s="8"/>
    </row>
    <row r="67" spans="1:13" ht="9">
      <c r="A67" s="38"/>
      <c r="B67" s="42"/>
      <c r="C67" s="21" t="s">
        <v>49</v>
      </c>
      <c r="D67" s="23">
        <v>19.7</v>
      </c>
      <c r="E67" s="33">
        <v>0.716</v>
      </c>
      <c r="F67" s="21">
        <v>1294769.92</v>
      </c>
      <c r="G67" s="60"/>
      <c r="H67" s="37">
        <f t="shared" si="9"/>
        <v>0.9358465608465609</v>
      </c>
      <c r="I67" s="37">
        <f>F67*$H67</f>
        <v>1211705.9767195769</v>
      </c>
      <c r="J67" s="37">
        <f>I67*$E67</f>
        <v>867581.479331217</v>
      </c>
      <c r="K67" s="52"/>
      <c r="L67" s="53"/>
      <c r="M67" s="8"/>
    </row>
    <row r="68" spans="1:13" ht="9">
      <c r="A68" s="38"/>
      <c r="B68" s="42"/>
      <c r="C68" s="21" t="s">
        <v>27</v>
      </c>
      <c r="D68" s="23">
        <v>20.3</v>
      </c>
      <c r="E68" s="33">
        <v>0.741</v>
      </c>
      <c r="F68" s="21">
        <v>1409656.964</v>
      </c>
      <c r="G68" s="60"/>
      <c r="H68" s="37">
        <f t="shared" si="9"/>
        <v>0.9321475625823452</v>
      </c>
      <c r="I68" s="37">
        <f t="shared" si="10"/>
        <v>1314008.3030698288</v>
      </c>
      <c r="J68" s="37">
        <f t="shared" si="11"/>
        <v>973680.1525747431</v>
      </c>
      <c r="K68" s="52"/>
      <c r="L68" s="53"/>
      <c r="M68" s="8"/>
    </row>
    <row r="69" spans="1:13" ht="9">
      <c r="A69" s="38"/>
      <c r="B69" s="42"/>
      <c r="C69" s="21" t="s">
        <v>46</v>
      </c>
      <c r="D69" s="23">
        <v>24.7</v>
      </c>
      <c r="E69" s="33">
        <v>0.531</v>
      </c>
      <c r="F69" s="21">
        <v>3301603.546</v>
      </c>
      <c r="G69" s="60"/>
      <c r="H69" s="37">
        <f t="shared" si="9"/>
        <v>0.9058898847631243</v>
      </c>
      <c r="I69" s="37">
        <f t="shared" si="10"/>
        <v>2990889.2558194627</v>
      </c>
      <c r="J69" s="37">
        <f aca="true" t="shared" si="12" ref="J69:J75">I69*$E69</f>
        <v>1588162.1948401348</v>
      </c>
      <c r="K69" s="52"/>
      <c r="L69" s="53"/>
      <c r="M69" s="8"/>
    </row>
    <row r="70" spans="1:13" ht="9">
      <c r="A70" s="38"/>
      <c r="B70" s="42"/>
      <c r="C70" s="21" t="s">
        <v>45</v>
      </c>
      <c r="D70" s="23">
        <v>22.2</v>
      </c>
      <c r="E70" s="33">
        <v>0.64</v>
      </c>
      <c r="F70" s="21">
        <v>5148371.481</v>
      </c>
      <c r="G70" s="60"/>
      <c r="H70" s="37">
        <f aca="true" t="shared" si="13" ref="H70:H75">(141.5)*(1/(D70+131.5))</f>
        <v>0.9206245933636956</v>
      </c>
      <c r="I70" s="37">
        <f aca="true" t="shared" si="14" ref="I70:I75">F70*$H70</f>
        <v>4739717.401180872</v>
      </c>
      <c r="J70" s="37">
        <f t="shared" si="12"/>
        <v>3033419.136755758</v>
      </c>
      <c r="K70" s="52"/>
      <c r="L70" s="53"/>
      <c r="M70" s="8"/>
    </row>
    <row r="71" spans="1:13" ht="9">
      <c r="A71" s="38"/>
      <c r="B71" s="42"/>
      <c r="C71" s="21" t="s">
        <v>61</v>
      </c>
      <c r="D71" s="23">
        <v>15.2</v>
      </c>
      <c r="E71" s="33">
        <v>0.706</v>
      </c>
      <c r="F71" s="21">
        <v>363232.44</v>
      </c>
      <c r="G71" s="60"/>
      <c r="H71" s="37">
        <f t="shared" si="13"/>
        <v>0.9645535105657806</v>
      </c>
      <c r="I71" s="37">
        <f t="shared" si="14"/>
        <v>350357.1251533743</v>
      </c>
      <c r="J71" s="37">
        <f t="shared" si="12"/>
        <v>247352.13035828221</v>
      </c>
      <c r="K71" s="52"/>
      <c r="L71" s="53"/>
      <c r="M71" s="8"/>
    </row>
    <row r="72" spans="1:13" ht="9">
      <c r="A72" s="38"/>
      <c r="B72" s="42"/>
      <c r="C72" s="21" t="s">
        <v>110</v>
      </c>
      <c r="D72" s="23">
        <v>13.7</v>
      </c>
      <c r="E72" s="33">
        <v>1.9235</v>
      </c>
      <c r="F72" s="21">
        <v>1691528.011</v>
      </c>
      <c r="G72" s="60"/>
      <c r="H72" s="37">
        <f t="shared" si="13"/>
        <v>0.9745179063360881</v>
      </c>
      <c r="I72" s="37">
        <f t="shared" si="14"/>
        <v>1648424.3357885673</v>
      </c>
      <c r="J72" s="37">
        <f>I72*$E72</f>
        <v>3170744.209889309</v>
      </c>
      <c r="K72" s="52"/>
      <c r="L72" s="53"/>
      <c r="M72" s="8"/>
    </row>
    <row r="73" spans="1:13" ht="9">
      <c r="A73" s="38"/>
      <c r="B73" s="42"/>
      <c r="C73" s="21" t="s">
        <v>93</v>
      </c>
      <c r="D73" s="23">
        <v>25.25</v>
      </c>
      <c r="E73" s="33">
        <v>0.36</v>
      </c>
      <c r="F73" s="21">
        <v>628102.488</v>
      </c>
      <c r="G73" s="60"/>
      <c r="H73" s="37">
        <f t="shared" si="13"/>
        <v>0.9027113237639554</v>
      </c>
      <c r="I73" s="37">
        <f t="shared" si="14"/>
        <v>566995.2284019139</v>
      </c>
      <c r="J73" s="37">
        <f t="shared" si="12"/>
        <v>204118.282224689</v>
      </c>
      <c r="K73" s="52"/>
      <c r="L73" s="53"/>
      <c r="M73" s="8"/>
    </row>
    <row r="74" spans="1:13" ht="9">
      <c r="A74" s="38"/>
      <c r="B74" s="42"/>
      <c r="C74" s="21" t="s">
        <v>94</v>
      </c>
      <c r="D74" s="23">
        <v>17.7</v>
      </c>
      <c r="E74" s="33">
        <v>0.774</v>
      </c>
      <c r="F74" s="21">
        <v>412504.87019000005</v>
      </c>
      <c r="G74" s="60"/>
      <c r="H74" s="37">
        <f t="shared" si="13"/>
        <v>0.9483914209115282</v>
      </c>
      <c r="I74" s="37">
        <f t="shared" si="14"/>
        <v>391216.0799724196</v>
      </c>
      <c r="J74" s="37">
        <f t="shared" si="12"/>
        <v>302801.24589865276</v>
      </c>
      <c r="K74" s="52"/>
      <c r="L74" s="53"/>
      <c r="M74" s="8"/>
    </row>
    <row r="75" spans="1:13" ht="9">
      <c r="A75" s="38"/>
      <c r="B75" s="42"/>
      <c r="C75" s="21" t="s">
        <v>95</v>
      </c>
      <c r="D75" s="23">
        <v>22.86</v>
      </c>
      <c r="E75" s="33">
        <v>0.311</v>
      </c>
      <c r="F75" s="21">
        <v>268935.863</v>
      </c>
      <c r="G75" s="60"/>
      <c r="H75" s="37">
        <f t="shared" si="13"/>
        <v>0.9166882612075666</v>
      </c>
      <c r="I75" s="37">
        <f t="shared" si="14"/>
        <v>246530.34862982636</v>
      </c>
      <c r="J75" s="37">
        <f t="shared" si="12"/>
        <v>76670.938423876</v>
      </c>
      <c r="K75" s="52"/>
      <c r="L75" s="53"/>
      <c r="M75" s="8"/>
    </row>
    <row r="76" spans="1:13" ht="9">
      <c r="A76" s="38"/>
      <c r="B76" s="42"/>
      <c r="C76" s="21" t="s">
        <v>28</v>
      </c>
      <c r="D76" s="23">
        <v>22.8</v>
      </c>
      <c r="E76" s="33">
        <v>0.585</v>
      </c>
      <c r="F76" s="21">
        <v>7032384.385</v>
      </c>
      <c r="G76" s="60"/>
      <c r="H76" s="37">
        <f t="shared" si="9"/>
        <v>0.917044718081659</v>
      </c>
      <c r="I76" s="37">
        <f t="shared" si="10"/>
        <v>6449010.955784186</v>
      </c>
      <c r="J76" s="37">
        <f t="shared" si="11"/>
        <v>3772671.4091337486</v>
      </c>
      <c r="K76" s="52"/>
      <c r="L76" s="53"/>
      <c r="M76" s="8"/>
    </row>
    <row r="77" spans="1:14" ht="9">
      <c r="A77" s="38"/>
      <c r="B77" s="42"/>
      <c r="C77" s="21" t="s">
        <v>66</v>
      </c>
      <c r="D77" s="23">
        <v>26.9</v>
      </c>
      <c r="E77" s="33">
        <v>0.761</v>
      </c>
      <c r="F77" s="21">
        <v>4153098.406</v>
      </c>
      <c r="G77" s="60"/>
      <c r="H77" s="37">
        <f>(141.5)*(1/(D77+131.5))</f>
        <v>0.8933080808080808</v>
      </c>
      <c r="I77" s="37">
        <f t="shared" si="10"/>
        <v>3709996.3664709595</v>
      </c>
      <c r="J77" s="37">
        <f t="shared" si="11"/>
        <v>2823307.2348844004</v>
      </c>
      <c r="K77" s="52"/>
      <c r="L77" s="53"/>
      <c r="M77" s="8"/>
      <c r="N77" s="15"/>
    </row>
    <row r="78" spans="1:14" ht="9" customHeight="1">
      <c r="A78" s="38"/>
      <c r="B78" s="42" t="s">
        <v>25</v>
      </c>
      <c r="C78" s="21" t="s">
        <v>90</v>
      </c>
      <c r="D78" s="23">
        <v>27.2</v>
      </c>
      <c r="E78" s="33">
        <v>0.394</v>
      </c>
      <c r="F78" s="21">
        <v>8416521.998690002</v>
      </c>
      <c r="G78" s="60"/>
      <c r="H78" s="37">
        <f aca="true" t="shared" si="15" ref="H78:H87">(141.5)*(1/(D78+131.5))</f>
        <v>0.8916194076874607</v>
      </c>
      <c r="I78" s="37">
        <f aca="true" t="shared" si="16" ref="I78:I87">F78*$H78</f>
        <v>7504334.359260462</v>
      </c>
      <c r="J78" s="37">
        <f>I78*$E78</f>
        <v>2956707.7375486223</v>
      </c>
      <c r="K78" s="52"/>
      <c r="L78" s="53"/>
      <c r="M78" s="8"/>
      <c r="N78" s="15"/>
    </row>
    <row r="79" spans="1:14" ht="9" customHeight="1">
      <c r="A79" s="38"/>
      <c r="B79" s="42"/>
      <c r="C79" s="21" t="s">
        <v>79</v>
      </c>
      <c r="D79" s="23">
        <v>13.9</v>
      </c>
      <c r="E79" s="33">
        <v>0.322</v>
      </c>
      <c r="F79" s="21">
        <v>533910.38</v>
      </c>
      <c r="G79" s="60"/>
      <c r="H79" s="37">
        <f>(141.5)*(1/(D79+131.5))</f>
        <v>0.9731774415405776</v>
      </c>
      <c r="I79" s="37">
        <f t="shared" si="16"/>
        <v>519589.5376203576</v>
      </c>
      <c r="J79" s="37">
        <f>I79*$E79</f>
        <v>167307.83111375515</v>
      </c>
      <c r="K79" s="52"/>
      <c r="L79" s="53"/>
      <c r="M79" s="8"/>
      <c r="N79" s="15"/>
    </row>
    <row r="80" spans="1:14" ht="9" customHeight="1">
      <c r="A80" s="38"/>
      <c r="B80" s="42"/>
      <c r="C80" s="21" t="s">
        <v>85</v>
      </c>
      <c r="D80" s="23">
        <v>28.4</v>
      </c>
      <c r="E80" s="33">
        <v>0.324</v>
      </c>
      <c r="F80" s="21">
        <v>7726394.335</v>
      </c>
      <c r="G80" s="54"/>
      <c r="H80" s="37">
        <f>(141.5)*(1/(D80+131.5))</f>
        <v>0.8849280800500313</v>
      </c>
      <c r="I80" s="37">
        <f t="shared" si="16"/>
        <v>6837303.304580988</v>
      </c>
      <c r="J80" s="37">
        <f>I80*$E80</f>
        <v>2215286.2706842404</v>
      </c>
      <c r="K80" s="52"/>
      <c r="L80" s="53"/>
      <c r="M80" s="8"/>
      <c r="N80" s="15"/>
    </row>
    <row r="81" spans="1:14" ht="9" customHeight="1">
      <c r="A81" s="38"/>
      <c r="B81" s="42"/>
      <c r="C81" s="21" t="s">
        <v>71</v>
      </c>
      <c r="D81" s="23">
        <v>28.4</v>
      </c>
      <c r="E81" s="33">
        <v>0.323</v>
      </c>
      <c r="F81" s="21">
        <v>32931337.56</v>
      </c>
      <c r="G81" s="60"/>
      <c r="H81" s="37">
        <f t="shared" si="15"/>
        <v>0.8849280800500313</v>
      </c>
      <c r="I81" s="37">
        <f t="shared" si="16"/>
        <v>29141865.320450284</v>
      </c>
      <c r="J81" s="37">
        <f aca="true" t="shared" si="17" ref="J81:J87">I81*$E81</f>
        <v>9412822.498505441</v>
      </c>
      <c r="K81" s="52"/>
      <c r="L81" s="53"/>
      <c r="M81" s="8"/>
      <c r="N81" s="15"/>
    </row>
    <row r="82" spans="1:14" ht="9" customHeight="1">
      <c r="A82" s="38"/>
      <c r="B82" s="42"/>
      <c r="C82" s="21" t="s">
        <v>109</v>
      </c>
      <c r="D82" s="23">
        <v>29.3</v>
      </c>
      <c r="E82" s="33">
        <v>0.25</v>
      </c>
      <c r="F82" s="21">
        <v>86074.35383000001</v>
      </c>
      <c r="G82" s="60"/>
      <c r="H82" s="37">
        <f t="shared" si="15"/>
        <v>0.8799751243781093</v>
      </c>
      <c r="I82" s="37">
        <f t="shared" si="16"/>
        <v>75743.29021731965</v>
      </c>
      <c r="J82" s="37">
        <f>I82*$E82</f>
        <v>18935.822554329912</v>
      </c>
      <c r="K82" s="52"/>
      <c r="L82" s="53"/>
      <c r="M82" s="8"/>
      <c r="N82" s="15"/>
    </row>
    <row r="83" spans="1:14" ht="9" customHeight="1">
      <c r="A83" s="38"/>
      <c r="B83" s="42"/>
      <c r="C83" s="21" t="s">
        <v>80</v>
      </c>
      <c r="D83" s="23">
        <v>28.1</v>
      </c>
      <c r="E83" s="33">
        <v>0.326</v>
      </c>
      <c r="F83" s="21">
        <v>5547524.318</v>
      </c>
      <c r="G83" s="60"/>
      <c r="H83" s="37">
        <f>(141.5)*(1/(D83+131.5))</f>
        <v>0.8865914786967419</v>
      </c>
      <c r="I83" s="37">
        <f t="shared" si="16"/>
        <v>4918387.788201755</v>
      </c>
      <c r="J83" s="37">
        <f>I83*$E83</f>
        <v>1603394.4189537722</v>
      </c>
      <c r="K83" s="52"/>
      <c r="L83" s="53"/>
      <c r="M83" s="8"/>
      <c r="N83" s="15"/>
    </row>
    <row r="84" spans="1:14" ht="9" customHeight="1">
      <c r="A84" s="38"/>
      <c r="B84" s="42"/>
      <c r="C84" s="21" t="s">
        <v>105</v>
      </c>
      <c r="D84" s="23">
        <v>26.22</v>
      </c>
      <c r="E84" s="33">
        <v>0.38</v>
      </c>
      <c r="F84" s="21">
        <v>8917419.194</v>
      </c>
      <c r="G84" s="60"/>
      <c r="H84" s="37">
        <f>(141.5)*(1/(D84+131.5))</f>
        <v>0.897159523205681</v>
      </c>
      <c r="I84" s="37">
        <f t="shared" si="16"/>
        <v>8000347.552314228</v>
      </c>
      <c r="J84" s="37">
        <f>I84*$E84</f>
        <v>3040132.0698794066</v>
      </c>
      <c r="K84" s="52"/>
      <c r="L84" s="53"/>
      <c r="M84" s="8"/>
      <c r="N84" s="15"/>
    </row>
    <row r="85" spans="1:14" ht="9" customHeight="1">
      <c r="A85" s="38"/>
      <c r="B85" s="42"/>
      <c r="C85" s="21" t="s">
        <v>88</v>
      </c>
      <c r="D85" s="23">
        <v>30.2</v>
      </c>
      <c r="E85" s="33">
        <v>0.374</v>
      </c>
      <c r="F85" s="21">
        <v>3083323.986</v>
      </c>
      <c r="G85" s="60"/>
      <c r="H85" s="37">
        <f>(141.5)*(1/(D85+131.5))</f>
        <v>0.8750773036487323</v>
      </c>
      <c r="I85" s="37">
        <f t="shared" si="16"/>
        <v>2698146.8399443417</v>
      </c>
      <c r="J85" s="37">
        <f>I85*$E85</f>
        <v>1009106.9181391838</v>
      </c>
      <c r="K85" s="52"/>
      <c r="L85" s="53"/>
      <c r="M85" s="8"/>
      <c r="N85" s="15"/>
    </row>
    <row r="86" spans="1:14" ht="9" customHeight="1">
      <c r="A86" s="38"/>
      <c r="B86" s="43"/>
      <c r="C86" s="21" t="s">
        <v>87</v>
      </c>
      <c r="D86" s="23">
        <v>30.7</v>
      </c>
      <c r="E86" s="33">
        <v>0.35</v>
      </c>
      <c r="F86" s="21">
        <v>48710245.901</v>
      </c>
      <c r="G86" s="60"/>
      <c r="H86" s="37">
        <f t="shared" si="15"/>
        <v>0.8723797780517879</v>
      </c>
      <c r="I86" s="37">
        <f t="shared" si="16"/>
        <v>42493833.50796239</v>
      </c>
      <c r="J86" s="37">
        <f t="shared" si="17"/>
        <v>14872841.727786835</v>
      </c>
      <c r="K86" s="52"/>
      <c r="L86" s="53"/>
      <c r="M86" s="8"/>
      <c r="N86" s="15"/>
    </row>
    <row r="87" spans="1:14" ht="9" customHeight="1">
      <c r="A87" s="38"/>
      <c r="B87" s="43"/>
      <c r="C87" s="21" t="s">
        <v>52</v>
      </c>
      <c r="D87" s="23">
        <v>32.6</v>
      </c>
      <c r="E87" s="33">
        <v>0.128</v>
      </c>
      <c r="F87" s="21">
        <v>168699.875</v>
      </c>
      <c r="G87" s="60"/>
      <c r="H87" s="37">
        <f t="shared" si="15"/>
        <v>0.862279098110908</v>
      </c>
      <c r="I87" s="37">
        <f t="shared" si="16"/>
        <v>145466.3760664229</v>
      </c>
      <c r="J87" s="37">
        <f t="shared" si="17"/>
        <v>18619.69613650213</v>
      </c>
      <c r="K87" s="52"/>
      <c r="L87" s="53"/>
      <c r="M87" s="8"/>
      <c r="N87" s="15"/>
    </row>
    <row r="88" spans="1:12" ht="9">
      <c r="A88" s="28"/>
      <c r="B88" s="27"/>
      <c r="C88" s="21"/>
      <c r="D88" s="23"/>
      <c r="E88" s="33"/>
      <c r="F88" s="25"/>
      <c r="G88" s="61"/>
      <c r="H88" s="37"/>
      <c r="I88" s="37"/>
      <c r="J88" s="37"/>
      <c r="K88" s="52"/>
      <c r="L88" s="53"/>
    </row>
    <row r="89" spans="1:12" ht="9">
      <c r="A89" s="38" t="s">
        <v>15</v>
      </c>
      <c r="B89" s="42" t="s">
        <v>25</v>
      </c>
      <c r="C89" s="21" t="s">
        <v>59</v>
      </c>
      <c r="D89" s="23">
        <v>33.3</v>
      </c>
      <c r="E89" s="33">
        <v>0.24</v>
      </c>
      <c r="F89" s="21">
        <v>875142.547</v>
      </c>
      <c r="G89" s="54"/>
      <c r="H89" s="37">
        <f>(141.5)*(1/(D89+131.5))</f>
        <v>0.8586165048543689</v>
      </c>
      <c r="I89" s="37">
        <f>F89*$H89</f>
        <v>751411.8349544903</v>
      </c>
      <c r="J89" s="37">
        <f>I89*$E89</f>
        <v>180338.84038907767</v>
      </c>
      <c r="K89" s="52"/>
      <c r="L89" s="53"/>
    </row>
    <row r="90" spans="1:14" ht="9" customHeight="1">
      <c r="A90" s="39"/>
      <c r="B90" s="43"/>
      <c r="C90" s="21" t="s">
        <v>54</v>
      </c>
      <c r="D90" s="23">
        <v>54.8</v>
      </c>
      <c r="E90" s="33">
        <v>0.0147</v>
      </c>
      <c r="F90" s="21">
        <v>180596.573</v>
      </c>
      <c r="G90" s="62"/>
      <c r="H90" s="37">
        <f>(141.5)*(1/(D90+131.5))</f>
        <v>0.7595276435856145</v>
      </c>
      <c r="I90" s="37">
        <f>F90*$H90</f>
        <v>137168.08953032742</v>
      </c>
      <c r="J90" s="37">
        <f>I90*$E90</f>
        <v>2016.3709160958128</v>
      </c>
      <c r="K90" s="52"/>
      <c r="L90" s="53"/>
      <c r="M90" s="8"/>
      <c r="N90" s="15"/>
    </row>
    <row r="91" spans="1:14" ht="9" customHeight="1">
      <c r="A91" s="39"/>
      <c r="B91" s="43"/>
      <c r="C91" s="21" t="s">
        <v>76</v>
      </c>
      <c r="D91" s="23">
        <v>23</v>
      </c>
      <c r="E91" s="33">
        <v>0.606</v>
      </c>
      <c r="F91" s="21">
        <v>2963713.6</v>
      </c>
      <c r="G91" s="62"/>
      <c r="H91" s="37">
        <f>(141.5)*(1/(D91+131.5))</f>
        <v>0.9158576051779935</v>
      </c>
      <c r="I91" s="37">
        <f>F91*$H91</f>
        <v>2714339.64012945</v>
      </c>
      <c r="J91" s="37">
        <f>I91*$E91</f>
        <v>1644889.8219184466</v>
      </c>
      <c r="K91" s="52"/>
      <c r="L91" s="53"/>
      <c r="M91" s="8"/>
      <c r="N91" s="15"/>
    </row>
    <row r="92" spans="1:14" ht="9" customHeight="1">
      <c r="A92" s="39"/>
      <c r="B92" s="43"/>
      <c r="C92" s="21" t="s">
        <v>60</v>
      </c>
      <c r="D92" s="23">
        <v>30.1</v>
      </c>
      <c r="E92" s="33">
        <v>0.367</v>
      </c>
      <c r="F92" s="21">
        <v>10851911.702</v>
      </c>
      <c r="G92" s="63"/>
      <c r="H92" s="37">
        <f>(141.5)*(1/(D92+131.5))</f>
        <v>0.8756188118811882</v>
      </c>
      <c r="I92" s="37">
        <f>F92*$H92</f>
        <v>9502138.031144802</v>
      </c>
      <c r="J92" s="37">
        <f>I92*$E92</f>
        <v>3487284.657430142</v>
      </c>
      <c r="K92" s="52"/>
      <c r="L92" s="53"/>
      <c r="M92" s="8"/>
      <c r="N92" s="15"/>
    </row>
    <row r="93" spans="3:13" ht="9">
      <c r="C93" s="17"/>
      <c r="D93" s="18"/>
      <c r="E93" s="18"/>
      <c r="F93" s="19"/>
      <c r="G93" s="29"/>
      <c r="M93" s="15"/>
    </row>
    <row r="94" spans="1:6" ht="9.75" customHeight="1">
      <c r="A94" s="12" t="s">
        <v>106</v>
      </c>
      <c r="B94" s="12"/>
      <c r="C94" s="13"/>
      <c r="D94" s="14"/>
      <c r="E94" s="14"/>
      <c r="F94" s="34"/>
    </row>
    <row r="95" spans="1:14" ht="9.75" customHeight="1">
      <c r="A95" s="7" t="s">
        <v>77</v>
      </c>
      <c r="F95" s="8"/>
      <c r="N95" s="15"/>
    </row>
    <row r="96" spans="6:7" ht="9">
      <c r="F96" s="15"/>
      <c r="G96" s="29"/>
    </row>
    <row r="97" ht="9">
      <c r="F97" s="15"/>
    </row>
    <row r="98" spans="1:6" ht="10.5">
      <c r="A98" s="9"/>
      <c r="B98" s="9"/>
      <c r="F98" s="8"/>
    </row>
    <row r="99" ht="9">
      <c r="F99" s="15"/>
    </row>
    <row r="101" ht="9">
      <c r="F101" s="15">
        <f>F98-F96</f>
        <v>0</v>
      </c>
    </row>
    <row r="108" ht="9">
      <c r="A108" s="7" t="s">
        <v>0</v>
      </c>
    </row>
  </sheetData>
  <sheetProtection/>
  <mergeCells count="24">
    <mergeCell ref="F3:F4"/>
    <mergeCell ref="D3:D4"/>
    <mergeCell ref="E3:E4"/>
    <mergeCell ref="A35:A36"/>
    <mergeCell ref="C3:C4"/>
    <mergeCell ref="A3:A4"/>
    <mergeCell ref="B3:B4"/>
    <mergeCell ref="B19:B33"/>
    <mergeCell ref="B35:B36"/>
    <mergeCell ref="A11:A15"/>
    <mergeCell ref="A89:A92"/>
    <mergeCell ref="A53:A58"/>
    <mergeCell ref="B57:B58"/>
    <mergeCell ref="B60:B77"/>
    <mergeCell ref="B78:B87"/>
    <mergeCell ref="B89:B92"/>
    <mergeCell ref="A19:A33"/>
    <mergeCell ref="A60:A87"/>
    <mergeCell ref="A43:A51"/>
    <mergeCell ref="A38:A41"/>
    <mergeCell ref="B11:B15"/>
    <mergeCell ref="B38:B41"/>
    <mergeCell ref="B43:B51"/>
    <mergeCell ref="B53:B56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7.25">
      <c r="B4" s="51" t="s">
        <v>5</v>
      </c>
      <c r="C4" s="51"/>
      <c r="D4" s="51"/>
      <c r="E4" s="51"/>
      <c r="F4" s="51"/>
      <c r="G4" s="51"/>
      <c r="H4" s="51"/>
      <c r="I4" s="51"/>
    </row>
    <row r="6" spans="2:10" ht="19.5">
      <c r="B6" s="50" t="s">
        <v>2</v>
      </c>
      <c r="C6" s="50"/>
      <c r="D6" s="50"/>
      <c r="E6" s="50"/>
      <c r="F6" s="50"/>
      <c r="G6" s="50"/>
      <c r="H6" s="50"/>
      <c r="I6" s="50"/>
      <c r="J6" s="1"/>
    </row>
    <row r="7" spans="2:10" ht="19.5">
      <c r="B7" s="50" t="s">
        <v>3</v>
      </c>
      <c r="C7" s="50"/>
      <c r="D7" s="50"/>
      <c r="E7" s="50"/>
      <c r="F7" s="50"/>
      <c r="G7" s="50"/>
      <c r="H7" s="50"/>
      <c r="I7" s="50"/>
      <c r="J7" s="1"/>
    </row>
    <row r="8" spans="244:251" ht="19.5">
      <c r="IJ8" s="50" t="s">
        <v>2</v>
      </c>
      <c r="IK8" s="50"/>
      <c r="IL8" s="50"/>
      <c r="IM8" s="50"/>
      <c r="IN8" s="50"/>
      <c r="IO8" s="50"/>
      <c r="IP8" s="50"/>
      <c r="IQ8" s="50"/>
    </row>
    <row r="9" spans="2:251" ht="19.5">
      <c r="B9" s="50" t="s">
        <v>1</v>
      </c>
      <c r="C9" s="50"/>
      <c r="D9" s="50"/>
      <c r="E9" s="50"/>
      <c r="F9" s="50"/>
      <c r="G9" s="50"/>
      <c r="H9" s="50"/>
      <c r="I9" s="50"/>
      <c r="J9" s="1"/>
      <c r="IJ9" s="50" t="s">
        <v>3</v>
      </c>
      <c r="IK9" s="50"/>
      <c r="IL9" s="50"/>
      <c r="IM9" s="50"/>
      <c r="IN9" s="50"/>
      <c r="IO9" s="50"/>
      <c r="IP9" s="50"/>
      <c r="IQ9" s="50"/>
    </row>
    <row r="11" spans="244:251" ht="19.5">
      <c r="IJ11" s="50" t="s">
        <v>1</v>
      </c>
      <c r="IK11" s="50"/>
      <c r="IL11" s="50"/>
      <c r="IM11" s="50"/>
      <c r="IN11" s="50"/>
      <c r="IO11" s="50"/>
      <c r="IP11" s="50"/>
      <c r="IQ11" s="50"/>
    </row>
    <row r="26" ht="15">
      <c r="B26" s="2" t="s">
        <v>4</v>
      </c>
    </row>
    <row r="28" ht="15">
      <c r="IJ28" s="2" t="s">
        <v>4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2018-03-22T20:51:49Z</cp:lastPrinted>
  <dcterms:created xsi:type="dcterms:W3CDTF">1998-02-13T16:43:15Z</dcterms:created>
  <dcterms:modified xsi:type="dcterms:W3CDTF">2023-05-18T19:19:00Z</dcterms:modified>
  <cp:category/>
  <cp:version/>
  <cp:contentType/>
  <cp:contentStatus/>
</cp:coreProperties>
</file>