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70" tabRatio="599" activeTab="0"/>
  </bookViews>
  <sheets>
    <sheet name="T2.18" sheetId="1" r:id="rId1"/>
    <sheet name="Plan1" sheetId="2" r:id="rId2"/>
    <sheet name="PE - 2003" sheetId="3" state="hidden" r:id="rId3"/>
  </sheets>
  <externalReferences>
    <externalReference r:id="rId6"/>
    <externalReference r:id="rId7"/>
  </externalReferences>
  <definedNames>
    <definedName name="__123Graph_AGráfico1A" hidden="1">'T2.18'!#REF!</definedName>
    <definedName name="__123Graph_BGráfico1A" hidden="1">'T2.18'!#REF!</definedName>
    <definedName name="__123Graph_CGráfico1A" hidden="1">'T2.18'!#REF!</definedName>
    <definedName name="__123Graph_XGráfico1A" hidden="1">'T2.18'!#REF!</definedName>
    <definedName name="_Fill" hidden="1">'T2.18'!#REF!</definedName>
    <definedName name="_xlnm.Print_Area" localSheetId="0">'T2.18'!$A$1:$L$80</definedName>
    <definedName name="wrn.q01." hidden="1">{#N/A,#N/A,FALSE,"Base Dados mil m3"}</definedName>
  </definedNames>
  <calcPr fullCalcOnLoad="1"/>
</workbook>
</file>

<file path=xl/sharedStrings.xml><?xml version="1.0" encoding="utf-8"?>
<sst xmlns="http://schemas.openxmlformats.org/spreadsheetml/2006/main" count="242" uniqueCount="148">
  <si>
    <t>Beneficiários</t>
  </si>
  <si>
    <t>Unidades da Federação</t>
  </si>
  <si>
    <t>Amazonas</t>
  </si>
  <si>
    <t>Rio de Janeiro</t>
  </si>
  <si>
    <t xml:space="preserve">Municípios  </t>
  </si>
  <si>
    <t>Campos dos Goytacazes (RJ)</t>
  </si>
  <si>
    <t>Carapebus  (RJ)</t>
  </si>
  <si>
    <t>Macaé (RJ)</t>
  </si>
  <si>
    <t>Quissamã (RJ)</t>
  </si>
  <si>
    <t>Rio das Ostras (RJ)</t>
  </si>
  <si>
    <t>Coari (AM)</t>
  </si>
  <si>
    <t>União</t>
  </si>
  <si>
    <t>Ministério do Meio Ambiente</t>
  </si>
  <si>
    <t>Ministério de Minas e Energia</t>
  </si>
  <si>
    <t>Rio Grande do Norte</t>
  </si>
  <si>
    <t>Espírito Santo</t>
  </si>
  <si>
    <t>São João da Barra (RJ)</t>
  </si>
  <si>
    <t>Cabo Frio (RJ)</t>
  </si>
  <si>
    <t>Presidente Kennedy (ES)</t>
  </si>
  <si>
    <t>Areia Branca (RN)</t>
  </si>
  <si>
    <t>Mossoró (RN)</t>
  </si>
  <si>
    <t>Armação dos Búzios (RJ)</t>
  </si>
  <si>
    <t>Jaguaré (ES)</t>
  </si>
  <si>
    <t>Casemiro de Abreu (RJ)</t>
  </si>
  <si>
    <t>Notas: 1. Reais em valores correntes.</t>
  </si>
  <si>
    <t>TOTAL</t>
  </si>
  <si>
    <t>MUNICÍPIOS</t>
  </si>
  <si>
    <t>ESTADOS</t>
  </si>
  <si>
    <t>RJ</t>
  </si>
  <si>
    <t>ES</t>
  </si>
  <si>
    <t>AM</t>
  </si>
  <si>
    <t>RN</t>
  </si>
  <si>
    <t>MME</t>
  </si>
  <si>
    <t>MMA</t>
  </si>
  <si>
    <t>TOTAL BRASIL</t>
  </si>
  <si>
    <t>Bahia</t>
  </si>
  <si>
    <t>Sergipe</t>
  </si>
  <si>
    <t>Fonte: ANP/SPG, conforme a Lei n° 9.478/1997 e o Decreto n° 2.705/1998.</t>
  </si>
  <si>
    <t>Total</t>
  </si>
  <si>
    <t>Fundo Social</t>
  </si>
  <si>
    <t>-</t>
  </si>
  <si>
    <t>São Paulo</t>
  </si>
  <si>
    <t>Maranhão</t>
  </si>
  <si>
    <r>
      <t>Depósitos Judiciais</t>
    </r>
    <r>
      <rPr>
        <b/>
        <vertAlign val="superscript"/>
        <sz val="7"/>
        <rFont val="Helvetica Neue"/>
        <family val="0"/>
      </rPr>
      <t>1</t>
    </r>
  </si>
  <si>
    <t>¹Depósitos efetuados em função de decisão judicial.</t>
  </si>
  <si>
    <t>Anchieta-ES</t>
  </si>
  <si>
    <t>Aracruz-ES</t>
  </si>
  <si>
    <t>Areia Branca-RN</t>
  </si>
  <si>
    <t>Armação dos Búzios-RJ</t>
  </si>
  <si>
    <t>Arraial do Cabo-RJ</t>
  </si>
  <si>
    <t>Augusto Severo-RN</t>
  </si>
  <si>
    <t>Cabo Frio-RJ</t>
  </si>
  <si>
    <t>Cairu-BA</t>
  </si>
  <si>
    <t>Campos dos Goytacazes-RJ</t>
  </si>
  <si>
    <t>Caraguatatuba-SP</t>
  </si>
  <si>
    <t>Carapebus-RJ</t>
  </si>
  <si>
    <t>Carmópolis-SE</t>
  </si>
  <si>
    <t>Casimiro de Abreu-RJ</t>
  </si>
  <si>
    <t>Coari-AM</t>
  </si>
  <si>
    <t>Fundão-ES</t>
  </si>
  <si>
    <t>General Maynard-SE</t>
  </si>
  <si>
    <t>Iguape-SP</t>
  </si>
  <si>
    <t>Ilha Comprida-SP</t>
  </si>
  <si>
    <t>Ilhabela-SP</t>
  </si>
  <si>
    <t>Itaguaí-RJ</t>
  </si>
  <si>
    <t>Itapemirim-ES</t>
  </si>
  <si>
    <t>Jaguaré-ES</t>
  </si>
  <si>
    <t>Japaratuba-SE</t>
  </si>
  <si>
    <t>Linhares-ES</t>
  </si>
  <si>
    <t>Macaé-RJ</t>
  </si>
  <si>
    <t>Macau-RN</t>
  </si>
  <si>
    <t>Marataízes-ES</t>
  </si>
  <si>
    <t>Marechal Deodoro-AL</t>
  </si>
  <si>
    <t>Maricá-RJ</t>
  </si>
  <si>
    <t>Maruim-SE</t>
  </si>
  <si>
    <t>Mossoró-RN</t>
  </si>
  <si>
    <t>Niterói-RJ</t>
  </si>
  <si>
    <t>Paraty-RJ</t>
  </si>
  <si>
    <t>Peruíbe-SP</t>
  </si>
  <si>
    <t>Pilar-AL</t>
  </si>
  <si>
    <t>Piúma-ES</t>
  </si>
  <si>
    <t>Pojuca-BA</t>
  </si>
  <si>
    <t>Presidente Kennedy-ES</t>
  </si>
  <si>
    <t>Quissamã-RJ</t>
  </si>
  <si>
    <t>Rio das Ostras-RJ</t>
  </si>
  <si>
    <t>Rio de Janeiro-RJ</t>
  </si>
  <si>
    <t>Rio Largo-AL</t>
  </si>
  <si>
    <t>Rosário do Catete-SE</t>
  </si>
  <si>
    <t>Santo Amaro das Brotas-SE</t>
  </si>
  <si>
    <t>São João da Barra-RJ</t>
  </si>
  <si>
    <t>Satnto Antônio dos Lopes-MA</t>
  </si>
  <si>
    <t>Satuba-AL</t>
  </si>
  <si>
    <t>Serra-ES</t>
  </si>
  <si>
    <t>Serra do Mel-RN</t>
  </si>
  <si>
    <t>Ubatuba-SP</t>
  </si>
  <si>
    <t>Vitória-ES</t>
  </si>
  <si>
    <t>Tefé-AM</t>
  </si>
  <si>
    <t>COARI-AM</t>
  </si>
  <si>
    <t>CAIRU-BA</t>
  </si>
  <si>
    <t>POJUCA-BA</t>
  </si>
  <si>
    <t>ANCHIETA-ES</t>
  </si>
  <si>
    <t>ITAPEMIRIM-ES</t>
  </si>
  <si>
    <t>PRESIDENTE KENNEDY-ES</t>
  </si>
  <si>
    <t>ARRAIAL DO CABO-RJ</t>
  </si>
  <si>
    <t>CABO FRIO-RJ</t>
  </si>
  <si>
    <t>CAMPOS DOS GOYTACAZES-RJ</t>
  </si>
  <si>
    <t>CARAPEBUS-RJ</t>
  </si>
  <si>
    <t>CASIMIRO DE ABREU-RJ</t>
  </si>
  <si>
    <t>RIO DAS OSTRAS-RJ</t>
  </si>
  <si>
    <t>RIO DE JANEIRO-RJ</t>
  </si>
  <si>
    <t>AREIA BRANCA-RN</t>
  </si>
  <si>
    <t>SERRA DO MEL-RN</t>
  </si>
  <si>
    <t>AUGUSTO SEVERO-RN</t>
  </si>
  <si>
    <t>GENERAL MAYNARD-SE</t>
  </si>
  <si>
    <t>JAPARATUBA-SE</t>
  </si>
  <si>
    <t>MARUIM-SE</t>
  </si>
  <si>
    <t>ROSARIO DO CATETE-SE</t>
  </si>
  <si>
    <t>SANTO AMARO DAS BROTAS-SE</t>
  </si>
  <si>
    <t>IGUAPE-SP</t>
  </si>
  <si>
    <t>ILHABELA-SP</t>
  </si>
  <si>
    <t>ILHA COMPRIDA-SP</t>
  </si>
  <si>
    <t>UBATUBA-SP</t>
  </si>
  <si>
    <t>CARAGUATATUBA-SP</t>
  </si>
  <si>
    <t>municipio</t>
  </si>
  <si>
    <t>valor</t>
  </si>
  <si>
    <t>MACAé-RJ</t>
  </si>
  <si>
    <t>ARMAçãO DOS BúZIOS-RJ</t>
  </si>
  <si>
    <t>CARMóPOLIS-SE</t>
  </si>
  <si>
    <t>MARATAíZES-ES</t>
  </si>
  <si>
    <t>MARICá-RJ</t>
  </si>
  <si>
    <t>MOSSORó-RN</t>
  </si>
  <si>
    <t>NITERóI-RJ</t>
  </si>
  <si>
    <t>PARATy-RJ</t>
  </si>
  <si>
    <t>PERUíBE-SP</t>
  </si>
  <si>
    <t>PIúMA-ES</t>
  </si>
  <si>
    <t>QUISSAMã-RJ</t>
  </si>
  <si>
    <t>SãO JOãO DA BARRA-RJ</t>
  </si>
  <si>
    <t>Santo Antônio dos Lopes-MA</t>
  </si>
  <si>
    <t>TEFé-AM</t>
  </si>
  <si>
    <t>Araruama-RJ</t>
  </si>
  <si>
    <t>Saquarema-RJ</t>
  </si>
  <si>
    <t>Educação</t>
  </si>
  <si>
    <t>Saúde</t>
  </si>
  <si>
    <t>19/18
%</t>
  </si>
  <si>
    <t>Tabela 2.18 – Distribuição da participação especial sobre a produção de petróleo e de gás natural, segundo beneficiários – 2010-2019</t>
  </si>
  <si>
    <t xml:space="preserve">           2. Foi utilizado regime de caixa na elaboração da tabela.</t>
  </si>
  <si>
    <t>..</t>
  </si>
  <si>
    <t>Participação Especial distribuída (mil R$)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</si>
</sst>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Cr$&quot;* #,##0_);_(&quot;Cr$&quot;* \(#,##0\);_(&quot;Cr$&quot;* &quot;-&quot;_);_(@_)"/>
    <numFmt numFmtId="179" formatCode="_(&quot;Cr$&quot;* #,##0.00_);_(&quot;Cr$&quot;* \(#,##0.00\);_(&quot;Cr$&quot;* &quot;-&quot;??_);_(@_)"/>
    <numFmt numFmtId="180" formatCode="General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_(* #,##0.000_);_(* \(#,##0.000\);_(* &quot;-&quot;??_);_(@_)"/>
    <numFmt numFmtId="185" formatCode="_(* #,##0.0000_);_(* \(#,##0.0000\);_(* &quot;-&quot;??_);_(@_)"/>
    <numFmt numFmtId="186" formatCode="#,##0.000"/>
    <numFmt numFmtId="187" formatCode="0.000"/>
    <numFmt numFmtId="188" formatCode="[$-416]dddd\,\ d&quot; de &quot;mmmm&quot; de &quot;yyyy"/>
    <numFmt numFmtId="189" formatCode="0.0%"/>
  </numFmts>
  <fonts count="4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Helvetica Neu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1">
    <xf numFmtId="180" fontId="0" fillId="0" borderId="0" xfId="0" applyAlignment="1">
      <alignment/>
    </xf>
    <xf numFmtId="180" fontId="6" fillId="33" borderId="0" xfId="0" applyFont="1" applyFill="1" applyAlignment="1">
      <alignment vertical="center"/>
    </xf>
    <xf numFmtId="180" fontId="7" fillId="33" borderId="0" xfId="0" applyFont="1" applyFill="1" applyBorder="1" applyAlignment="1">
      <alignment horizontal="center" vertical="center"/>
    </xf>
    <xf numFmtId="180" fontId="7" fillId="33" borderId="0" xfId="0" applyNumberFormat="1" applyFont="1" applyFill="1" applyBorder="1" applyAlignment="1" applyProtection="1">
      <alignment horizontal="center" vertical="center"/>
      <protection/>
    </xf>
    <xf numFmtId="180" fontId="6" fillId="33" borderId="0" xfId="0" applyFont="1" applyFill="1" applyAlignment="1">
      <alignment horizontal="center" vertical="center"/>
    </xf>
    <xf numFmtId="180" fontId="6" fillId="33" borderId="0" xfId="0" applyFont="1" applyFill="1" applyBorder="1" applyAlignment="1">
      <alignment vertical="center"/>
    </xf>
    <xf numFmtId="180" fontId="7" fillId="33" borderId="0" xfId="0" applyNumberFormat="1" applyFont="1" applyFill="1" applyBorder="1" applyAlignment="1" applyProtection="1">
      <alignment horizontal="left" vertical="center"/>
      <protection/>
    </xf>
    <xf numFmtId="180" fontId="6" fillId="33" borderId="0" xfId="0" applyNumberFormat="1" applyFont="1" applyFill="1" applyBorder="1" applyAlignment="1" applyProtection="1">
      <alignment horizontal="left" vertical="center"/>
      <protection/>
    </xf>
    <xf numFmtId="180" fontId="7" fillId="33" borderId="0" xfId="0" applyFont="1" applyFill="1" applyBorder="1" applyAlignment="1">
      <alignment horizontal="left" vertical="center"/>
    </xf>
    <xf numFmtId="180" fontId="6" fillId="33" borderId="0" xfId="0" applyFont="1" applyFill="1" applyBorder="1" applyAlignment="1">
      <alignment horizontal="left" vertical="center"/>
    </xf>
    <xf numFmtId="180" fontId="6" fillId="33" borderId="10" xfId="0" applyNumberFormat="1" applyFont="1" applyFill="1" applyBorder="1" applyAlignment="1" applyProtection="1">
      <alignment horizontal="left" vertical="center"/>
      <protection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180" fontId="6" fillId="33" borderId="10" xfId="0" applyFont="1" applyFill="1" applyBorder="1" applyAlignment="1">
      <alignment vertical="center"/>
    </xf>
    <xf numFmtId="3" fontId="6" fillId="33" borderId="0" xfId="0" applyNumberFormat="1" applyFont="1" applyFill="1" applyBorder="1" applyAlignment="1" applyProtection="1">
      <alignment horizontal="right" vertical="center"/>
      <protection/>
    </xf>
    <xf numFmtId="4" fontId="7" fillId="33" borderId="0" xfId="64" applyNumberFormat="1" applyFont="1" applyFill="1" applyBorder="1" applyAlignment="1">
      <alignment horizontal="right" vertical="center"/>
    </xf>
    <xf numFmtId="0" fontId="10" fillId="0" borderId="0" xfId="50">
      <alignment/>
      <protection/>
    </xf>
    <xf numFmtId="0" fontId="10" fillId="0" borderId="0" xfId="50" applyAlignment="1">
      <alignment horizontal="center"/>
      <protection/>
    </xf>
    <xf numFmtId="0" fontId="10" fillId="34" borderId="0" xfId="50" applyFill="1">
      <alignment/>
      <protection/>
    </xf>
    <xf numFmtId="171" fontId="10" fillId="0" borderId="10" xfId="50" applyNumberFormat="1" applyBorder="1">
      <alignment/>
      <protection/>
    </xf>
    <xf numFmtId="171" fontId="10" fillId="0" borderId="0" xfId="50" applyNumberFormat="1">
      <alignment/>
      <protection/>
    </xf>
    <xf numFmtId="0" fontId="10" fillId="34" borderId="0" xfId="50" applyFont="1" applyFill="1" applyBorder="1">
      <alignment/>
      <protection/>
    </xf>
    <xf numFmtId="0" fontId="10" fillId="35" borderId="0" xfId="50" applyFont="1" applyFill="1" applyBorder="1" applyAlignment="1">
      <alignment horizontal="center"/>
      <protection/>
    </xf>
    <xf numFmtId="0" fontId="10" fillId="36" borderId="0" xfId="50" applyFont="1" applyFill="1" applyBorder="1" applyAlignment="1">
      <alignment horizontal="center"/>
      <protection/>
    </xf>
    <xf numFmtId="0" fontId="10" fillId="37" borderId="0" xfId="50" applyFill="1" applyAlignment="1">
      <alignment horizontal="center"/>
      <protection/>
    </xf>
    <xf numFmtId="171" fontId="11" fillId="37" borderId="0" xfId="50" applyNumberFormat="1" applyFont="1" applyFill="1">
      <alignment/>
      <protection/>
    </xf>
    <xf numFmtId="180" fontId="7" fillId="33" borderId="11" xfId="0" applyFont="1" applyFill="1" applyBorder="1" applyAlignment="1">
      <alignment horizontal="center" vertical="center"/>
    </xf>
    <xf numFmtId="171" fontId="12" fillId="33" borderId="0" xfId="64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4" applyNumberFormat="1" applyFont="1" applyFill="1" applyBorder="1" applyAlignment="1" applyProtection="1">
      <alignment horizontal="right" vertical="center"/>
      <protection/>
    </xf>
    <xf numFmtId="3" fontId="12" fillId="33" borderId="0" xfId="64" applyNumberFormat="1" applyFont="1" applyFill="1" applyBorder="1" applyAlignment="1" applyProtection="1">
      <alignment horizontal="right" vertical="center"/>
      <protection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4" applyNumberFormat="1" applyFont="1" applyFill="1" applyBorder="1" applyAlignment="1" applyProtection="1">
      <alignment horizontal="right" vertical="center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4" applyNumberFormat="1" applyFont="1" applyFill="1" applyBorder="1" applyAlignment="1">
      <alignment horizontal="right" vertical="center" wrapText="1"/>
    </xf>
    <xf numFmtId="3" fontId="12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Alignment="1">
      <alignment horizontal="right" vertical="center"/>
    </xf>
    <xf numFmtId="3" fontId="12" fillId="33" borderId="0" xfId="64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3" fontId="6" fillId="33" borderId="0" xfId="64" applyNumberFormat="1" applyFont="1" applyFill="1" applyBorder="1" applyAlignment="1">
      <alignment horizontal="right" vertical="center"/>
    </xf>
    <xf numFmtId="171" fontId="6" fillId="33" borderId="0" xfId="64" applyFont="1" applyFill="1" applyBorder="1" applyAlignment="1" applyProtection="1">
      <alignment horizontal="right" vertical="center" wrapText="1"/>
      <protection/>
    </xf>
    <xf numFmtId="186" fontId="6" fillId="33" borderId="0" xfId="64" applyNumberFormat="1" applyFont="1" applyFill="1" applyBorder="1" applyAlignment="1" applyProtection="1">
      <alignment horizontal="right" vertical="center"/>
      <protection/>
    </xf>
    <xf numFmtId="186" fontId="12" fillId="33" borderId="0" xfId="0" applyNumberFormat="1" applyFont="1" applyFill="1" applyBorder="1" applyAlignment="1">
      <alignment vertical="center"/>
    </xf>
    <xf numFmtId="169" fontId="6" fillId="33" borderId="0" xfId="64" applyNumberFormat="1" applyFont="1" applyFill="1" applyBorder="1" applyAlignment="1" applyProtection="1">
      <alignment horizontal="right" vertical="center" wrapText="1"/>
      <protection/>
    </xf>
    <xf numFmtId="4" fontId="6" fillId="33" borderId="0" xfId="64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Border="1" applyAlignment="1">
      <alignment horizontal="left" vertical="center"/>
    </xf>
    <xf numFmtId="182" fontId="7" fillId="33" borderId="0" xfId="64" applyNumberFormat="1" applyFont="1" applyFill="1" applyBorder="1" applyAlignment="1" applyProtection="1">
      <alignment horizontal="right" vertical="center" wrapText="1"/>
      <protection/>
    </xf>
    <xf numFmtId="182" fontId="6" fillId="33" borderId="0" xfId="64" applyNumberFormat="1" applyFont="1" applyFill="1" applyBorder="1" applyAlignment="1" applyProtection="1">
      <alignment horizontal="right" vertical="center"/>
      <protection/>
    </xf>
    <xf numFmtId="182" fontId="6" fillId="33" borderId="0" xfId="64" applyNumberFormat="1" applyFont="1" applyFill="1" applyBorder="1" applyAlignment="1" applyProtection="1">
      <alignment horizontal="right" vertical="center" wrapText="1"/>
      <protection/>
    </xf>
    <xf numFmtId="182" fontId="12" fillId="33" borderId="0" xfId="64" applyNumberFormat="1" applyFont="1" applyFill="1" applyBorder="1" applyAlignment="1">
      <alignment vertical="center"/>
    </xf>
    <xf numFmtId="182" fontId="12" fillId="33" borderId="0" xfId="64" applyNumberFormat="1" applyFont="1" applyFill="1" applyBorder="1" applyAlignment="1">
      <alignment horizontal="right" vertical="center" wrapText="1"/>
    </xf>
    <xf numFmtId="182" fontId="7" fillId="33" borderId="0" xfId="64" applyNumberFormat="1" applyFont="1" applyFill="1" applyBorder="1" applyAlignment="1">
      <alignment horizontal="right" vertical="center" wrapText="1"/>
    </xf>
    <xf numFmtId="182" fontId="6" fillId="33" borderId="0" xfId="64" applyNumberFormat="1" applyFont="1" applyFill="1" applyBorder="1" applyAlignment="1">
      <alignment horizontal="right" vertical="center" wrapText="1"/>
    </xf>
    <xf numFmtId="37" fontId="7" fillId="33" borderId="0" xfId="64" applyNumberFormat="1" applyFont="1" applyFill="1" applyBorder="1" applyAlignment="1" applyProtection="1">
      <alignment horizontal="right" vertical="center" wrapText="1"/>
      <protection/>
    </xf>
    <xf numFmtId="1" fontId="6" fillId="33" borderId="0" xfId="0" applyNumberFormat="1" applyFont="1" applyFill="1" applyBorder="1" applyAlignment="1">
      <alignment horizontal="left" vertical="center"/>
    </xf>
    <xf numFmtId="4" fontId="6" fillId="33" borderId="0" xfId="64" applyNumberFormat="1" applyFont="1" applyFill="1" applyBorder="1" applyAlignment="1">
      <alignment horizontal="right" vertical="center"/>
    </xf>
    <xf numFmtId="4" fontId="7" fillId="33" borderId="0" xfId="0" applyNumberFormat="1" applyFont="1" applyFill="1" applyBorder="1" applyAlignment="1">
      <alignment horizontal="left" vertical="center"/>
    </xf>
    <xf numFmtId="182" fontId="7" fillId="33" borderId="0" xfId="64" applyNumberFormat="1" applyFont="1" applyFill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Border="1" applyAlignment="1">
      <alignment vertical="center"/>
    </xf>
    <xf numFmtId="182" fontId="6" fillId="33" borderId="0" xfId="64" applyNumberFormat="1" applyFont="1" applyFill="1" applyBorder="1" applyAlignment="1">
      <alignment vertical="center"/>
    </xf>
    <xf numFmtId="180" fontId="7" fillId="33" borderId="12" xfId="0" applyFont="1" applyFill="1" applyBorder="1" applyAlignment="1">
      <alignment horizontal="center" vertical="center"/>
    </xf>
    <xf numFmtId="171" fontId="0" fillId="0" borderId="0" xfId="64" applyFont="1" applyAlignment="1">
      <alignment/>
    </xf>
    <xf numFmtId="180" fontId="48" fillId="33" borderId="0" xfId="0" applyFont="1" applyFill="1" applyAlignment="1">
      <alignment vertical="center"/>
    </xf>
    <xf numFmtId="171" fontId="6" fillId="33" borderId="0" xfId="64" applyFont="1" applyFill="1" applyBorder="1" applyAlignment="1">
      <alignment vertical="center"/>
    </xf>
    <xf numFmtId="4" fontId="6" fillId="33" borderId="0" xfId="64" applyNumberFormat="1" applyFont="1" applyFill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180" fontId="5" fillId="33" borderId="0" xfId="0" applyFont="1" applyFill="1" applyBorder="1" applyAlignment="1">
      <alignment horizontal="left" vertical="center" wrapText="1"/>
    </xf>
    <xf numFmtId="180" fontId="7" fillId="33" borderId="13" xfId="0" applyNumberFormat="1" applyFont="1" applyFill="1" applyBorder="1" applyAlignment="1" applyProtection="1">
      <alignment horizontal="center" vertical="center"/>
      <protection/>
    </xf>
    <xf numFmtId="180" fontId="7" fillId="33" borderId="14" xfId="0" applyNumberFormat="1" applyFont="1" applyFill="1" applyBorder="1" applyAlignment="1" applyProtection="1">
      <alignment horizontal="center" vertical="center"/>
      <protection/>
    </xf>
    <xf numFmtId="180" fontId="7" fillId="33" borderId="15" xfId="0" applyFont="1" applyFill="1" applyBorder="1" applyAlignment="1">
      <alignment horizontal="center" vertical="center" wrapText="1"/>
    </xf>
    <xf numFmtId="180" fontId="7" fillId="33" borderId="16" xfId="0" applyFont="1" applyFill="1" applyBorder="1" applyAlignment="1">
      <alignment horizontal="center" vertical="center" wrapText="1"/>
    </xf>
    <xf numFmtId="180" fontId="7" fillId="33" borderId="12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2003 PE e Royalties (internet)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nco_de_Dados\Participa&#231;&#227;o%20Especial\PE%20por%20campo%20e%20trimestre_at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DE%20-%20Coordena&#231;&#227;o%20de%20Banco%20de%20Dados%20e%20Estat&#237;sticas\05%20-%20PUBLICA&#199;&#213;ES%20SPD\Anuario%202020\Dados%20B&#225;sicos\+SPG\T2.18%20Distribui&#231;&#227;o%20da%20participa&#231;&#227;o%20especial,%20segundo%20benefici&#225;rios%20200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ixa 2000"/>
      <sheetName val="Caixa 2001"/>
      <sheetName val="Caixa 2002"/>
      <sheetName val="Caixa 2003"/>
      <sheetName val="Caixa 2004"/>
      <sheetName val="Caixa 2005"/>
      <sheetName val="Caixa 2006"/>
      <sheetName val="Caixa 2007"/>
      <sheetName val="Caixa 2008"/>
      <sheetName val="Caixa 2009"/>
      <sheetName val="Caixa 2010"/>
      <sheetName val="Caixa 2011"/>
      <sheetName val="Caixa 2012"/>
      <sheetName val="Caixa 2013"/>
      <sheetName val="Caixa 2014"/>
      <sheetName val="Caixa 2015"/>
      <sheetName val="Caixa 2016"/>
      <sheetName val="Caixa 2017"/>
      <sheetName val="Caixa 2018"/>
      <sheetName val="Caixa 2019"/>
      <sheetName val="Caixa 2020"/>
    </sheetNames>
    <sheetDataSet>
      <sheetData sheetId="15">
        <row r="113">
          <cell r="X113">
            <v>750557460.7600001</v>
          </cell>
        </row>
      </sheetData>
      <sheetData sheetId="16">
        <row r="100">
          <cell r="Y100">
            <v>59254612.02</v>
          </cell>
        </row>
      </sheetData>
      <sheetData sheetId="19">
        <row r="109">
          <cell r="AG109">
            <v>1035715471.022491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2.18"/>
      <sheetName val="Plan1"/>
      <sheetName val="PE - 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134"/>
  <sheetViews>
    <sheetView showGridLines="0" tabSelected="1" zoomScalePageLayoutView="0" workbookViewId="0" topLeftCell="A1">
      <selection activeCell="A2" sqref="A2"/>
    </sheetView>
  </sheetViews>
  <sheetFormatPr defaultColWidth="10.88671875" defaultRowHeight="15"/>
  <cols>
    <col min="1" max="1" width="15.3359375" style="1" customWidth="1"/>
    <col min="2" max="3" width="7.5546875" style="1" customWidth="1"/>
    <col min="4" max="4" width="7.3359375" style="1" customWidth="1"/>
    <col min="5" max="5" width="6.99609375" style="1" customWidth="1"/>
    <col min="6" max="6" width="7.21484375" style="1" customWidth="1"/>
    <col min="7" max="8" width="7.10546875" style="1" customWidth="1"/>
    <col min="9" max="9" width="6.88671875" style="1" customWidth="1"/>
    <col min="10" max="10" width="8.77734375" style="1" customWidth="1"/>
    <col min="11" max="11" width="9.77734375" style="1" bestFit="1" customWidth="1"/>
    <col min="12" max="12" width="6.4453125" style="1" customWidth="1"/>
    <col min="13" max="16384" width="10.88671875" style="1" customWidth="1"/>
  </cols>
  <sheetData>
    <row r="1" spans="1:12" ht="12.75" customHeight="1">
      <c r="A1" s="65" t="s">
        <v>144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 customHeight="1">
      <c r="A3" s="66" t="s">
        <v>0</v>
      </c>
      <c r="B3" s="70" t="s">
        <v>147</v>
      </c>
      <c r="C3" s="68"/>
      <c r="D3" s="68"/>
      <c r="E3" s="68"/>
      <c r="F3" s="68"/>
      <c r="G3" s="68"/>
      <c r="H3" s="68"/>
      <c r="I3" s="68"/>
      <c r="J3" s="68"/>
      <c r="K3" s="69"/>
      <c r="L3" s="64" t="s">
        <v>143</v>
      </c>
    </row>
    <row r="4" spans="1:12" ht="9.75" customHeight="1">
      <c r="A4" s="67"/>
      <c r="B4" s="25">
        <v>2010</v>
      </c>
      <c r="C4" s="25">
        <v>2011</v>
      </c>
      <c r="D4" s="25">
        <v>2012</v>
      </c>
      <c r="E4" s="25">
        <v>2013</v>
      </c>
      <c r="F4" s="25">
        <v>2014</v>
      </c>
      <c r="G4" s="25">
        <v>2015</v>
      </c>
      <c r="H4" s="25">
        <v>2016</v>
      </c>
      <c r="I4" s="25">
        <v>2017</v>
      </c>
      <c r="J4" s="59">
        <v>2018</v>
      </c>
      <c r="K4" s="59">
        <v>2019</v>
      </c>
      <c r="L4" s="64"/>
    </row>
    <row r="5" spans="1:12" s="5" customFormat="1" ht="9">
      <c r="A5" s="3"/>
      <c r="B5" s="26"/>
      <c r="C5" s="26"/>
      <c r="D5" s="26"/>
      <c r="E5" s="26"/>
      <c r="F5" s="26"/>
      <c r="G5" s="26"/>
      <c r="H5" s="26"/>
      <c r="I5" s="26"/>
      <c r="J5" s="26"/>
      <c r="K5" s="26"/>
      <c r="L5" s="4"/>
    </row>
    <row r="6" spans="1:13" s="5" customFormat="1" ht="9">
      <c r="A6" s="44" t="s">
        <v>38</v>
      </c>
      <c r="B6" s="52">
        <f aca="true" t="shared" si="0" ref="B6:K6">B8+B18+B69+B71</f>
        <v>11670010.765420001</v>
      </c>
      <c r="C6" s="52">
        <f t="shared" si="0"/>
        <v>12641524.47570597</v>
      </c>
      <c r="D6" s="52">
        <f t="shared" si="0"/>
        <v>15855172.24957</v>
      </c>
      <c r="E6" s="52">
        <f t="shared" si="0"/>
        <v>15497184.83282</v>
      </c>
      <c r="F6" s="52">
        <f t="shared" si="0"/>
        <v>16827524.49157</v>
      </c>
      <c r="G6" s="52">
        <f t="shared" si="0"/>
        <v>11406906.481759999</v>
      </c>
      <c r="H6" s="52">
        <f t="shared" si="0"/>
        <v>5941255.155600001</v>
      </c>
      <c r="I6" s="52">
        <f t="shared" si="0"/>
        <v>15182807.757305</v>
      </c>
      <c r="J6" s="52">
        <f t="shared" si="0"/>
        <v>29626793.28846</v>
      </c>
      <c r="K6" s="52">
        <f t="shared" si="0"/>
        <v>32519651.265477613</v>
      </c>
      <c r="L6" s="14">
        <f>(($K6/$J6)-1)*100</f>
        <v>9.764330377747687</v>
      </c>
      <c r="M6" s="62"/>
    </row>
    <row r="7" spans="1:12" s="5" customFormat="1" ht="9" customHeight="1">
      <c r="A7" s="6"/>
      <c r="B7" s="45"/>
      <c r="C7" s="45"/>
      <c r="D7" s="45"/>
      <c r="E7" s="45"/>
      <c r="F7" s="45"/>
      <c r="G7" s="45"/>
      <c r="H7" s="45"/>
      <c r="I7" s="45"/>
      <c r="J7" s="45"/>
      <c r="K7" s="45"/>
      <c r="L7" s="14"/>
    </row>
    <row r="8" spans="1:12" s="5" customFormat="1" ht="9" customHeight="1">
      <c r="A8" s="6" t="s">
        <v>1</v>
      </c>
      <c r="B8" s="45">
        <f aca="true" t="shared" si="1" ref="B8:K8">SUM(B9:B16)</f>
        <v>4668004.37051</v>
      </c>
      <c r="C8" s="45">
        <f t="shared" si="1"/>
        <v>5059643.212159999</v>
      </c>
      <c r="D8" s="45">
        <f t="shared" si="1"/>
        <v>6342068.85981</v>
      </c>
      <c r="E8" s="45">
        <f t="shared" si="1"/>
        <v>6198873.93003</v>
      </c>
      <c r="F8" s="45">
        <f t="shared" si="1"/>
        <v>6731009.796639999</v>
      </c>
      <c r="G8" s="45">
        <f t="shared" si="1"/>
        <v>4262539.7384</v>
      </c>
      <c r="H8" s="45">
        <f t="shared" si="1"/>
        <v>2340202.6757500004</v>
      </c>
      <c r="I8" s="45">
        <f t="shared" si="1"/>
        <v>6077270.80621</v>
      </c>
      <c r="J8" s="45">
        <f t="shared" si="1"/>
        <v>11826836.871919999</v>
      </c>
      <c r="K8" s="45">
        <f t="shared" si="1"/>
        <v>12576560.89737</v>
      </c>
      <c r="L8" s="14">
        <f>(($K8/$J8)-1)*100</f>
        <v>6.339176176768291</v>
      </c>
    </row>
    <row r="9" spans="1:13" s="5" customFormat="1" ht="9" customHeight="1">
      <c r="A9" s="7" t="s">
        <v>2</v>
      </c>
      <c r="B9" s="47">
        <v>30032.071880000003</v>
      </c>
      <c r="C9" s="47">
        <v>47707.836930000005</v>
      </c>
      <c r="D9" s="47">
        <v>63004.79778</v>
      </c>
      <c r="E9" s="47">
        <v>67162.07047</v>
      </c>
      <c r="F9" s="47">
        <v>69976.05878</v>
      </c>
      <c r="G9" s="47">
        <v>36510.86093</v>
      </c>
      <c r="H9" s="47">
        <v>23925.451409999998</v>
      </c>
      <c r="I9" s="47">
        <v>24967.509249999996</v>
      </c>
      <c r="J9" s="47">
        <v>44531.325269999994</v>
      </c>
      <c r="K9" s="47">
        <v>65669.81132</v>
      </c>
      <c r="L9" s="54">
        <f>(($K9/$J9)-1)*100</f>
        <v>47.4688007191213</v>
      </c>
      <c r="M9" s="47"/>
    </row>
    <row r="10" spans="1:13" s="5" customFormat="1" ht="9" customHeight="1">
      <c r="A10" s="7" t="s">
        <v>35</v>
      </c>
      <c r="B10" s="47">
        <v>5065.859049999999</v>
      </c>
      <c r="C10" s="47">
        <v>1699.85272</v>
      </c>
      <c r="D10" s="47">
        <v>7269.87472</v>
      </c>
      <c r="E10" s="47">
        <v>8974.12327</v>
      </c>
      <c r="F10" s="47">
        <v>10327.94896</v>
      </c>
      <c r="G10" s="47">
        <v>7801.674129999999</v>
      </c>
      <c r="H10" s="47">
        <v>6843.15577</v>
      </c>
      <c r="I10" s="47">
        <v>3874.17418</v>
      </c>
      <c r="J10" s="47">
        <v>6983.5765200000005</v>
      </c>
      <c r="K10" s="47">
        <v>1977.54805</v>
      </c>
      <c r="L10" s="54">
        <f>(($K10/$J10)-1)*100</f>
        <v>-71.6828756105618</v>
      </c>
      <c r="M10" s="47"/>
    </row>
    <row r="11" spans="1:13" s="5" customFormat="1" ht="9" customHeight="1">
      <c r="A11" s="7" t="s">
        <v>15</v>
      </c>
      <c r="B11" s="47">
        <v>235934.84382</v>
      </c>
      <c r="C11" s="47">
        <v>509240.86418000003</v>
      </c>
      <c r="D11" s="47">
        <v>974169.18654</v>
      </c>
      <c r="E11" s="47">
        <v>825667.64885</v>
      </c>
      <c r="F11" s="47">
        <v>936944.88899</v>
      </c>
      <c r="G11" s="47">
        <v>733786.07847</v>
      </c>
      <c r="H11" s="47">
        <v>461987.6253399999</v>
      </c>
      <c r="I11" s="47">
        <v>720848.9822099999</v>
      </c>
      <c r="J11" s="47">
        <v>1082730.74881</v>
      </c>
      <c r="K11" s="47">
        <v>2032431.40051</v>
      </c>
      <c r="L11" s="54">
        <f>(($K11/$J11)-1)*100</f>
        <v>87.71346456575564</v>
      </c>
      <c r="M11" s="47"/>
    </row>
    <row r="12" spans="1:13" s="5" customFormat="1" ht="9" customHeight="1">
      <c r="A12" s="7" t="s">
        <v>42</v>
      </c>
      <c r="B12" s="47">
        <v>0</v>
      </c>
      <c r="C12" s="47">
        <v>0</v>
      </c>
      <c r="D12" s="47">
        <v>0</v>
      </c>
      <c r="E12" s="47">
        <v>0</v>
      </c>
      <c r="F12" s="47">
        <v>2177.7876300000003</v>
      </c>
      <c r="G12" s="47">
        <v>3141.64551</v>
      </c>
      <c r="H12" s="47">
        <v>1300.1891699999999</v>
      </c>
      <c r="I12" s="47">
        <v>398.15853000000004</v>
      </c>
      <c r="J12" s="47">
        <v>9.000050000000002</v>
      </c>
      <c r="K12" s="47">
        <v>0</v>
      </c>
      <c r="L12" s="63" t="s">
        <v>146</v>
      </c>
      <c r="M12" s="47"/>
    </row>
    <row r="13" spans="1:13" s="5" customFormat="1" ht="9" customHeight="1">
      <c r="A13" s="7" t="s">
        <v>3</v>
      </c>
      <c r="B13" s="47">
        <v>4380337.92243</v>
      </c>
      <c r="C13" s="47">
        <v>4480235.915709999</v>
      </c>
      <c r="D13" s="47">
        <v>5268453.076230001</v>
      </c>
      <c r="E13" s="47">
        <v>5240161.45679</v>
      </c>
      <c r="F13" s="47">
        <v>5492211.6614</v>
      </c>
      <c r="G13" s="47">
        <v>2985883.10555</v>
      </c>
      <c r="H13" s="47">
        <v>1507269.6206900002</v>
      </c>
      <c r="I13" s="47">
        <v>4469593.33464</v>
      </c>
      <c r="J13" s="47">
        <v>9111788.522209998</v>
      </c>
      <c r="K13" s="47">
        <v>8886891.70124</v>
      </c>
      <c r="L13" s="54">
        <f>(($K13/$J13)-1)*100</f>
        <v>-2.4681962319671125</v>
      </c>
      <c r="M13" s="47"/>
    </row>
    <row r="14" spans="1:13" s="5" customFormat="1" ht="9">
      <c r="A14" s="7" t="s">
        <v>14</v>
      </c>
      <c r="B14" s="47">
        <v>8691.40881</v>
      </c>
      <c r="C14" s="47">
        <v>10646.92392</v>
      </c>
      <c r="D14" s="47">
        <v>16085.18818</v>
      </c>
      <c r="E14" s="47">
        <v>21241.5023</v>
      </c>
      <c r="F14" s="47">
        <v>19977.51266</v>
      </c>
      <c r="G14" s="47">
        <v>4567.28428</v>
      </c>
      <c r="H14" s="47">
        <v>170.14513</v>
      </c>
      <c r="I14" s="47">
        <v>0</v>
      </c>
      <c r="J14" s="47">
        <v>0</v>
      </c>
      <c r="K14" s="47">
        <v>0</v>
      </c>
      <c r="L14" s="63" t="s">
        <v>146</v>
      </c>
      <c r="M14" s="47"/>
    </row>
    <row r="15" spans="1:13" s="5" customFormat="1" ht="9">
      <c r="A15" s="7" t="s">
        <v>41</v>
      </c>
      <c r="B15" s="47">
        <v>0</v>
      </c>
      <c r="C15" s="47">
        <v>0</v>
      </c>
      <c r="D15" s="47">
        <v>0</v>
      </c>
      <c r="E15" s="47">
        <v>24297.94348</v>
      </c>
      <c r="F15" s="47">
        <v>187474.35011</v>
      </c>
      <c r="G15" s="47">
        <v>489870.00009</v>
      </c>
      <c r="H15" s="47">
        <v>338646.40702000004</v>
      </c>
      <c r="I15" s="47">
        <v>857545.24223</v>
      </c>
      <c r="J15" s="47">
        <v>1580793.69906</v>
      </c>
      <c r="K15" s="47">
        <v>1589590.43625</v>
      </c>
      <c r="L15" s="54">
        <f>(($K15/$J15)-1)*100</f>
        <v>0.5564759775567696</v>
      </c>
      <c r="M15" s="47"/>
    </row>
    <row r="16" spans="1:13" s="5" customFormat="1" ht="9" customHeight="1">
      <c r="A16" s="7" t="s">
        <v>36</v>
      </c>
      <c r="B16" s="47">
        <v>7942.264520000001</v>
      </c>
      <c r="C16" s="47">
        <v>10111.8187</v>
      </c>
      <c r="D16" s="47">
        <v>13086.73636</v>
      </c>
      <c r="E16" s="47">
        <v>11369.184870000001</v>
      </c>
      <c r="F16" s="47">
        <v>11919.58811</v>
      </c>
      <c r="G16" s="47">
        <v>979.08944</v>
      </c>
      <c r="H16" s="47">
        <v>60.08122</v>
      </c>
      <c r="I16" s="47">
        <v>43.40517</v>
      </c>
      <c r="J16" s="47">
        <v>0</v>
      </c>
      <c r="K16" s="47">
        <v>0</v>
      </c>
      <c r="L16" s="63" t="s">
        <v>146</v>
      </c>
      <c r="M16" s="47"/>
    </row>
    <row r="17" spans="1:12" s="5" customFormat="1" ht="9" customHeight="1">
      <c r="A17" s="6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14"/>
    </row>
    <row r="18" spans="1:13" s="5" customFormat="1" ht="9" customHeight="1">
      <c r="A18" s="6" t="s">
        <v>4</v>
      </c>
      <c r="B18" s="45">
        <f aca="true" t="shared" si="2" ref="B18:I18">SUM(B19:B66)</f>
        <v>1167000.9317900005</v>
      </c>
      <c r="C18" s="45">
        <f t="shared" si="2"/>
        <v>1257327.2483759709</v>
      </c>
      <c r="D18" s="45">
        <f t="shared" si="2"/>
        <v>1585517.2149900002</v>
      </c>
      <c r="E18" s="45">
        <f t="shared" si="2"/>
        <v>1549718.4847500003</v>
      </c>
      <c r="F18" s="45">
        <f t="shared" si="2"/>
        <v>1682752.44916</v>
      </c>
      <c r="G18" s="45">
        <f t="shared" si="2"/>
        <v>1065634.60959</v>
      </c>
      <c r="H18" s="45">
        <f t="shared" si="2"/>
        <v>616544.5230600003</v>
      </c>
      <c r="I18" s="45">
        <f t="shared" si="2"/>
        <v>1487822.8475399998</v>
      </c>
      <c r="J18" s="45">
        <f>SUM(J19:J67)</f>
        <v>2956709.2179499995</v>
      </c>
      <c r="K18" s="45">
        <f>SUM(K19:K67)</f>
        <v>3151229.1495399997</v>
      </c>
      <c r="L18" s="14">
        <f>(($K18/$J18)-1)*100</f>
        <v>6.578933444286017</v>
      </c>
      <c r="M18" s="61"/>
    </row>
    <row r="19" spans="1:12" s="5" customFormat="1" ht="9" customHeight="1">
      <c r="A19" s="7" t="s">
        <v>45</v>
      </c>
      <c r="B19" s="47">
        <v>0</v>
      </c>
      <c r="C19" s="47">
        <v>0</v>
      </c>
      <c r="D19" s="47">
        <v>0</v>
      </c>
      <c r="E19" s="47">
        <v>1.99275</v>
      </c>
      <c r="F19" s="47">
        <v>122.07507</v>
      </c>
      <c r="G19" s="47">
        <v>108.34577</v>
      </c>
      <c r="H19" s="47">
        <v>0</v>
      </c>
      <c r="I19" s="47">
        <v>0</v>
      </c>
      <c r="J19" s="47">
        <v>0</v>
      </c>
      <c r="K19" s="47">
        <v>29.71579</v>
      </c>
      <c r="L19" s="63" t="s">
        <v>146</v>
      </c>
    </row>
    <row r="20" spans="1:12" s="5" customFormat="1" ht="9" customHeight="1">
      <c r="A20" s="7" t="s">
        <v>46</v>
      </c>
      <c r="B20" s="47">
        <v>2939.01146</v>
      </c>
      <c r="C20" s="47">
        <v>1100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63" t="s">
        <v>146</v>
      </c>
    </row>
    <row r="21" spans="1:12" s="5" customFormat="1" ht="9" customHeight="1">
      <c r="A21" s="7" t="s">
        <v>139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/>
      <c r="I21" s="47">
        <v>0</v>
      </c>
      <c r="J21" s="47">
        <v>0</v>
      </c>
      <c r="K21" s="47">
        <v>149.12652</v>
      </c>
      <c r="L21" s="63" t="s">
        <v>146</v>
      </c>
    </row>
    <row r="22" spans="1:12" s="5" customFormat="1" ht="9" customHeight="1">
      <c r="A22" s="7" t="s">
        <v>47</v>
      </c>
      <c r="B22" s="47">
        <v>410.03414000000004</v>
      </c>
      <c r="C22" s="47">
        <v>480.11349000000007</v>
      </c>
      <c r="D22" s="47">
        <v>735.4226799999999</v>
      </c>
      <c r="E22" s="47">
        <v>992.5979500000001</v>
      </c>
      <c r="F22" s="47">
        <v>925.46409</v>
      </c>
      <c r="G22" s="47">
        <v>199.66884</v>
      </c>
      <c r="H22" s="47">
        <v>8.15152</v>
      </c>
      <c r="I22" s="47">
        <v>0</v>
      </c>
      <c r="J22" s="47">
        <v>0</v>
      </c>
      <c r="K22" s="47">
        <v>0</v>
      </c>
      <c r="L22" s="63" t="s">
        <v>146</v>
      </c>
    </row>
    <row r="23" spans="1:12" s="5" customFormat="1" ht="9" customHeight="1">
      <c r="A23" s="7" t="s">
        <v>48</v>
      </c>
      <c r="B23" s="47">
        <v>9647.733970000001</v>
      </c>
      <c r="C23" s="47">
        <v>13271.577080000001</v>
      </c>
      <c r="D23" s="47">
        <v>19757.911539999997</v>
      </c>
      <c r="E23" s="47">
        <v>21720.96745</v>
      </c>
      <c r="F23" s="47">
        <v>20349.30418</v>
      </c>
      <c r="G23" s="47">
        <v>4368.137290000001</v>
      </c>
      <c r="H23" s="47">
        <v>736.4176199999999</v>
      </c>
      <c r="I23" s="47">
        <v>2732.3657900000003</v>
      </c>
      <c r="J23" s="47">
        <v>7219.915139999999</v>
      </c>
      <c r="K23" s="47">
        <v>6149.594639999999</v>
      </c>
      <c r="L23" s="54">
        <f>(($K23/$J23)-1)*100</f>
        <v>-14.82455789639655</v>
      </c>
    </row>
    <row r="24" spans="1:12" s="5" customFormat="1" ht="9">
      <c r="A24" s="7" t="s">
        <v>49</v>
      </c>
      <c r="B24" s="47">
        <v>126.23499</v>
      </c>
      <c r="C24" s="47">
        <v>23.75494</v>
      </c>
      <c r="D24" s="47">
        <v>104.89357000000001</v>
      </c>
      <c r="E24" s="47">
        <v>696.4669</v>
      </c>
      <c r="F24" s="47">
        <v>1253.39129</v>
      </c>
      <c r="G24" s="47">
        <v>172.00264</v>
      </c>
      <c r="H24" s="47">
        <v>0</v>
      </c>
      <c r="I24" s="47">
        <v>27.88105</v>
      </c>
      <c r="J24" s="47">
        <v>823.34389</v>
      </c>
      <c r="K24" s="47">
        <v>1271.6504499999999</v>
      </c>
      <c r="L24" s="54">
        <f>(($K24/$J24)-1)*100</f>
        <v>54.44949132980143</v>
      </c>
    </row>
    <row r="25" spans="1:12" s="5" customFormat="1" ht="9">
      <c r="A25" s="7" t="s">
        <v>50</v>
      </c>
      <c r="B25" s="47">
        <v>0</v>
      </c>
      <c r="C25" s="47">
        <v>0</v>
      </c>
      <c r="D25" s="47">
        <v>0</v>
      </c>
      <c r="E25" s="47">
        <v>3.589</v>
      </c>
      <c r="F25" s="47">
        <v>3.76804</v>
      </c>
      <c r="G25" s="47">
        <v>0.6029799999999998</v>
      </c>
      <c r="H25" s="47">
        <v>0</v>
      </c>
      <c r="I25" s="47">
        <v>0</v>
      </c>
      <c r="J25" s="47">
        <v>0</v>
      </c>
      <c r="K25" s="47">
        <v>0</v>
      </c>
      <c r="L25" s="63" t="s">
        <v>146</v>
      </c>
    </row>
    <row r="26" spans="1:12" s="5" customFormat="1" ht="9">
      <c r="A26" s="7" t="s">
        <v>51</v>
      </c>
      <c r="B26" s="47">
        <v>64603.189040000005</v>
      </c>
      <c r="C26" s="46">
        <v>93147.89688000001</v>
      </c>
      <c r="D26" s="47">
        <v>135894.64202</v>
      </c>
      <c r="E26" s="47">
        <v>143372.63319</v>
      </c>
      <c r="F26" s="47">
        <v>129679.32411000002</v>
      </c>
      <c r="G26" s="47">
        <v>29521.795899999997</v>
      </c>
      <c r="H26" s="47">
        <v>5104.1035</v>
      </c>
      <c r="I26" s="47">
        <v>17023.8949</v>
      </c>
      <c r="J26" s="47">
        <v>43035.29123999999</v>
      </c>
      <c r="K26" s="47">
        <v>35215.332319999994</v>
      </c>
      <c r="L26" s="54">
        <f>(($K26/$J26)-1)*100</f>
        <v>-18.17103752450404</v>
      </c>
    </row>
    <row r="27" spans="1:12" s="5" customFormat="1" ht="9">
      <c r="A27" s="7" t="s">
        <v>52</v>
      </c>
      <c r="B27" s="47">
        <v>1252.06075</v>
      </c>
      <c r="C27" s="46">
        <v>423.48008999999996</v>
      </c>
      <c r="D27" s="47">
        <v>1817.4686900000002</v>
      </c>
      <c r="E27" s="47">
        <v>2243.53077</v>
      </c>
      <c r="F27" s="47">
        <v>2581.98723</v>
      </c>
      <c r="G27" s="47">
        <v>1950.41854</v>
      </c>
      <c r="H27" s="47">
        <v>1710.78893</v>
      </c>
      <c r="I27" s="47">
        <v>968.54354</v>
      </c>
      <c r="J27" s="47">
        <v>1720.19467</v>
      </c>
      <c r="K27" s="47">
        <v>494.38701000000003</v>
      </c>
      <c r="L27" s="54">
        <f>(($K27/$J27)-1)*100</f>
        <v>-71.25982200607562</v>
      </c>
    </row>
    <row r="28" spans="1:12" s="5" customFormat="1" ht="9">
      <c r="A28" s="7" t="s">
        <v>53</v>
      </c>
      <c r="B28" s="47">
        <v>615409.95126</v>
      </c>
      <c r="C28" s="58">
        <v>628375.5150499999</v>
      </c>
      <c r="D28" s="47">
        <v>712933.9621499998</v>
      </c>
      <c r="E28" s="47">
        <v>680079.16788</v>
      </c>
      <c r="F28" s="47">
        <v>654104.3419700001</v>
      </c>
      <c r="G28" s="47">
        <v>287515.17222</v>
      </c>
      <c r="H28" s="47">
        <v>80707.57115999999</v>
      </c>
      <c r="I28" s="47">
        <v>125808.46256999997</v>
      </c>
      <c r="J28" s="47">
        <v>243821.89195</v>
      </c>
      <c r="K28" s="47">
        <v>128022.51911999998</v>
      </c>
      <c r="L28" s="54">
        <f>(($K28/$J28)-1)*100</f>
        <v>-47.49342723242699</v>
      </c>
    </row>
    <row r="29" spans="1:12" s="5" customFormat="1" ht="9">
      <c r="A29" s="7" t="s">
        <v>54</v>
      </c>
      <c r="B29" s="47">
        <v>0</v>
      </c>
      <c r="C29" s="47">
        <v>0</v>
      </c>
      <c r="D29" s="47">
        <v>0</v>
      </c>
      <c r="E29" s="47">
        <v>0</v>
      </c>
      <c r="F29" s="47">
        <v>172.26875</v>
      </c>
      <c r="G29" s="47">
        <v>208.23870000000002</v>
      </c>
      <c r="H29" s="47">
        <v>33.0464</v>
      </c>
      <c r="I29" s="47">
        <v>427.82311</v>
      </c>
      <c r="J29" s="47">
        <v>355.99565</v>
      </c>
      <c r="K29" s="47">
        <v>509.17708999999996</v>
      </c>
      <c r="L29" s="54">
        <f>(($K29/$J29)-1)*100</f>
        <v>43.02902015797101</v>
      </c>
    </row>
    <row r="30" spans="1:12" s="5" customFormat="1" ht="9">
      <c r="A30" s="7" t="s">
        <v>55</v>
      </c>
      <c r="B30" s="47">
        <v>1900.7701549920957</v>
      </c>
      <c r="C30" s="47">
        <v>1922.6084500000002</v>
      </c>
      <c r="D30" s="47">
        <v>2352.1239</v>
      </c>
      <c r="E30" s="47">
        <v>1929.1568200000002</v>
      </c>
      <c r="F30" s="47">
        <v>1966.48127</v>
      </c>
      <c r="G30" s="47">
        <v>676.0415399999999</v>
      </c>
      <c r="H30" s="47">
        <v>48.05462</v>
      </c>
      <c r="I30" s="47">
        <v>126.69453</v>
      </c>
      <c r="J30" s="47">
        <v>344.21770000000004</v>
      </c>
      <c r="K30" s="47">
        <v>150.78594999999999</v>
      </c>
      <c r="L30" s="54">
        <f>(($K30/$J30)-1)*100</f>
        <v>-56.19459719822659</v>
      </c>
    </row>
    <row r="31" spans="1:12" s="5" customFormat="1" ht="9">
      <c r="A31" s="7" t="s">
        <v>56</v>
      </c>
      <c r="B31" s="47">
        <v>913.07442</v>
      </c>
      <c r="C31" s="47">
        <v>1140.1488900000002</v>
      </c>
      <c r="D31" s="47">
        <v>1416.4825799999999</v>
      </c>
      <c r="E31" s="47">
        <v>1201.50172</v>
      </c>
      <c r="F31" s="47">
        <v>1240.95803</v>
      </c>
      <c r="G31" s="47">
        <v>95.48226</v>
      </c>
      <c r="H31" s="47">
        <v>6.28899</v>
      </c>
      <c r="I31" s="47">
        <v>4.30808</v>
      </c>
      <c r="J31" s="47">
        <v>0</v>
      </c>
      <c r="K31" s="47">
        <v>0</v>
      </c>
      <c r="L31" s="63" t="s">
        <v>146</v>
      </c>
    </row>
    <row r="32" spans="1:12" s="5" customFormat="1" ht="9">
      <c r="A32" s="7" t="s">
        <v>57</v>
      </c>
      <c r="B32" s="47">
        <v>22745.024196535094</v>
      </c>
      <c r="C32" s="47">
        <v>33996.93103134173</v>
      </c>
      <c r="D32" s="47">
        <v>47492.62774000001</v>
      </c>
      <c r="E32" s="47">
        <v>45939.18590999999</v>
      </c>
      <c r="F32" s="47">
        <v>39599.88471</v>
      </c>
      <c r="G32" s="47">
        <v>10393.927139999998</v>
      </c>
      <c r="H32" s="47">
        <v>1960.41222</v>
      </c>
      <c r="I32" s="47">
        <v>4100.524710000001</v>
      </c>
      <c r="J32" s="47">
        <v>11657.621519999999</v>
      </c>
      <c r="K32" s="47">
        <v>8766.445829999999</v>
      </c>
      <c r="L32" s="54">
        <f>(($K32/$J32)-1)*100</f>
        <v>-24.800733880747917</v>
      </c>
    </row>
    <row r="33" spans="1:12" s="5" customFormat="1" ht="9">
      <c r="A33" s="7" t="s">
        <v>58</v>
      </c>
      <c r="B33" s="47">
        <v>7508.01797</v>
      </c>
      <c r="C33" s="47">
        <v>11926.95923</v>
      </c>
      <c r="D33" s="47">
        <v>15751.199430000002</v>
      </c>
      <c r="E33" s="47">
        <v>16790.51761</v>
      </c>
      <c r="F33" s="47">
        <v>17494.01469</v>
      </c>
      <c r="G33" s="47">
        <v>9127.71522</v>
      </c>
      <c r="H33" s="47">
        <v>5981.36284</v>
      </c>
      <c r="I33" s="47">
        <v>6241.87734</v>
      </c>
      <c r="J33" s="47">
        <v>10222.156899999998</v>
      </c>
      <c r="K33" s="47">
        <v>23186.741699999995</v>
      </c>
      <c r="L33" s="54">
        <f>(($K33/$J33)-1)*100</f>
        <v>126.82827046021958</v>
      </c>
    </row>
    <row r="34" spans="1:12" s="5" customFormat="1" ht="9">
      <c r="A34" s="7" t="s">
        <v>59</v>
      </c>
      <c r="B34" s="47">
        <v>486.97405999999995</v>
      </c>
      <c r="C34" s="47">
        <v>182.33382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63" t="s">
        <v>146</v>
      </c>
    </row>
    <row r="35" spans="1:12" s="5" customFormat="1" ht="9">
      <c r="A35" s="7" t="s">
        <v>60</v>
      </c>
      <c r="B35" s="46">
        <v>3.5916300000000003</v>
      </c>
      <c r="C35" s="47">
        <v>4.7863</v>
      </c>
      <c r="D35" s="47">
        <v>5.04943</v>
      </c>
      <c r="E35" s="47">
        <v>4.34545</v>
      </c>
      <c r="F35" s="47">
        <v>4.819559999999999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63" t="s">
        <v>146</v>
      </c>
    </row>
    <row r="36" spans="1:12" s="5" customFormat="1" ht="9">
      <c r="A36" s="7" t="s">
        <v>61</v>
      </c>
      <c r="B36" s="47">
        <v>0</v>
      </c>
      <c r="C36" s="47">
        <v>0</v>
      </c>
      <c r="D36" s="47">
        <v>0</v>
      </c>
      <c r="E36" s="47">
        <v>432.5034</v>
      </c>
      <c r="F36" s="47">
        <v>2728.11033</v>
      </c>
      <c r="G36" s="47">
        <v>941.9093799999999</v>
      </c>
      <c r="H36" s="47">
        <v>220.33680999999999</v>
      </c>
      <c r="I36" s="47">
        <v>678.9900200000001</v>
      </c>
      <c r="J36" s="47">
        <v>468.60451</v>
      </c>
      <c r="K36" s="47">
        <v>670.24044</v>
      </c>
      <c r="L36" s="54">
        <f>(($K36/$J36)-1)*100</f>
        <v>43.02902035663294</v>
      </c>
    </row>
    <row r="37" spans="1:12" s="5" customFormat="1" ht="9">
      <c r="A37" s="7" t="s">
        <v>62</v>
      </c>
      <c r="B37" s="47">
        <v>0</v>
      </c>
      <c r="C37" s="47">
        <v>0</v>
      </c>
      <c r="D37" s="47">
        <v>0</v>
      </c>
      <c r="E37" s="47">
        <v>5641.98248</v>
      </c>
      <c r="F37" s="47">
        <v>31171.3381</v>
      </c>
      <c r="G37" s="47">
        <v>7611.580910000001</v>
      </c>
      <c r="H37" s="47">
        <v>2306.8303499999997</v>
      </c>
      <c r="I37" s="47">
        <v>1511.09327</v>
      </c>
      <c r="J37" s="47">
        <v>0</v>
      </c>
      <c r="K37" s="47">
        <v>0</v>
      </c>
      <c r="L37" s="63" t="s">
        <v>146</v>
      </c>
    </row>
    <row r="38" spans="1:12" s="5" customFormat="1" ht="9">
      <c r="A38" s="7" t="s">
        <v>63</v>
      </c>
      <c r="B38" s="47">
        <v>0</v>
      </c>
      <c r="C38" s="47">
        <v>0</v>
      </c>
      <c r="D38" s="47">
        <v>0</v>
      </c>
      <c r="E38" s="47">
        <v>0</v>
      </c>
      <c r="F38" s="47">
        <v>12630.188559999999</v>
      </c>
      <c r="G38" s="47">
        <v>113508.98195999999</v>
      </c>
      <c r="H38" s="47">
        <v>82071.3944</v>
      </c>
      <c r="I38" s="47">
        <v>211380.10030000002</v>
      </c>
      <c r="J38" s="47">
        <v>394050.71333999996</v>
      </c>
      <c r="K38" s="47">
        <v>395756.04868</v>
      </c>
      <c r="L38" s="54">
        <f>(($K38/$J38)-1)*100</f>
        <v>0.4327705247747282</v>
      </c>
    </row>
    <row r="39" spans="1:12" s="5" customFormat="1" ht="9">
      <c r="A39" s="7" t="s">
        <v>64</v>
      </c>
      <c r="B39" s="47">
        <v>0</v>
      </c>
      <c r="C39" s="47">
        <v>0.57486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63" t="s">
        <v>146</v>
      </c>
    </row>
    <row r="40" spans="1:12" s="5" customFormat="1" ht="9">
      <c r="A40" s="7" t="s">
        <v>65</v>
      </c>
      <c r="B40" s="47">
        <v>1921.6845700000001</v>
      </c>
      <c r="C40" s="47">
        <v>31545.70183</v>
      </c>
      <c r="D40" s="47">
        <v>83519.94666</v>
      </c>
      <c r="E40" s="47">
        <v>66149.53478999999</v>
      </c>
      <c r="F40" s="47">
        <v>77599.99086</v>
      </c>
      <c r="G40" s="47">
        <v>62159.418439999994</v>
      </c>
      <c r="H40" s="47">
        <v>43625.83991</v>
      </c>
      <c r="I40" s="47">
        <v>71401.04758999999</v>
      </c>
      <c r="J40" s="47">
        <v>109141.09618</v>
      </c>
      <c r="K40" s="47">
        <v>167719.45017</v>
      </c>
      <c r="L40" s="54">
        <f>(($K40/$J40)-1)*100</f>
        <v>53.6721327165252</v>
      </c>
    </row>
    <row r="41" spans="1:12" s="5" customFormat="1" ht="9">
      <c r="A41" s="7" t="s">
        <v>67</v>
      </c>
      <c r="B41" s="47">
        <v>951.79224</v>
      </c>
      <c r="C41" s="47">
        <v>1228.6715699999997</v>
      </c>
      <c r="D41" s="47">
        <v>1598.84709</v>
      </c>
      <c r="E41" s="47">
        <v>1381.33701</v>
      </c>
      <c r="F41" s="47">
        <v>1471.9790699999999</v>
      </c>
      <c r="G41" s="47">
        <v>126.00937000000002</v>
      </c>
      <c r="H41" s="47">
        <v>7.40642</v>
      </c>
      <c r="I41" s="47">
        <v>5.50755</v>
      </c>
      <c r="J41" s="47">
        <v>0</v>
      </c>
      <c r="K41" s="47">
        <v>0</v>
      </c>
      <c r="L41" s="63" t="s">
        <v>146</v>
      </c>
    </row>
    <row r="42" spans="1:12" s="5" customFormat="1" ht="9">
      <c r="A42" s="7" t="s">
        <v>68</v>
      </c>
      <c r="B42" s="47">
        <v>0</v>
      </c>
      <c r="C42" s="47">
        <v>393.52766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63" t="s">
        <v>146</v>
      </c>
    </row>
    <row r="43" spans="1:12" ht="9">
      <c r="A43" s="1" t="s">
        <v>69</v>
      </c>
      <c r="B43" s="47">
        <v>91307.64439602853</v>
      </c>
      <c r="C43" s="47">
        <v>64615.21103</v>
      </c>
      <c r="D43" s="47">
        <v>65666.88696</v>
      </c>
      <c r="E43" s="47">
        <v>50718.38960999999</v>
      </c>
      <c r="F43" s="47">
        <v>56644.62702</v>
      </c>
      <c r="G43" s="47">
        <v>17910.95772</v>
      </c>
      <c r="H43" s="47">
        <v>2848.7122000000004</v>
      </c>
      <c r="I43" s="47">
        <v>7004.213850000001</v>
      </c>
      <c r="J43" s="47">
        <v>23929.664139999997</v>
      </c>
      <c r="K43" s="47">
        <v>4073.94809</v>
      </c>
      <c r="L43" s="54">
        <f>(($K43/$J43)-1)*100</f>
        <v>-82.9753227368113</v>
      </c>
    </row>
    <row r="44" spans="1:12" s="5" customFormat="1" ht="9">
      <c r="A44" s="7" t="s">
        <v>70</v>
      </c>
      <c r="B44" s="47">
        <v>0</v>
      </c>
      <c r="C44" s="47">
        <v>0</v>
      </c>
      <c r="D44" s="47">
        <v>0</v>
      </c>
      <c r="E44" s="47">
        <v>0</v>
      </c>
      <c r="F44" s="47">
        <v>5.547899999999999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63" t="s">
        <v>146</v>
      </c>
    </row>
    <row r="45" spans="1:12" s="5" customFormat="1" ht="9">
      <c r="A45" s="7" t="s">
        <v>71</v>
      </c>
      <c r="B45" s="46">
        <v>274.84429</v>
      </c>
      <c r="C45" s="47">
        <v>7480.18591</v>
      </c>
      <c r="D45" s="47">
        <v>17221.609379999998</v>
      </c>
      <c r="E45" s="47">
        <v>12606.561089999997</v>
      </c>
      <c r="F45" s="47">
        <v>13897.14201</v>
      </c>
      <c r="G45" s="47">
        <v>13746.278689999997</v>
      </c>
      <c r="H45" s="47">
        <v>10846.35354</v>
      </c>
      <c r="I45" s="47">
        <v>14458.010479999999</v>
      </c>
      <c r="J45" s="47">
        <v>17827.64275</v>
      </c>
      <c r="K45" s="47">
        <v>165628.41663999998</v>
      </c>
      <c r="L45" s="54">
        <f>(($K45/$J45)-1)*100</f>
        <v>829.0539358603648</v>
      </c>
    </row>
    <row r="46" spans="1:12" s="5" customFormat="1" ht="9">
      <c r="A46" s="7" t="s">
        <v>73</v>
      </c>
      <c r="B46" s="47">
        <v>0</v>
      </c>
      <c r="C46" s="47">
        <v>0</v>
      </c>
      <c r="D46" s="47">
        <v>16920.901530000003</v>
      </c>
      <c r="E46" s="47">
        <v>43354.57505</v>
      </c>
      <c r="F46" s="47">
        <v>94601.03323</v>
      </c>
      <c r="G46" s="47">
        <v>131176.68208</v>
      </c>
      <c r="H46" s="47">
        <v>121827.53906</v>
      </c>
      <c r="I46" s="47">
        <v>443748.32688</v>
      </c>
      <c r="J46" s="47">
        <v>898776.4101299999</v>
      </c>
      <c r="K46" s="47">
        <v>967528.3754700001</v>
      </c>
      <c r="L46" s="54">
        <f>(($K46/$J46)-1)*100</f>
        <v>7.649507103780784</v>
      </c>
    </row>
    <row r="47" spans="1:12" s="5" customFormat="1" ht="9">
      <c r="A47" s="7" t="s">
        <v>74</v>
      </c>
      <c r="B47" s="46">
        <v>27.69386</v>
      </c>
      <c r="C47" s="46">
        <v>25.433629999999997</v>
      </c>
      <c r="D47" s="47">
        <v>30.32259</v>
      </c>
      <c r="E47" s="47">
        <v>36.24792</v>
      </c>
      <c r="F47" s="47">
        <v>35.19411</v>
      </c>
      <c r="G47" s="47">
        <v>3.3920600000000007</v>
      </c>
      <c r="H47" s="47">
        <v>0</v>
      </c>
      <c r="I47" s="47">
        <v>0</v>
      </c>
      <c r="J47" s="47">
        <v>0</v>
      </c>
      <c r="K47" s="47">
        <v>0</v>
      </c>
      <c r="L47" s="63" t="s">
        <v>146</v>
      </c>
    </row>
    <row r="48" spans="1:12" s="5" customFormat="1" ht="9">
      <c r="A48" s="7" t="s">
        <v>75</v>
      </c>
      <c r="B48" s="46">
        <v>1758.57125</v>
      </c>
      <c r="C48" s="47">
        <v>2177.34108</v>
      </c>
      <c r="D48" s="47">
        <v>3282.54441</v>
      </c>
      <c r="E48" s="47">
        <v>4303.255590000001</v>
      </c>
      <c r="F48" s="47">
        <v>4050.11036</v>
      </c>
      <c r="G48" s="47">
        <v>940.2361800000001</v>
      </c>
      <c r="H48" s="47">
        <v>34.285270000000004</v>
      </c>
      <c r="I48" s="47">
        <v>0</v>
      </c>
      <c r="J48" s="47">
        <v>0</v>
      </c>
      <c r="K48" s="47">
        <v>0</v>
      </c>
      <c r="L48" s="63" t="s">
        <v>146</v>
      </c>
    </row>
    <row r="49" spans="1:12" s="5" customFormat="1" ht="9">
      <c r="A49" s="7" t="s">
        <v>76</v>
      </c>
      <c r="B49" s="47">
        <v>0</v>
      </c>
      <c r="C49" s="47">
        <v>0</v>
      </c>
      <c r="D49" s="47">
        <v>14895.909230000001</v>
      </c>
      <c r="E49" s="47">
        <v>38166.15873</v>
      </c>
      <c r="F49" s="47">
        <v>83279.74720999999</v>
      </c>
      <c r="G49" s="47">
        <v>115478.24108</v>
      </c>
      <c r="H49" s="47">
        <v>138742.39330000003</v>
      </c>
      <c r="I49" s="47">
        <v>359146.33813</v>
      </c>
      <c r="J49" s="47">
        <v>791216.22322</v>
      </c>
      <c r="K49" s="47">
        <v>851037.95576</v>
      </c>
      <c r="L49" s="54">
        <f>(($K49/$J49)-1)*100</f>
        <v>7.560731287402622</v>
      </c>
    </row>
    <row r="50" spans="1:12" s="5" customFormat="1" ht="9">
      <c r="A50" s="7" t="s">
        <v>77</v>
      </c>
      <c r="B50" s="47">
        <v>0</v>
      </c>
      <c r="C50" s="47">
        <v>228.23331</v>
      </c>
      <c r="D50" s="47">
        <v>604.26277</v>
      </c>
      <c r="E50" s="47">
        <v>4237.052769999999</v>
      </c>
      <c r="F50" s="47">
        <v>7625.179480000001</v>
      </c>
      <c r="G50" s="47">
        <v>1046.4017900000001</v>
      </c>
      <c r="H50" s="47">
        <v>0</v>
      </c>
      <c r="I50" s="47">
        <v>0</v>
      </c>
      <c r="J50" s="47">
        <v>5000.35161</v>
      </c>
      <c r="K50" s="47">
        <v>6339.76148</v>
      </c>
      <c r="L50" s="54">
        <f>(($K50/$J50)-1)*100</f>
        <v>26.786313732845677</v>
      </c>
    </row>
    <row r="51" spans="1:12" s="5" customFormat="1" ht="9">
      <c r="A51" s="7" t="s">
        <v>78</v>
      </c>
      <c r="B51" s="47">
        <v>0</v>
      </c>
      <c r="C51" s="47">
        <v>0</v>
      </c>
      <c r="D51" s="47">
        <v>0</v>
      </c>
      <c r="E51" s="47">
        <v>0</v>
      </c>
      <c r="F51" s="47">
        <v>122.39532000000001</v>
      </c>
      <c r="G51" s="47">
        <v>138.19278</v>
      </c>
      <c r="H51" s="47">
        <v>19.36276</v>
      </c>
      <c r="I51" s="47">
        <v>250.67284</v>
      </c>
      <c r="J51" s="47">
        <v>208.58727</v>
      </c>
      <c r="K51" s="47">
        <v>298.34032999999994</v>
      </c>
      <c r="L51" s="54">
        <f>(($K51/$J51)-1)*100</f>
        <v>43.02902089854284</v>
      </c>
    </row>
    <row r="52" spans="1:12" s="5" customFormat="1" ht="9">
      <c r="A52" s="7" t="s">
        <v>80</v>
      </c>
      <c r="B52" s="47">
        <v>0</v>
      </c>
      <c r="C52" s="47">
        <v>413.71992</v>
      </c>
      <c r="D52" s="47">
        <v>732.8588899999999</v>
      </c>
      <c r="E52" s="47">
        <v>433.66362999999996</v>
      </c>
      <c r="F52" s="47">
        <v>324.99998999999997</v>
      </c>
      <c r="G52" s="47">
        <v>134.64519</v>
      </c>
      <c r="H52" s="47">
        <v>1.31073</v>
      </c>
      <c r="I52" s="47">
        <v>0</v>
      </c>
      <c r="J52" s="47">
        <v>0</v>
      </c>
      <c r="K52" s="47">
        <v>1409.9268</v>
      </c>
      <c r="L52" s="63" t="s">
        <v>146</v>
      </c>
    </row>
    <row r="53" spans="1:12" s="5" customFormat="1" ht="9">
      <c r="A53" s="7" t="s">
        <v>81</v>
      </c>
      <c r="B53" s="47">
        <v>14.40401</v>
      </c>
      <c r="C53" s="47">
        <v>1.4830900000000002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25.69946</v>
      </c>
      <c r="K53" s="47">
        <v>0</v>
      </c>
      <c r="L53" s="63" t="s">
        <v>146</v>
      </c>
    </row>
    <row r="54" spans="1:12" s="5" customFormat="1" ht="9">
      <c r="A54" s="7" t="s">
        <v>82</v>
      </c>
      <c r="B54" s="47">
        <v>52014.4035</v>
      </c>
      <c r="C54" s="47">
        <v>85690.10733000001</v>
      </c>
      <c r="D54" s="47">
        <v>142067.8817</v>
      </c>
      <c r="E54" s="47">
        <v>127225.1602</v>
      </c>
      <c r="F54" s="47">
        <v>142292.01422</v>
      </c>
      <c r="G54" s="47">
        <v>107297.83144999998</v>
      </c>
      <c r="H54" s="47">
        <v>61023.402109999995</v>
      </c>
      <c r="I54" s="47">
        <v>94353.18743</v>
      </c>
      <c r="J54" s="47">
        <v>143713.94822999998</v>
      </c>
      <c r="K54" s="47">
        <v>173320.34073999999</v>
      </c>
      <c r="L54" s="54">
        <f>(($K54/$J54)-1)*100</f>
        <v>20.600917916901086</v>
      </c>
    </row>
    <row r="55" spans="1:12" s="5" customFormat="1" ht="9">
      <c r="A55" s="7" t="s">
        <v>83</v>
      </c>
      <c r="B55" s="47">
        <v>19976.523189999996</v>
      </c>
      <c r="C55" s="47">
        <v>13623.744700000001</v>
      </c>
      <c r="D55" s="47">
        <v>15337.564439999998</v>
      </c>
      <c r="E55" s="47">
        <v>11200.410800000001</v>
      </c>
      <c r="F55" s="47">
        <v>7965.4460899999995</v>
      </c>
      <c r="G55" s="47">
        <v>4619.2681600000005</v>
      </c>
      <c r="H55" s="47">
        <v>1139.97055</v>
      </c>
      <c r="I55" s="47">
        <v>2330.9443400000005</v>
      </c>
      <c r="J55" s="47">
        <v>2095.2438500000003</v>
      </c>
      <c r="K55" s="47">
        <v>3916.4166299999997</v>
      </c>
      <c r="L55" s="54">
        <f>(($K55/$J55)-1)*100</f>
        <v>86.9193712225906</v>
      </c>
    </row>
    <row r="56" spans="1:12" s="5" customFormat="1" ht="9">
      <c r="A56" s="7" t="s">
        <v>84</v>
      </c>
      <c r="B56" s="47">
        <v>164556.56180244428</v>
      </c>
      <c r="C56" s="47">
        <v>147572.01487462877</v>
      </c>
      <c r="D56" s="47">
        <v>164345.66385999997</v>
      </c>
      <c r="E56" s="47">
        <v>141988.36634</v>
      </c>
      <c r="F56" s="47">
        <v>139789.88764000003</v>
      </c>
      <c r="G56" s="47">
        <v>40104.336859999996</v>
      </c>
      <c r="H56" s="47">
        <v>7015.13424</v>
      </c>
      <c r="I56" s="47">
        <v>17140.23532</v>
      </c>
      <c r="J56" s="47">
        <v>52697.514</v>
      </c>
      <c r="K56" s="47">
        <v>19359.21781</v>
      </c>
      <c r="L56" s="54">
        <f>(($K56/$J56)-1)*100</f>
        <v>-63.26350838864999</v>
      </c>
    </row>
    <row r="57" spans="1:12" s="5" customFormat="1" ht="9">
      <c r="A57" s="7" t="s">
        <v>85</v>
      </c>
      <c r="B57" s="47">
        <v>0</v>
      </c>
      <c r="C57" s="47">
        <v>5.635320000000001</v>
      </c>
      <c r="D57" s="47">
        <v>2761.2798</v>
      </c>
      <c r="E57" s="47">
        <v>7074.925179999999</v>
      </c>
      <c r="F57" s="47">
        <v>15459.79303</v>
      </c>
      <c r="G57" s="47">
        <v>21608.392689999997</v>
      </c>
      <c r="H57" s="47">
        <v>20027.046160000005</v>
      </c>
      <c r="I57" s="47">
        <v>72790.22493000001</v>
      </c>
      <c r="J57" s="47">
        <v>147371.37691999998</v>
      </c>
      <c r="K57" s="47">
        <v>160378.80349000002</v>
      </c>
      <c r="L57" s="54">
        <f>(($K57/$J57)-1)*100</f>
        <v>8.82629099479817</v>
      </c>
    </row>
    <row r="58" spans="1:12" s="5" customFormat="1" ht="9">
      <c r="A58" s="7" t="s">
        <v>87</v>
      </c>
      <c r="B58" s="47">
        <v>71.28284</v>
      </c>
      <c r="C58" s="47">
        <v>110.5109</v>
      </c>
      <c r="D58" s="47">
        <v>169.53887</v>
      </c>
      <c r="E58" s="47">
        <v>173.64155</v>
      </c>
      <c r="F58" s="47">
        <v>167.46445</v>
      </c>
      <c r="G58" s="47">
        <v>13.712350000000002</v>
      </c>
      <c r="H58" s="47">
        <v>0.83278</v>
      </c>
      <c r="I58" s="47">
        <v>0.6274</v>
      </c>
      <c r="J58" s="47">
        <v>0</v>
      </c>
      <c r="K58" s="47">
        <v>0</v>
      </c>
      <c r="L58" s="63" t="s">
        <v>146</v>
      </c>
    </row>
    <row r="59" spans="1:12" s="5" customFormat="1" ht="9">
      <c r="A59" s="7" t="s">
        <v>88</v>
      </c>
      <c r="B59" s="47">
        <v>18.13115</v>
      </c>
      <c r="C59" s="47">
        <v>18.40336</v>
      </c>
      <c r="D59" s="47">
        <v>51.44352000000001</v>
      </c>
      <c r="E59" s="47">
        <v>45.222660000000005</v>
      </c>
      <c r="F59" s="47">
        <v>59.48187</v>
      </c>
      <c r="G59" s="47">
        <v>5.85136</v>
      </c>
      <c r="H59" s="47">
        <v>0</v>
      </c>
      <c r="I59" s="47">
        <v>0</v>
      </c>
      <c r="J59" s="47">
        <v>0</v>
      </c>
      <c r="K59" s="47">
        <v>0</v>
      </c>
      <c r="L59" s="63" t="s">
        <v>146</v>
      </c>
    </row>
    <row r="60" spans="1:12" s="5" customFormat="1" ht="9">
      <c r="A60" s="7" t="s">
        <v>89</v>
      </c>
      <c r="B60" s="47">
        <v>104810.84758</v>
      </c>
      <c r="C60" s="47">
        <v>115692.15752</v>
      </c>
      <c r="D60" s="47">
        <v>118044.63958999999</v>
      </c>
      <c r="E60" s="47">
        <v>119562.9095</v>
      </c>
      <c r="F60" s="47">
        <v>120734.47415000001</v>
      </c>
      <c r="G60" s="47">
        <v>81879.41918000001</v>
      </c>
      <c r="H60" s="47">
        <v>28154.496320000006</v>
      </c>
      <c r="I60" s="47">
        <v>33923.781059999994</v>
      </c>
      <c r="J60" s="47">
        <v>49960.31529</v>
      </c>
      <c r="K60" s="47">
        <v>29300.85526</v>
      </c>
      <c r="L60" s="54">
        <f>(($K60/$J60)-1)*100</f>
        <v>-41.351740696750916</v>
      </c>
    </row>
    <row r="61" spans="1:12" s="5" customFormat="1" ht="9">
      <c r="A61" s="7" t="s">
        <v>140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62.13649</v>
      </c>
      <c r="L61" s="63" t="s">
        <v>146</v>
      </c>
    </row>
    <row r="62" spans="1:12" s="5" customFormat="1" ht="9">
      <c r="A62" s="7" t="s">
        <v>137</v>
      </c>
      <c r="B62" s="47">
        <v>0</v>
      </c>
      <c r="C62" s="47">
        <v>0</v>
      </c>
      <c r="D62" s="47">
        <v>0</v>
      </c>
      <c r="E62" s="47">
        <v>0</v>
      </c>
      <c r="F62" s="47">
        <v>544.4469200000001</v>
      </c>
      <c r="G62" s="47">
        <v>785.41139</v>
      </c>
      <c r="H62" s="47">
        <v>325.04729</v>
      </c>
      <c r="I62" s="47">
        <v>99.53964</v>
      </c>
      <c r="J62" s="47">
        <v>0</v>
      </c>
      <c r="K62" s="47">
        <v>0</v>
      </c>
      <c r="L62" s="63" t="s">
        <v>146</v>
      </c>
    </row>
    <row r="63" spans="1:12" s="5" customFormat="1" ht="9">
      <c r="A63" s="7" t="s">
        <v>92</v>
      </c>
      <c r="B63" s="46">
        <v>1239.53951</v>
      </c>
      <c r="C63" s="46">
        <v>464.11095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63" t="s">
        <v>146</v>
      </c>
    </row>
    <row r="64" spans="1:12" s="5" customFormat="1" ht="9">
      <c r="A64" s="7" t="s">
        <v>93</v>
      </c>
      <c r="B64" s="46">
        <v>4.2468</v>
      </c>
      <c r="C64" s="46">
        <v>4.27639</v>
      </c>
      <c r="D64" s="46">
        <v>3.32997</v>
      </c>
      <c r="E64" s="47">
        <v>10.93305</v>
      </c>
      <c r="F64" s="47">
        <v>9.48779</v>
      </c>
      <c r="G64" s="47">
        <v>1.3131599999999999</v>
      </c>
      <c r="H64" s="47">
        <v>0</v>
      </c>
      <c r="I64" s="47">
        <v>0</v>
      </c>
      <c r="J64" s="47">
        <v>0</v>
      </c>
      <c r="K64" s="47">
        <v>0</v>
      </c>
      <c r="L64" s="63" t="s">
        <v>146</v>
      </c>
    </row>
    <row r="65" spans="1:12" s="5" customFormat="1" ht="9">
      <c r="A65" s="7" t="s">
        <v>94</v>
      </c>
      <c r="B65" s="47">
        <v>0</v>
      </c>
      <c r="C65" s="47">
        <v>0</v>
      </c>
      <c r="D65" s="47">
        <v>0</v>
      </c>
      <c r="E65" s="47">
        <v>0</v>
      </c>
      <c r="F65" s="47">
        <v>44.28646</v>
      </c>
      <c r="G65" s="47">
        <v>58.59632</v>
      </c>
      <c r="H65" s="47">
        <v>10.631060000000002</v>
      </c>
      <c r="I65" s="47">
        <v>137.63089000000002</v>
      </c>
      <c r="J65" s="47">
        <v>114.52397</v>
      </c>
      <c r="K65" s="47">
        <v>163.80250999999998</v>
      </c>
      <c r="L65" s="54">
        <f>(($K65/$J65)-1)*100</f>
        <v>43.02901829197852</v>
      </c>
    </row>
    <row r="66" spans="1:12" s="5" customFormat="1" ht="9">
      <c r="A66" s="7" t="s">
        <v>95</v>
      </c>
      <c r="B66" s="46">
        <v>107.09276000000001</v>
      </c>
      <c r="C66" s="46">
        <v>40.09789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63" t="s">
        <v>146</v>
      </c>
    </row>
    <row r="67" spans="1:12" s="5" customFormat="1" ht="9">
      <c r="A67" s="7" t="s">
        <v>96</v>
      </c>
      <c r="B67" s="46"/>
      <c r="C67" s="46"/>
      <c r="D67" s="47"/>
      <c r="E67" s="47"/>
      <c r="F67" s="47"/>
      <c r="G67" s="47"/>
      <c r="H67" s="47"/>
      <c r="I67" s="47"/>
      <c r="J67" s="47">
        <v>910.6744199999999</v>
      </c>
      <c r="K67" s="47">
        <v>319.63632999999993</v>
      </c>
      <c r="L67" s="54">
        <f>(($K67/$J67)-1)*100</f>
        <v>-64.90114106861594</v>
      </c>
    </row>
    <row r="68" spans="1:12" s="5" customFormat="1" ht="9">
      <c r="A68" s="7"/>
      <c r="B68" s="46"/>
      <c r="C68" s="46"/>
      <c r="D68" s="47"/>
      <c r="E68" s="47"/>
      <c r="F68" s="47"/>
      <c r="G68" s="47"/>
      <c r="H68" s="47"/>
      <c r="I68" s="47"/>
      <c r="J68" s="47"/>
      <c r="K68" s="47"/>
      <c r="L68" s="47"/>
    </row>
    <row r="69" spans="1:12" s="5" customFormat="1" ht="10.5">
      <c r="A69" s="55" t="s">
        <v>43</v>
      </c>
      <c r="B69" s="47">
        <v>0</v>
      </c>
      <c r="C69" s="47">
        <v>0</v>
      </c>
      <c r="D69" s="47">
        <v>0</v>
      </c>
      <c r="E69" s="47">
        <v>0</v>
      </c>
      <c r="F69" s="56">
        <v>0</v>
      </c>
      <c r="G69" s="56">
        <f>'[1]Caixa 2015'!$X$113/1000</f>
        <v>750557.4607600002</v>
      </c>
      <c r="H69" s="56">
        <f>'[1]Caixa 2016'!$Y$100/1000</f>
        <v>59254.61202</v>
      </c>
      <c r="I69" s="56">
        <v>21125.595739999997</v>
      </c>
      <c r="J69" s="56">
        <v>59701.1087</v>
      </c>
      <c r="K69" s="56">
        <f>'[1]Caixa 2019'!$AG$109/1000</f>
        <v>1035715.471022491</v>
      </c>
      <c r="L69" s="14">
        <f>(($K69/$J69)-1)*100</f>
        <v>1634.8345676911877</v>
      </c>
    </row>
    <row r="70" spans="1:12" s="5" customFormat="1" ht="9">
      <c r="A70" s="7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14"/>
    </row>
    <row r="71" spans="1:12" s="5" customFormat="1" ht="9">
      <c r="A71" s="8" t="s">
        <v>11</v>
      </c>
      <c r="B71" s="50">
        <f aca="true" t="shared" si="3" ref="B71:J71">SUM(B72:B74)</f>
        <v>5835005.4631199995</v>
      </c>
      <c r="C71" s="50">
        <f t="shared" si="3"/>
        <v>6324554.0151700005</v>
      </c>
      <c r="D71" s="50">
        <f t="shared" si="3"/>
        <v>7927586.17477</v>
      </c>
      <c r="E71" s="50">
        <f t="shared" si="3"/>
        <v>7748592.41804</v>
      </c>
      <c r="F71" s="50">
        <f t="shared" si="3"/>
        <v>8413762.24577</v>
      </c>
      <c r="G71" s="50">
        <f t="shared" si="3"/>
        <v>5328174.673009999</v>
      </c>
      <c r="H71" s="50">
        <f t="shared" si="3"/>
        <v>2925253.3447700003</v>
      </c>
      <c r="I71" s="50">
        <f t="shared" si="3"/>
        <v>7596588.507815</v>
      </c>
      <c r="J71" s="50">
        <f t="shared" si="3"/>
        <v>14783546.089890001</v>
      </c>
      <c r="K71" s="50">
        <f>SUM(K72:K76)</f>
        <v>15756145.747545125</v>
      </c>
      <c r="L71" s="14">
        <f>(($K71/$J71)-1)*100</f>
        <v>6.578933442229085</v>
      </c>
    </row>
    <row r="72" spans="1:12" s="5" customFormat="1" ht="9">
      <c r="A72" s="7" t="s">
        <v>13</v>
      </c>
      <c r="B72" s="51">
        <v>4668004.370519999</v>
      </c>
      <c r="C72" s="51">
        <v>5059643.21215</v>
      </c>
      <c r="D72" s="51">
        <v>6205590.3161</v>
      </c>
      <c r="E72" s="51">
        <v>5811819.9125</v>
      </c>
      <c r="F72" s="51">
        <v>5413907.32033</v>
      </c>
      <c r="G72" s="51">
        <v>2347291.70982</v>
      </c>
      <c r="H72" s="51">
        <v>747221.0722699999</v>
      </c>
      <c r="I72" s="51">
        <v>1151280.25673</v>
      </c>
      <c r="J72" s="51">
        <v>2204074.7561500003</v>
      </c>
      <c r="K72" s="51">
        <v>1631626.6030521004</v>
      </c>
      <c r="L72" s="54">
        <f>(($K72/$J72)-1)*100</f>
        <v>-25.972265754625855</v>
      </c>
    </row>
    <row r="73" spans="1:12" s="5" customFormat="1" ht="9">
      <c r="A73" s="9" t="s">
        <v>12</v>
      </c>
      <c r="B73" s="51">
        <v>1167001.0925999999</v>
      </c>
      <c r="C73" s="51">
        <v>1264910.8030200002</v>
      </c>
      <c r="D73" s="51">
        <v>1553986.2386499997</v>
      </c>
      <c r="E73" s="51">
        <v>1452954.98065</v>
      </c>
      <c r="F73" s="51">
        <v>1353476.8300500002</v>
      </c>
      <c r="G73" s="51">
        <v>586822.9274299999</v>
      </c>
      <c r="H73" s="51">
        <v>186805.26813</v>
      </c>
      <c r="I73" s="51">
        <v>287820.06421000004</v>
      </c>
      <c r="J73" s="51">
        <v>551018.6890499999</v>
      </c>
      <c r="K73" s="51">
        <v>407906.6507630251</v>
      </c>
      <c r="L73" s="54">
        <f>(($K73/$J73)-1)*100</f>
        <v>-25.97226575630518</v>
      </c>
    </row>
    <row r="74" spans="1:12" s="5" customFormat="1" ht="9">
      <c r="A74" s="53" t="s">
        <v>39</v>
      </c>
      <c r="B74" s="38" t="s">
        <v>40</v>
      </c>
      <c r="C74" s="38" t="s">
        <v>40</v>
      </c>
      <c r="D74" s="38">
        <v>168009.62002</v>
      </c>
      <c r="E74" s="38">
        <v>483817.52489</v>
      </c>
      <c r="F74" s="38">
        <v>1646378.0953900001</v>
      </c>
      <c r="G74" s="38">
        <v>2394060.03576</v>
      </c>
      <c r="H74" s="38">
        <v>1991227.0043700002</v>
      </c>
      <c r="I74" s="38">
        <v>6157488.186875</v>
      </c>
      <c r="J74" s="38">
        <v>12028452.644690001</v>
      </c>
      <c r="K74" s="51">
        <v>13665594.64309</v>
      </c>
      <c r="L74" s="54">
        <f>(($K74/$J74)-1)*100</f>
        <v>13.610578573651534</v>
      </c>
    </row>
    <row r="75" spans="1:12" s="5" customFormat="1" ht="9">
      <c r="A75" s="53" t="s">
        <v>141</v>
      </c>
      <c r="B75" s="38" t="s">
        <v>40</v>
      </c>
      <c r="C75" s="38" t="s">
        <v>40</v>
      </c>
      <c r="D75" s="38" t="s">
        <v>40</v>
      </c>
      <c r="E75" s="38" t="s">
        <v>40</v>
      </c>
      <c r="F75" s="38" t="s">
        <v>40</v>
      </c>
      <c r="G75" s="38" t="s">
        <v>40</v>
      </c>
      <c r="H75" s="38" t="s">
        <v>40</v>
      </c>
      <c r="I75" s="38" t="s">
        <v>40</v>
      </c>
      <c r="J75" s="38" t="s">
        <v>40</v>
      </c>
      <c r="K75" s="51">
        <v>38263.38799</v>
      </c>
      <c r="L75" s="63" t="s">
        <v>146</v>
      </c>
    </row>
    <row r="76" spans="1:12" s="5" customFormat="1" ht="9">
      <c r="A76" s="53" t="s">
        <v>142</v>
      </c>
      <c r="B76" s="38" t="s">
        <v>40</v>
      </c>
      <c r="C76" s="38" t="s">
        <v>40</v>
      </c>
      <c r="D76" s="38" t="s">
        <v>40</v>
      </c>
      <c r="E76" s="38" t="s">
        <v>40</v>
      </c>
      <c r="F76" s="38" t="s">
        <v>40</v>
      </c>
      <c r="G76" s="38" t="s">
        <v>40</v>
      </c>
      <c r="H76" s="38" t="s">
        <v>40</v>
      </c>
      <c r="I76" s="38" t="s">
        <v>40</v>
      </c>
      <c r="J76" s="38" t="s">
        <v>40</v>
      </c>
      <c r="K76" s="51">
        <v>12754.462649999998</v>
      </c>
      <c r="L76" s="63" t="s">
        <v>146</v>
      </c>
    </row>
    <row r="77" spans="1:12" s="5" customFormat="1" ht="9">
      <c r="A77" s="10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2"/>
    </row>
    <row r="78" spans="1:11" s="5" customFormat="1" ht="9.75" customHeight="1">
      <c r="A78" s="7" t="s">
        <v>37</v>
      </c>
      <c r="B78" s="7"/>
      <c r="C78" s="13"/>
      <c r="D78" s="13"/>
      <c r="E78" s="13"/>
      <c r="F78" s="13"/>
      <c r="G78" s="13"/>
      <c r="H78" s="13"/>
      <c r="I78" s="13"/>
      <c r="J78" s="13"/>
      <c r="K78" s="13"/>
    </row>
    <row r="79" spans="1:2" s="5" customFormat="1" ht="10.5" customHeight="1">
      <c r="A79" s="9" t="s">
        <v>24</v>
      </c>
      <c r="B79" s="9"/>
    </row>
    <row r="80" s="5" customFormat="1" ht="10.5" customHeight="1">
      <c r="A80" s="5" t="s">
        <v>145</v>
      </c>
    </row>
    <row r="81" ht="9">
      <c r="A81" s="57" t="s">
        <v>44</v>
      </c>
    </row>
    <row r="82" spans="1:12" ht="9">
      <c r="A82" s="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14"/>
    </row>
    <row r="83" spans="1:12" ht="9">
      <c r="A83" s="6"/>
      <c r="B83" s="28"/>
      <c r="C83" s="28"/>
      <c r="D83" s="28"/>
      <c r="E83" s="28"/>
      <c r="F83" s="40"/>
      <c r="G83" s="40"/>
      <c r="H83" s="40"/>
      <c r="I83" s="40"/>
      <c r="J83" s="40"/>
      <c r="K83" s="40"/>
      <c r="L83" s="14"/>
    </row>
    <row r="84" spans="1:12" ht="9">
      <c r="A84" s="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14"/>
    </row>
    <row r="85" spans="1:12" ht="9">
      <c r="A85" s="7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14"/>
    </row>
    <row r="86" spans="1:12" ht="9">
      <c r="A86" s="7"/>
      <c r="B86" s="31"/>
      <c r="C86" s="31"/>
      <c r="D86" s="31"/>
      <c r="E86" s="32"/>
      <c r="F86" s="32"/>
      <c r="G86" s="32"/>
      <c r="H86" s="32"/>
      <c r="I86" s="32"/>
      <c r="J86" s="32"/>
      <c r="K86" s="32"/>
      <c r="L86" s="43"/>
    </row>
    <row r="87" spans="1:12" ht="9">
      <c r="A87" s="7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14"/>
    </row>
    <row r="88" spans="1:12" ht="9">
      <c r="A88" s="7"/>
      <c r="B88" s="31"/>
      <c r="C88" s="31"/>
      <c r="D88" s="32"/>
      <c r="E88" s="32"/>
      <c r="F88" s="32"/>
      <c r="G88" s="32"/>
      <c r="H88" s="32"/>
      <c r="I88" s="32"/>
      <c r="J88" s="32"/>
      <c r="K88" s="32"/>
      <c r="L88" s="14"/>
    </row>
    <row r="89" spans="1:12" ht="9">
      <c r="A89" s="7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14"/>
    </row>
    <row r="90" spans="1:12" ht="9">
      <c r="A90" s="7"/>
      <c r="B90" s="33"/>
      <c r="C90" s="33"/>
      <c r="D90" s="33"/>
      <c r="E90" s="33"/>
      <c r="F90" s="32"/>
      <c r="G90" s="32"/>
      <c r="H90" s="32"/>
      <c r="I90" s="32"/>
      <c r="J90" s="32"/>
      <c r="K90" s="32"/>
      <c r="L90" s="14"/>
    </row>
    <row r="91" spans="1:12" ht="9">
      <c r="A91" s="7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14"/>
    </row>
    <row r="92" spans="1:12" ht="9">
      <c r="A92" s="7"/>
      <c r="B92" s="31"/>
      <c r="C92" s="31"/>
      <c r="D92" s="32"/>
      <c r="E92" s="32"/>
      <c r="F92" s="32"/>
      <c r="G92" s="32"/>
      <c r="H92" s="32"/>
      <c r="I92" s="32"/>
      <c r="J92" s="32"/>
      <c r="K92" s="32"/>
      <c r="L92" s="14"/>
    </row>
    <row r="93" spans="1:12" ht="9">
      <c r="A93" s="6"/>
      <c r="B93" s="34"/>
      <c r="C93" s="34"/>
      <c r="D93" s="34"/>
      <c r="E93" s="34"/>
      <c r="F93" s="41"/>
      <c r="G93" s="41"/>
      <c r="H93" s="41"/>
      <c r="I93" s="41"/>
      <c r="J93" s="41"/>
      <c r="K93" s="41"/>
      <c r="L93" s="14"/>
    </row>
    <row r="94" spans="1:12" ht="9">
      <c r="A94" s="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14"/>
    </row>
    <row r="95" spans="1:12" ht="9">
      <c r="A95" s="7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14"/>
    </row>
    <row r="96" spans="1:12" ht="9">
      <c r="A96" s="7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14"/>
    </row>
    <row r="97" spans="1:12" ht="9">
      <c r="A97" s="7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14"/>
    </row>
    <row r="98" spans="1:12" ht="9">
      <c r="A98" s="7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14"/>
    </row>
    <row r="99" spans="1:12" ht="9">
      <c r="A99" s="7"/>
      <c r="B99" s="31"/>
      <c r="C99" s="31"/>
      <c r="D99" s="31"/>
      <c r="E99" s="32"/>
      <c r="F99" s="32"/>
      <c r="G99" s="32"/>
      <c r="H99" s="32"/>
      <c r="I99" s="32"/>
      <c r="J99" s="32"/>
      <c r="K99" s="32"/>
      <c r="L99" s="14"/>
    </row>
    <row r="100" spans="1:12" ht="9">
      <c r="A100" s="7"/>
      <c r="B100" s="31"/>
      <c r="C100" s="31"/>
      <c r="D100" s="31"/>
      <c r="E100" s="32"/>
      <c r="F100" s="32"/>
      <c r="G100" s="32"/>
      <c r="H100" s="32"/>
      <c r="I100" s="32"/>
      <c r="J100" s="32"/>
      <c r="K100" s="32"/>
      <c r="L100" s="14"/>
    </row>
    <row r="101" spans="1:12" ht="9">
      <c r="A101" s="7"/>
      <c r="B101" s="31"/>
      <c r="C101" s="31"/>
      <c r="D101" s="31"/>
      <c r="E101" s="32"/>
      <c r="F101" s="32"/>
      <c r="G101" s="32"/>
      <c r="H101" s="32"/>
      <c r="I101" s="32"/>
      <c r="J101" s="32"/>
      <c r="K101" s="32"/>
      <c r="L101" s="14"/>
    </row>
    <row r="102" spans="1:12" ht="9">
      <c r="A102" s="7"/>
      <c r="B102" s="31"/>
      <c r="C102" s="31"/>
      <c r="D102" s="31"/>
      <c r="E102" s="31"/>
      <c r="F102" s="31"/>
      <c r="G102" s="31"/>
      <c r="H102" s="32"/>
      <c r="I102" s="32"/>
      <c r="J102" s="32"/>
      <c r="K102" s="32"/>
      <c r="L102" s="14"/>
    </row>
    <row r="103" spans="1:12" ht="9">
      <c r="A103" s="7"/>
      <c r="B103" s="31"/>
      <c r="C103" s="31"/>
      <c r="D103" s="31"/>
      <c r="E103" s="31"/>
      <c r="F103" s="31"/>
      <c r="G103" s="31"/>
      <c r="H103" s="32"/>
      <c r="I103" s="32"/>
      <c r="J103" s="32"/>
      <c r="K103" s="32"/>
      <c r="L103" s="14"/>
    </row>
    <row r="104" spans="1:12" ht="9">
      <c r="A104" s="7"/>
      <c r="B104" s="31"/>
      <c r="C104" s="31"/>
      <c r="D104" s="31"/>
      <c r="E104" s="32"/>
      <c r="F104" s="32"/>
      <c r="G104" s="32"/>
      <c r="H104" s="32"/>
      <c r="I104" s="32"/>
      <c r="J104" s="32"/>
      <c r="K104" s="32"/>
      <c r="L104" s="14"/>
    </row>
    <row r="105" spans="1:12" ht="9">
      <c r="A105" s="7"/>
      <c r="B105" s="31"/>
      <c r="C105" s="31"/>
      <c r="D105" s="32"/>
      <c r="E105" s="32"/>
      <c r="F105" s="32"/>
      <c r="G105" s="32"/>
      <c r="H105" s="32"/>
      <c r="I105" s="32"/>
      <c r="J105" s="32"/>
      <c r="K105" s="32"/>
      <c r="L105" s="14"/>
    </row>
    <row r="106" spans="1:12" ht="9">
      <c r="A106" s="7"/>
      <c r="B106" s="31"/>
      <c r="C106" s="31"/>
      <c r="D106" s="31"/>
      <c r="E106" s="31"/>
      <c r="F106" s="31"/>
      <c r="G106" s="31"/>
      <c r="H106" s="32"/>
      <c r="I106" s="32"/>
      <c r="J106" s="32"/>
      <c r="K106" s="32"/>
      <c r="L106" s="14"/>
    </row>
    <row r="107" spans="1:12" ht="9">
      <c r="A107" s="7"/>
      <c r="B107" s="31"/>
      <c r="C107" s="31"/>
      <c r="D107" s="32"/>
      <c r="E107" s="32"/>
      <c r="F107" s="32"/>
      <c r="G107" s="32"/>
      <c r="H107" s="32"/>
      <c r="I107" s="32"/>
      <c r="J107" s="32"/>
      <c r="K107" s="32"/>
      <c r="L107" s="14"/>
    </row>
    <row r="108" spans="1:12" ht="9">
      <c r="A108" s="7"/>
      <c r="B108" s="31"/>
      <c r="C108" s="31"/>
      <c r="D108" s="32"/>
      <c r="E108" s="32"/>
      <c r="F108" s="32"/>
      <c r="G108" s="32"/>
      <c r="H108" s="32"/>
      <c r="I108" s="32"/>
      <c r="J108" s="32"/>
      <c r="K108" s="32"/>
      <c r="L108" s="14"/>
    </row>
    <row r="109" spans="1:12" ht="9">
      <c r="A109" s="7"/>
      <c r="B109" s="31"/>
      <c r="C109" s="31"/>
      <c r="D109" s="31"/>
      <c r="E109" s="31"/>
      <c r="F109" s="31"/>
      <c r="G109" s="31"/>
      <c r="H109" s="32"/>
      <c r="I109" s="32"/>
      <c r="J109" s="32"/>
      <c r="K109" s="32"/>
      <c r="L109" s="14"/>
    </row>
    <row r="110" spans="1:12" ht="9">
      <c r="A110" s="7"/>
      <c r="B110" s="31"/>
      <c r="C110" s="31"/>
      <c r="D110" s="31"/>
      <c r="E110" s="31"/>
      <c r="F110" s="31"/>
      <c r="G110" s="31"/>
      <c r="H110" s="32"/>
      <c r="I110" s="32"/>
      <c r="J110" s="32"/>
      <c r="K110" s="32"/>
      <c r="L110" s="14"/>
    </row>
    <row r="111" spans="1:12" ht="9">
      <c r="A111" s="7"/>
      <c r="B111" s="31"/>
      <c r="C111" s="31"/>
      <c r="D111" s="32"/>
      <c r="E111" s="32"/>
      <c r="F111" s="32"/>
      <c r="G111" s="32"/>
      <c r="H111" s="32"/>
      <c r="I111" s="32"/>
      <c r="J111" s="32"/>
      <c r="K111" s="32"/>
      <c r="L111" s="14"/>
    </row>
    <row r="112" spans="1:12" ht="9">
      <c r="A112" s="7"/>
      <c r="B112" s="31"/>
      <c r="C112" s="31"/>
      <c r="D112" s="32"/>
      <c r="E112" s="39"/>
      <c r="F112" s="39"/>
      <c r="G112" s="32"/>
      <c r="H112" s="32"/>
      <c r="I112" s="32"/>
      <c r="J112" s="32"/>
      <c r="K112" s="32"/>
      <c r="L112" s="14"/>
    </row>
    <row r="113" spans="1:12" ht="9">
      <c r="A113" s="7"/>
      <c r="B113" s="31"/>
      <c r="C113" s="31"/>
      <c r="D113" s="32"/>
      <c r="E113" s="32"/>
      <c r="F113" s="32"/>
      <c r="G113" s="32"/>
      <c r="H113" s="32"/>
      <c r="I113" s="32"/>
      <c r="J113" s="32"/>
      <c r="K113" s="32"/>
      <c r="L113" s="14"/>
    </row>
    <row r="114" spans="1:12" ht="9">
      <c r="A114" s="7"/>
      <c r="B114" s="31"/>
      <c r="C114" s="31"/>
      <c r="D114" s="32"/>
      <c r="E114" s="32"/>
      <c r="F114" s="32"/>
      <c r="G114" s="32"/>
      <c r="H114" s="32"/>
      <c r="I114" s="32"/>
      <c r="J114" s="32"/>
      <c r="K114" s="32"/>
      <c r="L114" s="14"/>
    </row>
    <row r="115" spans="2:12" ht="9">
      <c r="B115" s="35"/>
      <c r="C115" s="32"/>
      <c r="D115" s="32"/>
      <c r="E115" s="32"/>
      <c r="F115" s="32"/>
      <c r="G115" s="32"/>
      <c r="H115" s="32"/>
      <c r="I115" s="32"/>
      <c r="J115" s="32"/>
      <c r="K115" s="32"/>
      <c r="L115" s="14"/>
    </row>
    <row r="116" spans="1:12" ht="9">
      <c r="A116" s="7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14"/>
    </row>
    <row r="117" spans="1:12" ht="9">
      <c r="A117" s="7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14"/>
    </row>
    <row r="118" spans="1:12" ht="9">
      <c r="A118" s="7"/>
      <c r="B118" s="31"/>
      <c r="C118" s="31"/>
      <c r="D118" s="32"/>
      <c r="E118" s="39"/>
      <c r="F118" s="39"/>
      <c r="G118" s="42"/>
      <c r="H118" s="42"/>
      <c r="I118" s="42"/>
      <c r="J118" s="42"/>
      <c r="K118" s="42"/>
      <c r="L118" s="14"/>
    </row>
    <row r="119" spans="1:12" ht="9">
      <c r="A119" s="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14"/>
    </row>
    <row r="120" spans="1:12" ht="9">
      <c r="A120" s="7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14"/>
    </row>
    <row r="121" spans="1:12" ht="9">
      <c r="A121" s="7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14"/>
    </row>
    <row r="122" spans="1:12" ht="9">
      <c r="A122" s="7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14"/>
    </row>
    <row r="123" spans="1:12" ht="9">
      <c r="A123" s="7"/>
      <c r="B123" s="31"/>
      <c r="C123" s="31"/>
      <c r="D123" s="31"/>
      <c r="E123" s="31"/>
      <c r="F123" s="31"/>
      <c r="G123" s="31"/>
      <c r="H123" s="32"/>
      <c r="I123" s="32"/>
      <c r="J123" s="32"/>
      <c r="K123" s="32"/>
      <c r="L123" s="14"/>
    </row>
    <row r="124" spans="1:12" ht="9">
      <c r="A124" s="7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14"/>
    </row>
    <row r="125" spans="1:12" ht="9">
      <c r="A125" s="7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14"/>
    </row>
    <row r="126" spans="1:12" ht="9">
      <c r="A126" s="7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14"/>
    </row>
    <row r="127" spans="1:12" ht="9">
      <c r="A127" s="7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14"/>
    </row>
    <row r="128" spans="1:12" ht="9">
      <c r="A128" s="7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14"/>
    </row>
    <row r="129" spans="1:12" ht="9">
      <c r="A129" s="7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14"/>
    </row>
    <row r="130" spans="1:12" ht="9">
      <c r="A130" s="7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14"/>
    </row>
    <row r="131" spans="1:12" ht="9">
      <c r="A131" s="8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14"/>
    </row>
    <row r="132" spans="1:12" ht="9">
      <c r="A132" s="7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14"/>
    </row>
    <row r="133" spans="1:12" ht="9">
      <c r="A133" s="7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14"/>
    </row>
    <row r="134" spans="1:12" ht="9">
      <c r="A134" s="9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14"/>
    </row>
  </sheetData>
  <sheetProtection/>
  <mergeCells count="4">
    <mergeCell ref="L3:L4"/>
    <mergeCell ref="A1:L1"/>
    <mergeCell ref="A3:A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7"/>
  <sheetViews>
    <sheetView zoomScalePageLayoutView="0" workbookViewId="0" topLeftCell="A13">
      <selection activeCell="B57" sqref="B57"/>
    </sheetView>
  </sheetViews>
  <sheetFormatPr defaultColWidth="8.88671875" defaultRowHeight="15"/>
  <cols>
    <col min="1" max="1" width="29.6640625" style="0" bestFit="1" customWidth="1"/>
    <col min="2" max="2" width="14.10546875" style="60" customWidth="1"/>
    <col min="3" max="3" width="24.5546875" style="0" bestFit="1" customWidth="1"/>
    <col min="4" max="4" width="15.77734375" style="0" customWidth="1"/>
  </cols>
  <sheetData>
    <row r="2" spans="1:2" ht="15">
      <c r="A2" t="s">
        <v>123</v>
      </c>
      <c r="B2" s="60" t="s">
        <v>124</v>
      </c>
    </row>
    <row r="3" spans="1:4" ht="15">
      <c r="A3" t="s">
        <v>100</v>
      </c>
      <c r="B3" s="60">
        <v>0</v>
      </c>
      <c r="C3" t="s">
        <v>45</v>
      </c>
      <c r="D3">
        <f>VLOOKUP(C3,$A$3:$B$42,2,0)</f>
        <v>0</v>
      </c>
    </row>
    <row r="4" spans="1:4" ht="15">
      <c r="A4" t="s">
        <v>110</v>
      </c>
      <c r="B4" s="60">
        <v>0</v>
      </c>
      <c r="C4" t="s">
        <v>46</v>
      </c>
      <c r="D4">
        <v>0</v>
      </c>
    </row>
    <row r="5" spans="1:4" ht="15">
      <c r="A5" t="s">
        <v>126</v>
      </c>
      <c r="B5" s="60">
        <v>7219.915139999999</v>
      </c>
      <c r="C5" t="s">
        <v>47</v>
      </c>
      <c r="D5">
        <f aca="true" t="shared" si="0" ref="D5:D54">VLOOKUP(C5,$A$3:$B$42,2,0)</f>
        <v>0</v>
      </c>
    </row>
    <row r="6" spans="1:4" ht="15">
      <c r="A6" t="s">
        <v>103</v>
      </c>
      <c r="B6" s="60">
        <v>823.34389</v>
      </c>
      <c r="C6" t="s">
        <v>48</v>
      </c>
      <c r="D6">
        <f t="shared" si="0"/>
        <v>7219.915139999999</v>
      </c>
    </row>
    <row r="7" spans="1:4" ht="15">
      <c r="A7" t="s">
        <v>112</v>
      </c>
      <c r="B7" s="60">
        <v>0</v>
      </c>
      <c r="C7" t="s">
        <v>49</v>
      </c>
      <c r="D7">
        <f t="shared" si="0"/>
        <v>823.34389</v>
      </c>
    </row>
    <row r="8" spans="1:4" ht="15">
      <c r="A8" t="s">
        <v>104</v>
      </c>
      <c r="B8" s="60">
        <v>43035.29123999999</v>
      </c>
      <c r="C8" t="s">
        <v>50</v>
      </c>
      <c r="D8">
        <f t="shared" si="0"/>
        <v>0</v>
      </c>
    </row>
    <row r="9" spans="1:4" ht="15">
      <c r="A9" t="s">
        <v>98</v>
      </c>
      <c r="B9" s="60">
        <v>1720.19467</v>
      </c>
      <c r="C9" t="s">
        <v>51</v>
      </c>
      <c r="D9">
        <f t="shared" si="0"/>
        <v>43035.29123999999</v>
      </c>
    </row>
    <row r="10" spans="1:4" ht="15">
      <c r="A10" t="s">
        <v>105</v>
      </c>
      <c r="B10" s="60">
        <v>243821.89195</v>
      </c>
      <c r="C10" t="s">
        <v>52</v>
      </c>
      <c r="D10">
        <f t="shared" si="0"/>
        <v>1720.19467</v>
      </c>
    </row>
    <row r="11" spans="1:4" ht="15">
      <c r="A11" t="s">
        <v>122</v>
      </c>
      <c r="B11" s="60">
        <v>355.99565</v>
      </c>
      <c r="C11" t="s">
        <v>53</v>
      </c>
      <c r="D11">
        <f t="shared" si="0"/>
        <v>243821.89195</v>
      </c>
    </row>
    <row r="12" spans="1:4" ht="15">
      <c r="A12" t="s">
        <v>106</v>
      </c>
      <c r="B12" s="60">
        <v>344.21770000000004</v>
      </c>
      <c r="C12" t="s">
        <v>54</v>
      </c>
      <c r="D12">
        <f t="shared" si="0"/>
        <v>355.99565</v>
      </c>
    </row>
    <row r="13" spans="1:4" ht="15">
      <c r="A13" t="s">
        <v>127</v>
      </c>
      <c r="B13" s="60">
        <v>0</v>
      </c>
      <c r="C13" t="s">
        <v>55</v>
      </c>
      <c r="D13">
        <f t="shared" si="0"/>
        <v>344.21770000000004</v>
      </c>
    </row>
    <row r="14" spans="1:4" ht="15">
      <c r="A14" t="s">
        <v>107</v>
      </c>
      <c r="B14" s="60">
        <v>11657.621519999999</v>
      </c>
      <c r="C14" t="s">
        <v>56</v>
      </c>
      <c r="D14">
        <f t="shared" si="0"/>
        <v>0</v>
      </c>
    </row>
    <row r="15" spans="1:4" ht="15">
      <c r="A15" t="s">
        <v>97</v>
      </c>
      <c r="B15" s="60">
        <v>10222.156899999998</v>
      </c>
      <c r="C15" t="s">
        <v>57</v>
      </c>
      <c r="D15">
        <f t="shared" si="0"/>
        <v>11657.621519999999</v>
      </c>
    </row>
    <row r="16" spans="1:4" ht="15">
      <c r="A16" t="s">
        <v>113</v>
      </c>
      <c r="B16" s="60">
        <v>0</v>
      </c>
      <c r="C16" t="s">
        <v>58</v>
      </c>
      <c r="D16">
        <f t="shared" si="0"/>
        <v>10222.156899999998</v>
      </c>
    </row>
    <row r="17" spans="1:4" ht="15">
      <c r="A17" t="s">
        <v>118</v>
      </c>
      <c r="B17" s="60">
        <v>468.60451</v>
      </c>
      <c r="C17" t="s">
        <v>59</v>
      </c>
      <c r="D17">
        <v>0</v>
      </c>
    </row>
    <row r="18" spans="1:4" ht="15">
      <c r="A18" t="s">
        <v>120</v>
      </c>
      <c r="B18" s="60">
        <v>0</v>
      </c>
      <c r="C18" t="s">
        <v>60</v>
      </c>
      <c r="D18">
        <f t="shared" si="0"/>
        <v>0</v>
      </c>
    </row>
    <row r="19" spans="1:4" ht="15">
      <c r="A19" t="s">
        <v>119</v>
      </c>
      <c r="B19" s="60">
        <v>394050.71333999996</v>
      </c>
      <c r="C19" t="s">
        <v>61</v>
      </c>
      <c r="D19">
        <f t="shared" si="0"/>
        <v>468.60451</v>
      </c>
    </row>
    <row r="20" spans="1:4" ht="15">
      <c r="A20" t="s">
        <v>101</v>
      </c>
      <c r="B20" s="60">
        <v>109141.09618</v>
      </c>
      <c r="C20" t="s">
        <v>62</v>
      </c>
      <c r="D20">
        <f t="shared" si="0"/>
        <v>0</v>
      </c>
    </row>
    <row r="21" spans="1:4" ht="15">
      <c r="A21" t="s">
        <v>114</v>
      </c>
      <c r="B21" s="60">
        <v>0</v>
      </c>
      <c r="C21" t="s">
        <v>63</v>
      </c>
      <c r="D21">
        <f t="shared" si="0"/>
        <v>394050.71333999996</v>
      </c>
    </row>
    <row r="22" spans="1:4" ht="15">
      <c r="A22" t="s">
        <v>125</v>
      </c>
      <c r="B22" s="60">
        <v>23929.664139999997</v>
      </c>
      <c r="C22" t="s">
        <v>64</v>
      </c>
      <c r="D22">
        <v>0</v>
      </c>
    </row>
    <row r="23" spans="1:4" ht="15">
      <c r="A23" t="s">
        <v>128</v>
      </c>
      <c r="B23" s="60">
        <v>17827.64275</v>
      </c>
      <c r="C23" t="s">
        <v>65</v>
      </c>
      <c r="D23">
        <f t="shared" si="0"/>
        <v>109141.09618</v>
      </c>
    </row>
    <row r="24" spans="1:4" ht="15">
      <c r="A24" t="s">
        <v>129</v>
      </c>
      <c r="B24" s="60">
        <v>898776.4101299999</v>
      </c>
      <c r="C24" t="s">
        <v>66</v>
      </c>
      <c r="D24">
        <v>0</v>
      </c>
    </row>
    <row r="25" spans="1:4" ht="15">
      <c r="A25" t="s">
        <v>115</v>
      </c>
      <c r="B25" s="60">
        <v>0</v>
      </c>
      <c r="C25" t="s">
        <v>67</v>
      </c>
      <c r="D25">
        <f t="shared" si="0"/>
        <v>0</v>
      </c>
    </row>
    <row r="26" spans="1:4" ht="15">
      <c r="A26" t="s">
        <v>130</v>
      </c>
      <c r="B26" s="60">
        <v>0</v>
      </c>
      <c r="C26" t="s">
        <v>68</v>
      </c>
      <c r="D26">
        <v>0</v>
      </c>
    </row>
    <row r="27" spans="1:4" ht="15">
      <c r="A27" t="s">
        <v>131</v>
      </c>
      <c r="B27" s="60">
        <v>791216.22322</v>
      </c>
      <c r="C27" t="s">
        <v>69</v>
      </c>
      <c r="D27">
        <f t="shared" si="0"/>
        <v>23929.664139999997</v>
      </c>
    </row>
    <row r="28" spans="1:4" ht="15">
      <c r="A28" t="s">
        <v>132</v>
      </c>
      <c r="B28" s="60">
        <v>5000.35161</v>
      </c>
      <c r="C28" t="s">
        <v>70</v>
      </c>
      <c r="D28">
        <v>0</v>
      </c>
    </row>
    <row r="29" spans="1:4" ht="15">
      <c r="A29" t="s">
        <v>133</v>
      </c>
      <c r="B29" s="60">
        <v>208.58727</v>
      </c>
      <c r="C29" t="s">
        <v>71</v>
      </c>
      <c r="D29">
        <f t="shared" si="0"/>
        <v>17827.64275</v>
      </c>
    </row>
    <row r="30" spans="1:4" ht="15">
      <c r="A30" t="s">
        <v>134</v>
      </c>
      <c r="B30" s="60">
        <v>0</v>
      </c>
      <c r="C30" t="s">
        <v>72</v>
      </c>
      <c r="D30">
        <v>0</v>
      </c>
    </row>
    <row r="31" spans="1:4" ht="15">
      <c r="A31" t="s">
        <v>99</v>
      </c>
      <c r="B31" s="60">
        <v>25.69946</v>
      </c>
      <c r="C31" t="s">
        <v>73</v>
      </c>
      <c r="D31">
        <f t="shared" si="0"/>
        <v>898776.4101299999</v>
      </c>
    </row>
    <row r="32" spans="1:4" ht="15">
      <c r="A32" t="s">
        <v>102</v>
      </c>
      <c r="B32" s="60">
        <v>143713.94822999998</v>
      </c>
      <c r="C32" t="s">
        <v>74</v>
      </c>
      <c r="D32">
        <f t="shared" si="0"/>
        <v>0</v>
      </c>
    </row>
    <row r="33" spans="1:4" ht="15">
      <c r="A33" t="s">
        <v>135</v>
      </c>
      <c r="B33" s="60">
        <v>2095.2438500000003</v>
      </c>
      <c r="C33" t="s">
        <v>75</v>
      </c>
      <c r="D33">
        <f t="shared" si="0"/>
        <v>0</v>
      </c>
    </row>
    <row r="34" spans="1:4" ht="15">
      <c r="A34" t="s">
        <v>108</v>
      </c>
      <c r="B34" s="60">
        <v>52697.514</v>
      </c>
      <c r="C34" t="s">
        <v>76</v>
      </c>
      <c r="D34">
        <f t="shared" si="0"/>
        <v>791216.22322</v>
      </c>
    </row>
    <row r="35" spans="1:4" ht="15">
      <c r="A35" t="s">
        <v>109</v>
      </c>
      <c r="B35" s="60">
        <v>147371.37691999998</v>
      </c>
      <c r="C35" t="s">
        <v>77</v>
      </c>
      <c r="D35">
        <f t="shared" si="0"/>
        <v>5000.35161</v>
      </c>
    </row>
    <row r="36" spans="1:4" ht="15">
      <c r="A36" t="s">
        <v>116</v>
      </c>
      <c r="B36" s="60">
        <v>0</v>
      </c>
      <c r="C36" t="s">
        <v>78</v>
      </c>
      <c r="D36">
        <f t="shared" si="0"/>
        <v>208.58727</v>
      </c>
    </row>
    <row r="37" spans="1:4" ht="15">
      <c r="A37" t="s">
        <v>117</v>
      </c>
      <c r="B37" s="60">
        <v>0</v>
      </c>
      <c r="C37" t="s">
        <v>79</v>
      </c>
      <c r="D37">
        <v>0</v>
      </c>
    </row>
    <row r="38" spans="1:4" ht="15">
      <c r="A38" t="s">
        <v>90</v>
      </c>
      <c r="B38" s="60">
        <v>0</v>
      </c>
      <c r="C38" t="s">
        <v>80</v>
      </c>
      <c r="D38">
        <f t="shared" si="0"/>
        <v>0</v>
      </c>
    </row>
    <row r="39" spans="1:4" ht="15">
      <c r="A39" t="s">
        <v>136</v>
      </c>
      <c r="B39" s="60">
        <v>49960.31529</v>
      </c>
      <c r="C39" t="s">
        <v>81</v>
      </c>
      <c r="D39">
        <f t="shared" si="0"/>
        <v>25.69946</v>
      </c>
    </row>
    <row r="40" spans="1:4" ht="15">
      <c r="A40" t="s">
        <v>111</v>
      </c>
      <c r="B40" s="60">
        <v>0</v>
      </c>
      <c r="C40" t="s">
        <v>82</v>
      </c>
      <c r="D40">
        <f t="shared" si="0"/>
        <v>143713.94822999998</v>
      </c>
    </row>
    <row r="41" spans="1:4" ht="15">
      <c r="A41" t="s">
        <v>138</v>
      </c>
      <c r="B41" s="60">
        <v>910.6744199999999</v>
      </c>
      <c r="C41" t="s">
        <v>83</v>
      </c>
      <c r="D41">
        <f t="shared" si="0"/>
        <v>2095.2438500000003</v>
      </c>
    </row>
    <row r="42" spans="1:4" ht="15">
      <c r="A42" t="s">
        <v>121</v>
      </c>
      <c r="B42" s="60">
        <v>114.52397</v>
      </c>
      <c r="C42" t="s">
        <v>84</v>
      </c>
      <c r="D42">
        <f t="shared" si="0"/>
        <v>52697.514</v>
      </c>
    </row>
    <row r="43" spans="3:4" ht="15">
      <c r="C43" t="s">
        <v>85</v>
      </c>
      <c r="D43">
        <f t="shared" si="0"/>
        <v>147371.37691999998</v>
      </c>
    </row>
    <row r="44" spans="3:4" ht="15">
      <c r="C44" t="s">
        <v>86</v>
      </c>
      <c r="D44">
        <v>0</v>
      </c>
    </row>
    <row r="45" spans="3:4" ht="15">
      <c r="C45" t="s">
        <v>87</v>
      </c>
      <c r="D45">
        <v>0</v>
      </c>
    </row>
    <row r="46" spans="3:4" ht="15">
      <c r="C46" t="s">
        <v>88</v>
      </c>
      <c r="D46">
        <f t="shared" si="0"/>
        <v>0</v>
      </c>
    </row>
    <row r="47" spans="3:4" ht="15">
      <c r="C47" t="s">
        <v>89</v>
      </c>
      <c r="D47">
        <f t="shared" si="0"/>
        <v>49960.31529</v>
      </c>
    </row>
    <row r="48" spans="3:4" ht="15">
      <c r="C48" t="s">
        <v>90</v>
      </c>
      <c r="D48">
        <f t="shared" si="0"/>
        <v>0</v>
      </c>
    </row>
    <row r="49" spans="3:4" ht="15">
      <c r="C49" t="s">
        <v>91</v>
      </c>
      <c r="D49">
        <v>0</v>
      </c>
    </row>
    <row r="50" spans="3:4" ht="15">
      <c r="C50" t="s">
        <v>92</v>
      </c>
      <c r="D50">
        <v>0</v>
      </c>
    </row>
    <row r="51" spans="3:4" ht="15">
      <c r="C51" t="s">
        <v>93</v>
      </c>
      <c r="D51">
        <f t="shared" si="0"/>
        <v>0</v>
      </c>
    </row>
    <row r="52" spans="3:4" ht="15">
      <c r="C52" t="s">
        <v>94</v>
      </c>
      <c r="D52">
        <f t="shared" si="0"/>
        <v>114.52397</v>
      </c>
    </row>
    <row r="53" spans="3:4" ht="15">
      <c r="C53" t="s">
        <v>95</v>
      </c>
      <c r="D53">
        <v>0</v>
      </c>
    </row>
    <row r="54" spans="3:4" ht="15">
      <c r="C54" t="s">
        <v>96</v>
      </c>
      <c r="D54">
        <f t="shared" si="0"/>
        <v>910.6744199999999</v>
      </c>
    </row>
    <row r="57" spans="2:4" ht="15">
      <c r="B57" s="60">
        <f>SUM(B3:B56)</f>
        <v>2956709.2179499995</v>
      </c>
      <c r="C57" s="60">
        <f>SUM(C3:C56)</f>
        <v>0</v>
      </c>
      <c r="D57" s="60">
        <f>SUM(D3:D56)</f>
        <v>2956709.2179499995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2"/>
  <sheetViews>
    <sheetView zoomScalePageLayoutView="0" workbookViewId="0" topLeftCell="A1">
      <selection activeCell="A16" sqref="A16"/>
    </sheetView>
  </sheetViews>
  <sheetFormatPr defaultColWidth="6.21484375" defaultRowHeight="15"/>
  <cols>
    <col min="1" max="1" width="22.77734375" style="15" customWidth="1"/>
    <col min="2" max="2" width="11.10546875" style="15" bestFit="1" customWidth="1"/>
    <col min="3" max="3" width="24.10546875" style="15" customWidth="1"/>
    <col min="4" max="16384" width="6.21484375" style="15" customWidth="1"/>
  </cols>
  <sheetData>
    <row r="2" ht="9.75">
      <c r="B2" s="16" t="s">
        <v>25</v>
      </c>
    </row>
    <row r="3" ht="9.75">
      <c r="B3" s="16"/>
    </row>
    <row r="4" spans="1:2" ht="9.75">
      <c r="A4" s="17" t="s">
        <v>26</v>
      </c>
      <c r="B4" s="18">
        <v>499743459.5599998</v>
      </c>
    </row>
    <row r="5" spans="1:2" ht="9.75">
      <c r="A5" s="7" t="s">
        <v>21</v>
      </c>
      <c r="B5" s="19">
        <v>3522756.32</v>
      </c>
    </row>
    <row r="6" spans="1:2" ht="9.75">
      <c r="A6" s="7" t="s">
        <v>17</v>
      </c>
      <c r="B6" s="19">
        <v>21797515.19</v>
      </c>
    </row>
    <row r="7" spans="1:2" ht="9.75">
      <c r="A7" s="7" t="s">
        <v>5</v>
      </c>
      <c r="B7" s="19">
        <v>253489478.89</v>
      </c>
    </row>
    <row r="8" spans="1:2" ht="9.75">
      <c r="A8" s="7" t="s">
        <v>6</v>
      </c>
      <c r="B8" s="19">
        <v>1670949.09</v>
      </c>
    </row>
    <row r="9" spans="1:2" ht="9.75">
      <c r="A9" s="7" t="s">
        <v>23</v>
      </c>
      <c r="B9" s="19">
        <v>4826365.83</v>
      </c>
    </row>
    <row r="10" spans="1:2" ht="9.75">
      <c r="A10" s="7" t="s">
        <v>7</v>
      </c>
      <c r="B10" s="19">
        <v>72301137.16</v>
      </c>
    </row>
    <row r="11" spans="1:2" ht="9.75">
      <c r="A11" s="7" t="s">
        <v>8</v>
      </c>
      <c r="B11" s="19">
        <v>16504449.68</v>
      </c>
    </row>
    <row r="12" spans="1:2" ht="9.75">
      <c r="A12" s="7" t="s">
        <v>9</v>
      </c>
      <c r="B12" s="19">
        <v>114414894.97</v>
      </c>
    </row>
    <row r="13" spans="1:2" ht="9.75">
      <c r="A13" s="1" t="s">
        <v>22</v>
      </c>
      <c r="B13" s="19">
        <v>1239639.89</v>
      </c>
    </row>
    <row r="14" spans="1:2" ht="9.75">
      <c r="A14" s="7" t="s">
        <v>10</v>
      </c>
      <c r="B14" s="19">
        <v>5441220.74</v>
      </c>
    </row>
    <row r="15" spans="1:2" ht="9.75">
      <c r="A15" s="7" t="s">
        <v>18</v>
      </c>
      <c r="B15" s="19">
        <v>855329.15</v>
      </c>
    </row>
    <row r="16" spans="1:2" ht="9.75">
      <c r="A16" s="7" t="s">
        <v>16</v>
      </c>
      <c r="B16" s="19">
        <v>1796693.27</v>
      </c>
    </row>
    <row r="17" spans="1:2" ht="9.75">
      <c r="A17" s="7" t="s">
        <v>19</v>
      </c>
      <c r="B17" s="19">
        <v>390174.71</v>
      </c>
    </row>
    <row r="18" spans="1:2" ht="9.75">
      <c r="A18" s="7" t="s">
        <v>20</v>
      </c>
      <c r="B18" s="19">
        <v>1492854.67</v>
      </c>
    </row>
    <row r="19" ht="9.75">
      <c r="B19" s="19"/>
    </row>
    <row r="20" spans="1:2" ht="9.75">
      <c r="A20" s="20" t="s">
        <v>27</v>
      </c>
      <c r="B20" s="18">
        <v>1998973838.87</v>
      </c>
    </row>
    <row r="21" spans="1:2" ht="9.75">
      <c r="A21" s="21" t="s">
        <v>28</v>
      </c>
      <c r="B21" s="19">
        <v>1961296961.98</v>
      </c>
    </row>
    <row r="22" spans="1:2" ht="9.75">
      <c r="A22" s="21" t="s">
        <v>29</v>
      </c>
      <c r="B22" s="19">
        <v>8379876.3100000005</v>
      </c>
    </row>
    <row r="23" spans="1:2" ht="9.75">
      <c r="A23" s="21" t="s">
        <v>30</v>
      </c>
      <c r="B23" s="19">
        <v>21764882.98</v>
      </c>
    </row>
    <row r="24" spans="1:2" ht="9.75">
      <c r="A24" s="21" t="s">
        <v>31</v>
      </c>
      <c r="B24" s="19">
        <v>7532117.6</v>
      </c>
    </row>
    <row r="25" ht="9.75">
      <c r="B25" s="19"/>
    </row>
    <row r="26" spans="1:2" ht="9.75">
      <c r="A26" s="21" t="s">
        <v>32</v>
      </c>
      <c r="B26" s="19">
        <v>1998973838.87</v>
      </c>
    </row>
    <row r="27" spans="1:2" ht="9.75">
      <c r="A27" s="22" t="s">
        <v>33</v>
      </c>
      <c r="B27" s="19">
        <v>499743459.55999994</v>
      </c>
    </row>
    <row r="28" ht="9.75">
      <c r="B28" s="19"/>
    </row>
    <row r="29" spans="1:2" ht="10.5">
      <c r="A29" s="23" t="s">
        <v>34</v>
      </c>
      <c r="B29" s="24">
        <v>4997434596.860001</v>
      </c>
    </row>
    <row r="32" ht="9.75">
      <c r="B32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GARCIA FREITAS</dc:creator>
  <cp:keywords/>
  <dc:description/>
  <cp:lastModifiedBy>lopes</cp:lastModifiedBy>
  <cp:lastPrinted>2015-06-05T18:57:04Z</cp:lastPrinted>
  <dcterms:created xsi:type="dcterms:W3CDTF">1998-02-13T16:16:03Z</dcterms:created>
  <dcterms:modified xsi:type="dcterms:W3CDTF">2020-07-02T15:13:11Z</dcterms:modified>
  <cp:category/>
  <cp:version/>
  <cp:contentType/>
  <cp:contentStatus/>
</cp:coreProperties>
</file>