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56" windowWidth="15480" windowHeight="11100" activeTab="0"/>
  </bookViews>
  <sheets>
    <sheet name="T2.8" sheetId="1" r:id="rId1"/>
    <sheet name="Gráfico 23" sheetId="2" state="hidden" r:id="rId2"/>
  </sheets>
  <definedNames>
    <definedName name="_Fill" hidden="1">'T2.8'!#REF!</definedName>
    <definedName name="_xlnm.Print_Area" localSheetId="0">'T2.8'!$A$1:$F$91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<sst xmlns="http://schemas.openxmlformats.org/spreadsheetml/2006/main" count="118" uniqueCount="107">
  <si>
    <t xml:space="preserve"> 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</si>
  <si>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</si>
  <si>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</si>
  <si>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</si>
  <si>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</si>
  <si>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</si>
  <si>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</si>
  <si>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</si>
  <si>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</si>
  <si>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</si>
  <si>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</si>
  <si>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</si>
  <si>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</si>
  <si>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</si>
  <si>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</si>
  <si>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</si>
  <si>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Solimões</t>
  </si>
  <si>
    <t>Recôncavo</t>
  </si>
  <si>
    <t>Campos</t>
  </si>
  <si>
    <t>Urucu</t>
  </si>
  <si>
    <t>Fazenda Belém</t>
  </si>
  <si>
    <t>Ceará Mar</t>
  </si>
  <si>
    <t>RGN Mistura</t>
  </si>
  <si>
    <t>Alagoano</t>
  </si>
  <si>
    <t>Sergipano Terra</t>
  </si>
  <si>
    <t>Sergipano Mar</t>
  </si>
  <si>
    <t>Bahiano Mistura</t>
  </si>
  <si>
    <t>Santos</t>
  </si>
  <si>
    <t>Condensado de Merluza</t>
  </si>
  <si>
    <t>Albacora</t>
  </si>
  <si>
    <t>Barracuda</t>
  </si>
  <si>
    <t>Caratinga</t>
  </si>
  <si>
    <t>Espadarte</t>
  </si>
  <si>
    <t>Marlim</t>
  </si>
  <si>
    <t>Roncador</t>
  </si>
  <si>
    <t>Salema</t>
  </si>
  <si>
    <t>Jubarte</t>
  </si>
  <si>
    <t>Densidade</t>
  </si>
  <si>
    <t>Tonelada</t>
  </si>
  <si>
    <t>Teor de Enxofre</t>
  </si>
  <si>
    <r>
      <t>Produção                     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</si>
  <si>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Teor de S           (% peso)</t>
  </si>
  <si>
    <t>Bijupirá</t>
  </si>
  <si>
    <t>Pescada</t>
  </si>
  <si>
    <t>Fazenda Alegre</t>
  </si>
  <si>
    <t>Golfinho</t>
  </si>
  <si>
    <t>Albacora Leste</t>
  </si>
  <si>
    <t>João de Barro</t>
  </si>
  <si>
    <t>Piranema</t>
  </si>
  <si>
    <t xml:space="preserve">Potiguar </t>
  </si>
  <si>
    <t>Polvo</t>
  </si>
  <si>
    <t>Potiguar</t>
  </si>
  <si>
    <t>Tigre</t>
  </si>
  <si>
    <t>Tartaruga</t>
  </si>
  <si>
    <t>Periquito</t>
  </si>
  <si>
    <t>Canário</t>
  </si>
  <si>
    <t>Uirapuru</t>
  </si>
  <si>
    <t>Cachalote</t>
  </si>
  <si>
    <t>Peroá</t>
  </si>
  <si>
    <t>Marlim Sul</t>
  </si>
  <si>
    <t>Marlim Leste</t>
  </si>
  <si>
    <t>Tabuleiro</t>
  </si>
  <si>
    <t>Ostra</t>
  </si>
  <si>
    <t>Frade</t>
  </si>
  <si>
    <t>Brasil</t>
  </si>
  <si>
    <t>Cardeal</t>
  </si>
  <si>
    <t>Lagoa do Paulo Norte</t>
  </si>
  <si>
    <t>Colibri</t>
  </si>
  <si>
    <t>Tambaú-Uruguá</t>
  </si>
  <si>
    <t>Cabiúnas Mistura</t>
  </si>
  <si>
    <t>Peregrino</t>
  </si>
  <si>
    <t>Condensado Mexilhão</t>
  </si>
  <si>
    <t>Densidade            (Grau API)</t>
  </si>
  <si>
    <t>Galo de Campina</t>
  </si>
  <si>
    <t>Baleia Azul</t>
  </si>
  <si>
    <t>Corrente de petróleo</t>
  </si>
  <si>
    <t>Bacia sedimentar</t>
  </si>
  <si>
    <t>Baúna</t>
  </si>
  <si>
    <t>Lula</t>
  </si>
  <si>
    <t>Sapinhoá</t>
  </si>
  <si>
    <t>Papa Terra</t>
  </si>
  <si>
    <t>Maranhão</t>
  </si>
  <si>
    <t>Gavião Real</t>
  </si>
  <si>
    <t>Parnaíba</t>
  </si>
  <si>
    <t>Fazenda Santo Estevão</t>
  </si>
  <si>
    <t>Tartaruga Verde</t>
  </si>
  <si>
    <t>Irerê</t>
  </si>
  <si>
    <t>Araçari</t>
  </si>
  <si>
    <t>Sabiá Bico de Osso</t>
  </si>
  <si>
    <t>Sabiá da Mata</t>
  </si>
  <si>
    <t>Búzios</t>
  </si>
  <si>
    <t>Gavião Vermelho</t>
  </si>
  <si>
    <t>Gaivota</t>
  </si>
  <si>
    <t>Gavião Branco</t>
  </si>
  <si>
    <t>Rabo Branco</t>
  </si>
  <si>
    <t>Tiê</t>
  </si>
  <si>
    <t>Trovoada</t>
  </si>
  <si>
    <t>Iara</t>
  </si>
  <si>
    <t>Lapa</t>
  </si>
  <si>
    <t>Nota: Inclui condensado.</t>
  </si>
  <si>
    <t>Fontes: ANP/SDP, conforme o Decreto n° 2.705/1998; ANP/SPG, conforme Resolução ANP nº 703/2017.</t>
  </si>
  <si>
    <t>Gavião Caboclo</t>
  </si>
  <si>
    <t>Harpia</t>
  </si>
  <si>
    <t>Atlanta</t>
  </si>
  <si>
    <t>Mero</t>
  </si>
  <si>
    <t>Tubarão Martelo</t>
  </si>
  <si>
    <t>Tabela 2.8 – Produção de petróleo, por corrente, segundo bacia sedimentar e Unidades da Federação – 2018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</si>
</sst>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_(* #,##0.000_);_(* \(#,##0.000\);_(* &quot;-&quot;???_);_(@_)"/>
    <numFmt numFmtId="201" formatCode="_(* #,##0.00_);_(* \(#,##0.00\);_(* &quot;-&quot;???_);_(@_)"/>
    <numFmt numFmtId="202" formatCode="_(* #,##0.0_);_(* \(#,##0.0\);_(* &quot;-&quot;???_);_(@_)"/>
    <numFmt numFmtId="203" formatCode="_(* #,##0_);_(* \(#,##0\);_(* &quot;-&quot;???_);_(@_)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_);_(@_)"/>
    <numFmt numFmtId="212" formatCode="_-* #,##0.0_-;\-* #,##0.0_-;_-* &quot;-&quot;?_-;_-@_-"/>
    <numFmt numFmtId="213" formatCode="_-* #,##0.000_-;\-* #,##0.000_-;_-* &quot;-&quot;???_-;_-@_-"/>
  </numFmts>
  <fonts count="6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7"/>
      <color indexed="56"/>
      <name val="Helvetica Neue"/>
      <family val="0"/>
    </font>
    <font>
      <sz val="6"/>
      <name val="Frutiger 55 Roman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.45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3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193" fontId="10" fillId="0" borderId="0" xfId="53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1" fontId="10" fillId="0" borderId="0" xfId="53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vertical="center"/>
    </xf>
    <xf numFmtId="191" fontId="10" fillId="33" borderId="11" xfId="0" applyNumberFormat="1" applyFont="1" applyFill="1" applyBorder="1" applyAlignment="1" applyProtection="1">
      <alignment horizontal="left" vertical="center"/>
      <protection/>
    </xf>
    <xf numFmtId="193" fontId="10" fillId="0" borderId="11" xfId="53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171" fontId="11" fillId="0" borderId="0" xfId="53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193" fontId="14" fillId="0" borderId="0" xfId="53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93" fontId="14" fillId="0" borderId="0" xfId="0" applyNumberFormat="1" applyFont="1" applyFill="1" applyBorder="1" applyAlignment="1">
      <alignment vertical="center"/>
    </xf>
    <xf numFmtId="193" fontId="11" fillId="33" borderId="0" xfId="53" applyNumberFormat="1" applyFont="1" applyFill="1" applyBorder="1" applyAlignment="1" applyProtection="1">
      <alignment horizontal="left" vertical="center"/>
      <protection/>
    </xf>
    <xf numFmtId="193" fontId="10" fillId="0" borderId="0" xfId="53" applyNumberFormat="1" applyFont="1" applyFill="1" applyBorder="1" applyAlignment="1">
      <alignment vertical="center"/>
    </xf>
    <xf numFmtId="171" fontId="10" fillId="0" borderId="0" xfId="53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192" fontId="10" fillId="34" borderId="0" xfId="53" applyNumberFormat="1" applyFont="1" applyFill="1" applyBorder="1" applyAlignment="1">
      <alignment vertical="center"/>
    </xf>
    <xf numFmtId="193" fontId="10" fillId="34" borderId="0" xfId="53" applyNumberFormat="1" applyFont="1" applyFill="1" applyBorder="1" applyAlignment="1">
      <alignment vertical="center"/>
    </xf>
    <xf numFmtId="193" fontId="15" fillId="0" borderId="0" xfId="53" applyNumberFormat="1" applyFont="1" applyAlignment="1">
      <alignment/>
    </xf>
    <xf numFmtId="192" fontId="10" fillId="0" borderId="0" xfId="53" applyNumberFormat="1" applyFont="1" applyFill="1" applyBorder="1" applyAlignment="1">
      <alignment vertical="center"/>
    </xf>
    <xf numFmtId="212" fontId="10" fillId="34" borderId="0" xfId="0" applyNumberFormat="1" applyFont="1" applyFill="1" applyBorder="1" applyAlignment="1">
      <alignment vertical="center"/>
    </xf>
    <xf numFmtId="193" fontId="10" fillId="34" borderId="0" xfId="0" applyNumberFormat="1" applyFont="1" applyFill="1" applyBorder="1" applyAlignment="1">
      <alignment vertical="center"/>
    </xf>
    <xf numFmtId="194" fontId="10" fillId="0" borderId="0" xfId="53" applyNumberFormat="1" applyFont="1" applyFill="1" applyBorder="1" applyAlignment="1">
      <alignment vertical="center"/>
    </xf>
    <xf numFmtId="193" fontId="11" fillId="0" borderId="0" xfId="53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191" fontId="10" fillId="33" borderId="0" xfId="0" applyNumberFormat="1" applyFont="1" applyFill="1" applyBorder="1" applyAlignment="1" applyProtection="1">
      <alignment horizontal="left" vertical="top"/>
      <protection/>
    </xf>
    <xf numFmtId="171" fontId="10" fillId="34" borderId="0" xfId="53" applyFont="1" applyFill="1" applyBorder="1" applyAlignment="1">
      <alignment vertical="center"/>
    </xf>
    <xf numFmtId="213" fontId="10" fillId="0" borderId="0" xfId="0" applyNumberFormat="1" applyFont="1" applyFill="1" applyBorder="1" applyAlignment="1">
      <alignment vertical="center"/>
    </xf>
    <xf numFmtId="171" fontId="15" fillId="0" borderId="0" xfId="53" applyNumberFormat="1" applyFont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61" fillId="33" borderId="0" xfId="0" applyFont="1" applyFill="1" applyBorder="1" applyAlignment="1">
      <alignment horizontal="center" vertical="center"/>
    </xf>
    <xf numFmtId="193" fontId="61" fillId="33" borderId="0" xfId="0" applyNumberFormat="1" applyFont="1" applyFill="1" applyBorder="1" applyAlignment="1">
      <alignment horizontal="center" vertical="center"/>
    </xf>
    <xf numFmtId="171" fontId="61" fillId="34" borderId="0" xfId="53" applyFont="1" applyFill="1" applyBorder="1" applyAlignment="1">
      <alignment vertical="center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191" fontId="10" fillId="33" borderId="0" xfId="0" applyNumberFormat="1" applyFont="1" applyFill="1" applyBorder="1" applyAlignment="1" applyProtection="1">
      <alignment horizontal="left" vertical="top" wrapText="1"/>
      <protection/>
    </xf>
    <xf numFmtId="191" fontId="10" fillId="33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'T2.8'!#REF!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'T2.8'!#REF!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'T2.8'!#REF!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'T2.8'!#REF!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'T2.8'!#REF!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7152088"/>
        <c:axId val="65933337"/>
      </c:barChart>
      <c:catAx>
        <c:axId val="37152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33337"/>
        <c:crosses val="autoZero"/>
        <c:auto val="1"/>
        <c:lblOffset val="100"/>
        <c:tickLblSkip val="2"/>
        <c:noMultiLvlLbl val="0"/>
      </c:catAx>
      <c:valAx>
        <c:axId val="65933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52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27425"/>
          <c:w val="0.07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3425"/>
          <c:w val="0.839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'T2.8'!#REF!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'T2.8'!#REF!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'T2.8'!#REF!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'T2.8'!#REF!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'T2.8'!#REF!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56529122"/>
        <c:axId val="39000051"/>
      </c:barChart>
      <c:catAx>
        <c:axId val="5652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00051"/>
        <c:crosses val="autoZero"/>
        <c:auto val="1"/>
        <c:lblOffset val="100"/>
        <c:tickLblSkip val="2"/>
        <c:noMultiLvlLbl val="0"/>
      </c:catAx>
      <c:valAx>
        <c:axId val="3900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29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273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104"/>
  <sheetViews>
    <sheetView showGridLines="0" tabSelected="1" zoomScaleSheetLayoutView="100" zoomScalePageLayoutView="0" workbookViewId="0" topLeftCell="A1">
      <selection activeCell="A2" sqref="A2"/>
    </sheetView>
  </sheetViews>
  <sheetFormatPr defaultColWidth="5.77734375" defaultRowHeight="15"/>
  <cols>
    <col min="1" max="2" width="13.77734375" style="7" customWidth="1"/>
    <col min="3" max="3" width="13.77734375" style="8" customWidth="1"/>
    <col min="4" max="5" width="7.77734375" style="3" customWidth="1"/>
    <col min="6" max="6" width="11.77734375" style="3" customWidth="1"/>
    <col min="7" max="7" width="8.99609375" style="3" customWidth="1"/>
    <col min="8" max="8" width="5.77734375" style="3" customWidth="1"/>
    <col min="9" max="9" width="9.10546875" style="16" bestFit="1" customWidth="1"/>
    <col min="10" max="10" width="9.10546875" style="3" bestFit="1" customWidth="1"/>
    <col min="11" max="11" width="6.6640625" style="3" customWidth="1"/>
    <col min="12" max="12" width="5.77734375" style="3" customWidth="1"/>
    <col min="13" max="13" width="7.4453125" style="3" bestFit="1" customWidth="1"/>
    <col min="14" max="14" width="7.10546875" style="3" bestFit="1" customWidth="1"/>
    <col min="15" max="16384" width="5.77734375" style="3" customWidth="1"/>
  </cols>
  <sheetData>
    <row r="1" spans="1:2" ht="12.75" customHeight="1">
      <c r="A1" s="11" t="s">
        <v>106</v>
      </c>
      <c r="B1" s="11"/>
    </row>
    <row r="2" spans="1:2" ht="9" customHeight="1">
      <c r="A2" s="4"/>
      <c r="B2" s="41"/>
    </row>
    <row r="3" spans="1:6" ht="12.75" customHeight="1">
      <c r="A3" s="48" t="s">
        <v>6</v>
      </c>
      <c r="B3" s="48" t="s">
        <v>76</v>
      </c>
      <c r="C3" s="48" t="s">
        <v>75</v>
      </c>
      <c r="D3" s="48" t="s">
        <v>72</v>
      </c>
      <c r="E3" s="48" t="s">
        <v>41</v>
      </c>
      <c r="F3" s="46" t="s">
        <v>40</v>
      </c>
    </row>
    <row r="4" spans="1:6" ht="12.75" customHeight="1">
      <c r="A4" s="49"/>
      <c r="B4" s="49"/>
      <c r="C4" s="49"/>
      <c r="D4" s="49"/>
      <c r="E4" s="49"/>
      <c r="F4" s="47"/>
    </row>
    <row r="5" spans="1:10" ht="9">
      <c r="A5" s="5"/>
      <c r="B5" s="3"/>
      <c r="H5" s="43" t="s">
        <v>37</v>
      </c>
      <c r="I5" s="44" t="s">
        <v>38</v>
      </c>
      <c r="J5" s="43" t="s">
        <v>39</v>
      </c>
    </row>
    <row r="6" spans="1:11" ht="9">
      <c r="A6" s="22" t="s">
        <v>64</v>
      </c>
      <c r="B6" s="3"/>
      <c r="D6" s="17">
        <f>(141.5/(I6/F6))-131.5</f>
        <v>26.730860263404452</v>
      </c>
      <c r="E6" s="18">
        <f>J6/I6</f>
        <v>0.4636729975760158</v>
      </c>
      <c r="F6" s="35">
        <f>SUM(F8:F88)</f>
        <v>150102686.16518</v>
      </c>
      <c r="G6" s="27"/>
      <c r="H6" s="45">
        <f>(141.5)*(1/(D6+131.5))</f>
        <v>0.8942629760367045</v>
      </c>
      <c r="I6" s="45">
        <f>SUM(I8:I88)</f>
        <v>134231274.84117734</v>
      </c>
      <c r="J6" s="45">
        <f>SUM(J8:J88)</f>
        <v>62239417.574058734</v>
      </c>
      <c r="K6" s="27"/>
    </row>
    <row r="7" spans="1:11" ht="9">
      <c r="A7" s="6"/>
      <c r="B7" s="3"/>
      <c r="D7" s="10"/>
      <c r="E7" s="12"/>
      <c r="F7" s="23"/>
      <c r="G7" s="27"/>
      <c r="H7" s="45"/>
      <c r="I7" s="45"/>
      <c r="J7" s="45"/>
      <c r="K7" s="27"/>
    </row>
    <row r="8" spans="1:14" ht="9" customHeight="1">
      <c r="A8" s="6" t="s">
        <v>7</v>
      </c>
      <c r="B8" s="3" t="s">
        <v>16</v>
      </c>
      <c r="C8" s="23" t="s">
        <v>19</v>
      </c>
      <c r="D8" s="24">
        <v>49.2</v>
      </c>
      <c r="E8" s="12">
        <v>0.038</v>
      </c>
      <c r="F8" s="23">
        <v>1186399.5200000003</v>
      </c>
      <c r="G8" s="33"/>
      <c r="H8" s="45">
        <f>(141.5)*(1/(D8+131.5))</f>
        <v>0.7830658550083012</v>
      </c>
      <c r="I8" s="45">
        <f>F8*$H8</f>
        <v>929028.9545102383</v>
      </c>
      <c r="J8" s="45">
        <f>I8*$E8</f>
        <v>35303.100271389056</v>
      </c>
      <c r="K8" s="27"/>
      <c r="M8" s="8"/>
      <c r="N8" s="16"/>
    </row>
    <row r="9" spans="1:14" ht="9" customHeight="1">
      <c r="A9" s="6"/>
      <c r="B9" s="3"/>
      <c r="C9" s="23"/>
      <c r="D9" s="24"/>
      <c r="E9" s="12"/>
      <c r="F9" s="23"/>
      <c r="G9" s="27"/>
      <c r="H9" s="45"/>
      <c r="I9" s="45"/>
      <c r="J9" s="45"/>
      <c r="K9" s="27"/>
      <c r="M9" s="8"/>
      <c r="N9" s="16"/>
    </row>
    <row r="10" spans="1:11" ht="9">
      <c r="A10" s="54" t="s">
        <v>81</v>
      </c>
      <c r="B10" s="53" t="s">
        <v>83</v>
      </c>
      <c r="C10" s="8" t="s">
        <v>93</v>
      </c>
      <c r="D10" s="10">
        <v>52.89</v>
      </c>
      <c r="E10" s="12">
        <v>0.218</v>
      </c>
      <c r="F10" s="23">
        <v>755.3336800000001</v>
      </c>
      <c r="G10" s="33"/>
      <c r="H10" s="45">
        <f>(141.5)*(1/(D10+131.5))</f>
        <v>0.7673951949671891</v>
      </c>
      <c r="I10" s="45">
        <f>F10*$H10</f>
        <v>579.6394366288845</v>
      </c>
      <c r="J10" s="45">
        <f>I10*$E10</f>
        <v>126.36139718509682</v>
      </c>
      <c r="K10" s="27"/>
    </row>
    <row r="11" spans="1:11" ht="9">
      <c r="A11" s="54"/>
      <c r="B11" s="53"/>
      <c r="C11" s="8" t="s">
        <v>101</v>
      </c>
      <c r="D11" s="10">
        <v>53.64</v>
      </c>
      <c r="E11" s="12">
        <v>0.234</v>
      </c>
      <c r="F11" s="23">
        <v>689.22943</v>
      </c>
      <c r="G11" s="33"/>
      <c r="H11" s="45">
        <f>(141.5)*(1/(D11+131.5))</f>
        <v>0.7642864859025603</v>
      </c>
      <c r="I11" s="45">
        <f>F11*$H11</f>
        <v>526.7687390353246</v>
      </c>
      <c r="J11" s="45">
        <f>I11*$E11</f>
        <v>123.26388493426597</v>
      </c>
      <c r="K11" s="27"/>
    </row>
    <row r="12" spans="1:11" ht="9" customHeight="1">
      <c r="A12" s="52"/>
      <c r="B12" s="55"/>
      <c r="C12" s="8" t="s">
        <v>82</v>
      </c>
      <c r="D12" s="10">
        <v>55</v>
      </c>
      <c r="E12" s="12">
        <v>0.077</v>
      </c>
      <c r="F12" s="23">
        <v>698.4543000000001</v>
      </c>
      <c r="G12" s="27"/>
      <c r="H12" s="45">
        <f>(141.5)*(1/(D12+131.5))</f>
        <v>0.7587131367292226</v>
      </c>
      <c r="I12" s="45">
        <f>F12*$H12</f>
        <v>529.9264528150135</v>
      </c>
      <c r="J12" s="45">
        <f>I12*$E12</f>
        <v>40.80433686675604</v>
      </c>
      <c r="K12" s="27"/>
    </row>
    <row r="13" spans="1:11" ht="9" customHeight="1">
      <c r="A13" s="52"/>
      <c r="B13" s="55"/>
      <c r="C13" s="8" t="s">
        <v>91</v>
      </c>
      <c r="D13" s="10">
        <v>54.15</v>
      </c>
      <c r="E13" s="12">
        <v>0.209</v>
      </c>
      <c r="F13" s="23">
        <v>306.3404</v>
      </c>
      <c r="G13" s="27"/>
      <c r="H13" s="45">
        <f>(141.5)*(1/(D13+131.5))</f>
        <v>0.762186910853757</v>
      </c>
      <c r="I13" s="45">
        <f>F13*$H13</f>
        <v>233.48864314570426</v>
      </c>
      <c r="J13" s="45">
        <f>I13*$E13</f>
        <v>48.799126417452186</v>
      </c>
      <c r="K13" s="27"/>
    </row>
    <row r="14" spans="2:11" ht="9">
      <c r="B14" s="3"/>
      <c r="D14" s="10"/>
      <c r="F14" s="31"/>
      <c r="G14" s="27"/>
      <c r="H14" s="45"/>
      <c r="I14" s="45"/>
      <c r="J14" s="45"/>
      <c r="K14" s="27"/>
    </row>
    <row r="15" spans="1:13" ht="9">
      <c r="A15" s="51" t="s">
        <v>8</v>
      </c>
      <c r="B15" s="3" t="s">
        <v>8</v>
      </c>
      <c r="C15" s="23" t="s">
        <v>21</v>
      </c>
      <c r="D15" s="24">
        <v>28.1</v>
      </c>
      <c r="E15" s="26">
        <v>0.409</v>
      </c>
      <c r="F15" s="23">
        <v>251785.11399999997</v>
      </c>
      <c r="G15" s="33"/>
      <c r="H15" s="45">
        <f>(141.5)*(1/(D15+131.5))</f>
        <v>0.8865914786967419</v>
      </c>
      <c r="I15" s="45">
        <f>F15*$H15</f>
        <v>223230.5365350877</v>
      </c>
      <c r="J15" s="45">
        <f>I15*$E15</f>
        <v>91301.28944285087</v>
      </c>
      <c r="K15" s="27"/>
      <c r="M15" s="8"/>
    </row>
    <row r="16" spans="1:14" ht="9">
      <c r="A16" s="51"/>
      <c r="B16" s="3" t="s">
        <v>49</v>
      </c>
      <c r="C16" s="23" t="s">
        <v>20</v>
      </c>
      <c r="D16" s="24">
        <v>13.2</v>
      </c>
      <c r="E16" s="26">
        <v>1</v>
      </c>
      <c r="F16" s="23">
        <v>61073.75800000001</v>
      </c>
      <c r="G16" s="28"/>
      <c r="H16" s="45">
        <f>(141.5)*(1/(D16+131.5))</f>
        <v>0.9778852798894264</v>
      </c>
      <c r="I16" s="45">
        <f>F16*$H16</f>
        <v>59723.1289357291</v>
      </c>
      <c r="J16" s="45">
        <f>I16*$E16</f>
        <v>59723.1289357291</v>
      </c>
      <c r="K16" s="27"/>
      <c r="M16" s="8"/>
      <c r="N16" s="16"/>
    </row>
    <row r="17" spans="1:11" ht="9">
      <c r="A17" s="6"/>
      <c r="B17" s="3"/>
      <c r="C17" s="23"/>
      <c r="D17" s="24"/>
      <c r="E17" s="25"/>
      <c r="F17" s="31"/>
      <c r="G17" s="28"/>
      <c r="H17" s="45"/>
      <c r="I17" s="45"/>
      <c r="J17" s="45"/>
      <c r="K17" s="27"/>
    </row>
    <row r="18" spans="1:11" ht="9">
      <c r="A18" s="50" t="s">
        <v>9</v>
      </c>
      <c r="B18" s="50" t="s">
        <v>51</v>
      </c>
      <c r="C18" s="23" t="s">
        <v>87</v>
      </c>
      <c r="D18" s="24">
        <v>34.3</v>
      </c>
      <c r="E18" s="26">
        <v>0.078</v>
      </c>
      <c r="F18" s="23">
        <v>1312.28099</v>
      </c>
      <c r="G18" s="33"/>
      <c r="H18" s="45">
        <f aca="true" t="shared" si="0" ref="H18:H27">(141.5)*(1/(D18+131.5))</f>
        <v>0.853437876960193</v>
      </c>
      <c r="I18" s="45">
        <f aca="true" t="shared" si="1" ref="I18:I27">F18*$H18</f>
        <v>1119.9503020808202</v>
      </c>
      <c r="J18" s="45">
        <f aca="true" t="shared" si="2" ref="J18:J27">I18*$E18</f>
        <v>87.35612356230398</v>
      </c>
      <c r="K18" s="27"/>
    </row>
    <row r="19" spans="1:11" ht="9">
      <c r="A19" s="50"/>
      <c r="B19" s="50"/>
      <c r="C19" s="23" t="s">
        <v>65</v>
      </c>
      <c r="D19" s="24">
        <v>27.4</v>
      </c>
      <c r="E19" s="26">
        <v>0.148</v>
      </c>
      <c r="F19" s="23">
        <v>16531.16</v>
      </c>
      <c r="G19" s="28"/>
      <c r="H19" s="45">
        <f>(141.5)*(1/(D19+131.5))</f>
        <v>0.8904971680302076</v>
      </c>
      <c r="I19" s="45">
        <f>F19*$H19</f>
        <v>14720.951164254247</v>
      </c>
      <c r="J19" s="45">
        <f>I19*$E19</f>
        <v>2178.7007723096285</v>
      </c>
      <c r="K19" s="27"/>
    </row>
    <row r="20" spans="1:11" ht="9">
      <c r="A20" s="50"/>
      <c r="B20" s="50"/>
      <c r="C20" s="23" t="s">
        <v>67</v>
      </c>
      <c r="D20" s="24">
        <v>33.8</v>
      </c>
      <c r="E20" s="25">
        <v>0.16</v>
      </c>
      <c r="F20" s="23">
        <v>639.14</v>
      </c>
      <c r="G20" s="28"/>
      <c r="H20" s="45">
        <f>(141.5)*(1/(D20+131.5))</f>
        <v>0.8560193587416817</v>
      </c>
      <c r="I20" s="45">
        <f>F20*$H20</f>
        <v>547.1162129461584</v>
      </c>
      <c r="J20" s="45">
        <f t="shared" si="2"/>
        <v>87.53859407138535</v>
      </c>
      <c r="K20" s="33"/>
    </row>
    <row r="21" spans="1:11" ht="9">
      <c r="A21" s="50"/>
      <c r="B21" s="50"/>
      <c r="C21" s="23" t="s">
        <v>73</v>
      </c>
      <c r="D21" s="24">
        <v>26.9</v>
      </c>
      <c r="E21" s="26">
        <v>0.05</v>
      </c>
      <c r="F21" s="23">
        <v>7870.07137</v>
      </c>
      <c r="G21" s="28"/>
      <c r="H21" s="45">
        <f>(141.5)*(1/(D21+131.5))</f>
        <v>0.8933080808080808</v>
      </c>
      <c r="I21" s="45">
        <f>F21*$H21</f>
        <v>7030.398351357323</v>
      </c>
      <c r="J21" s="45">
        <f>I21*$E21</f>
        <v>351.5199175678662</v>
      </c>
      <c r="K21" s="27"/>
    </row>
    <row r="22" spans="1:11" ht="9">
      <c r="A22" s="50"/>
      <c r="B22" s="50"/>
      <c r="C22" s="23" t="s">
        <v>86</v>
      </c>
      <c r="D22" s="24">
        <v>27</v>
      </c>
      <c r="E22" s="26">
        <v>0.325</v>
      </c>
      <c r="F22" s="23">
        <v>494.31318</v>
      </c>
      <c r="G22" s="28"/>
      <c r="H22" s="45">
        <f>(141.5)*(1/(D22+131.5))</f>
        <v>0.8927444794952681</v>
      </c>
      <c r="I22" s="45">
        <f>F22*$H22</f>
        <v>441.2953625867508</v>
      </c>
      <c r="J22" s="45">
        <f>I22*$E22</f>
        <v>143.42099284069403</v>
      </c>
      <c r="K22" s="27"/>
    </row>
    <row r="23" spans="1:13" ht="9" customHeight="1">
      <c r="A23" s="55"/>
      <c r="B23" s="52"/>
      <c r="C23" s="8" t="s">
        <v>47</v>
      </c>
      <c r="D23" s="10">
        <v>42.1</v>
      </c>
      <c r="E23" s="3">
        <v>0.06</v>
      </c>
      <c r="F23" s="23">
        <v>619.028</v>
      </c>
      <c r="G23" s="28"/>
      <c r="H23" s="45">
        <f t="shared" si="0"/>
        <v>0.8150921658986175</v>
      </c>
      <c r="I23" s="45">
        <f t="shared" si="1"/>
        <v>504.56487327188944</v>
      </c>
      <c r="J23" s="45">
        <f t="shared" si="2"/>
        <v>30.273892396313364</v>
      </c>
      <c r="K23" s="27"/>
      <c r="M23" s="8"/>
    </row>
    <row r="24" spans="1:15" ht="9" customHeight="1">
      <c r="A24" s="55"/>
      <c r="B24" s="52"/>
      <c r="C24" s="8" t="s">
        <v>54</v>
      </c>
      <c r="D24" s="10">
        <v>34.3</v>
      </c>
      <c r="E24" s="3">
        <v>0.04</v>
      </c>
      <c r="F24" s="23">
        <v>657.84</v>
      </c>
      <c r="G24" s="28"/>
      <c r="H24" s="45">
        <f t="shared" si="0"/>
        <v>0.853437876960193</v>
      </c>
      <c r="I24" s="45">
        <f t="shared" si="1"/>
        <v>561.4255729794934</v>
      </c>
      <c r="J24" s="45">
        <f t="shared" si="2"/>
        <v>22.457022919179735</v>
      </c>
      <c r="K24" s="27"/>
      <c r="M24" s="8"/>
      <c r="O24" s="16"/>
    </row>
    <row r="25" spans="1:13" ht="9" customHeight="1">
      <c r="A25" s="55"/>
      <c r="B25" s="52"/>
      <c r="C25" s="8" t="s">
        <v>43</v>
      </c>
      <c r="D25" s="24">
        <v>52</v>
      </c>
      <c r="E25" s="26">
        <v>0.0106</v>
      </c>
      <c r="F25" s="23">
        <v>12271.01</v>
      </c>
      <c r="G25" s="28"/>
      <c r="H25" s="45">
        <f t="shared" si="0"/>
        <v>0.771117166212534</v>
      </c>
      <c r="I25" s="45">
        <f t="shared" si="1"/>
        <v>9462.386457765668</v>
      </c>
      <c r="J25" s="45">
        <f t="shared" si="2"/>
        <v>100.30129645231608</v>
      </c>
      <c r="K25" s="27"/>
      <c r="M25" s="8"/>
    </row>
    <row r="26" spans="1:13" ht="9" customHeight="1">
      <c r="A26" s="55"/>
      <c r="B26" s="52"/>
      <c r="C26" s="8" t="s">
        <v>22</v>
      </c>
      <c r="D26" s="10">
        <v>25.8</v>
      </c>
      <c r="E26" s="12">
        <v>0.407</v>
      </c>
      <c r="F26" s="23">
        <v>2230796.98993</v>
      </c>
      <c r="G26" s="28"/>
      <c r="H26" s="45">
        <f>(141.5)*(1/(D26+131.5))</f>
        <v>0.8995549904640813</v>
      </c>
      <c r="I26" s="45">
        <f>F26*$H26</f>
        <v>2006724.5650037825</v>
      </c>
      <c r="J26" s="45">
        <f>I26*$E26</f>
        <v>816736.8979565394</v>
      </c>
      <c r="K26" s="27"/>
      <c r="M26" s="8"/>
    </row>
    <row r="27" spans="1:13" ht="9" customHeight="1">
      <c r="A27" s="55"/>
      <c r="B27" s="52"/>
      <c r="C27" s="8" t="s">
        <v>88</v>
      </c>
      <c r="D27" s="10">
        <v>25.5</v>
      </c>
      <c r="E27" s="12">
        <v>0.049</v>
      </c>
      <c r="F27" s="23">
        <v>32802.38794</v>
      </c>
      <c r="G27" s="28"/>
      <c r="H27" s="45">
        <f t="shared" si="0"/>
        <v>0.9012738853503185</v>
      </c>
      <c r="I27" s="45">
        <f t="shared" si="1"/>
        <v>29563.93562745223</v>
      </c>
      <c r="J27" s="45">
        <f t="shared" si="2"/>
        <v>1448.6328457451593</v>
      </c>
      <c r="K27" s="27"/>
      <c r="M27" s="8"/>
    </row>
    <row r="28" spans="1:14" ht="9" customHeight="1">
      <c r="A28" s="55"/>
      <c r="B28" s="52"/>
      <c r="C28" s="8" t="s">
        <v>89</v>
      </c>
      <c r="D28" s="24">
        <v>27.3</v>
      </c>
      <c r="E28" s="26">
        <v>0.102</v>
      </c>
      <c r="F28" s="23">
        <v>33181.86942</v>
      </c>
      <c r="G28" s="28"/>
      <c r="H28" s="45">
        <f>(141.5)*(1/(D28+131.5))</f>
        <v>0.891057934508816</v>
      </c>
      <c r="I28" s="45">
        <f>F28*$H28</f>
        <v>29566.968028526448</v>
      </c>
      <c r="J28" s="45">
        <f>I28*$E28</f>
        <v>3015.8307389096976</v>
      </c>
      <c r="K28" s="27"/>
      <c r="M28" s="8"/>
      <c r="N28" s="16"/>
    </row>
    <row r="29" spans="1:14" ht="9">
      <c r="A29" s="37"/>
      <c r="B29" s="36"/>
      <c r="D29" s="10"/>
      <c r="F29" s="23"/>
      <c r="G29" s="28"/>
      <c r="H29" s="45"/>
      <c r="I29" s="45"/>
      <c r="J29" s="45"/>
      <c r="K29" s="27"/>
      <c r="M29" s="8"/>
      <c r="N29" s="8"/>
    </row>
    <row r="30" spans="1:14" ht="9">
      <c r="A30" s="50" t="s">
        <v>10</v>
      </c>
      <c r="B30" s="50" t="s">
        <v>10</v>
      </c>
      <c r="C30" s="8" t="s">
        <v>23</v>
      </c>
      <c r="D30" s="24">
        <v>40.8</v>
      </c>
      <c r="E30" s="26">
        <v>0.051</v>
      </c>
      <c r="F30" s="23">
        <v>136358.40999999997</v>
      </c>
      <c r="G30" s="33"/>
      <c r="H30" s="45">
        <f>(141.5)*(1/(D30+131.5))</f>
        <v>0.8212420197330238</v>
      </c>
      <c r="I30" s="45">
        <f>F30*$H30</f>
        <v>111983.25603598372</v>
      </c>
      <c r="J30" s="45">
        <f>I30*$E30</f>
        <v>5711.14605783517</v>
      </c>
      <c r="K30" s="27"/>
      <c r="M30" s="8"/>
      <c r="N30" s="16"/>
    </row>
    <row r="31" spans="1:11" ht="9">
      <c r="A31" s="50"/>
      <c r="B31" s="50"/>
      <c r="C31" s="8" t="s">
        <v>61</v>
      </c>
      <c r="D31" s="24">
        <v>26.2</v>
      </c>
      <c r="E31" s="26">
        <v>0.4</v>
      </c>
      <c r="F31" s="23">
        <v>18315.48444</v>
      </c>
      <c r="G31" s="28"/>
      <c r="H31" s="45">
        <f>(141.5)*(1/(D31+131.5))</f>
        <v>0.897273303741281</v>
      </c>
      <c r="I31" s="45">
        <f>F31*$H31</f>
        <v>16433.995233100824</v>
      </c>
      <c r="J31" s="45">
        <f>I31*$E31</f>
        <v>6573.59809324033</v>
      </c>
      <c r="K31" s="27"/>
    </row>
    <row r="32" spans="1:11" ht="9">
      <c r="A32" s="37"/>
      <c r="B32" s="36"/>
      <c r="D32" s="10"/>
      <c r="F32" s="31"/>
      <c r="G32" s="28"/>
      <c r="H32" s="45"/>
      <c r="I32" s="45"/>
      <c r="J32" s="45"/>
      <c r="K32" s="27"/>
    </row>
    <row r="33" spans="1:11" ht="9" customHeight="1">
      <c r="A33" s="53" t="s">
        <v>11</v>
      </c>
      <c r="B33" s="53" t="s">
        <v>11</v>
      </c>
      <c r="C33" s="23" t="s">
        <v>102</v>
      </c>
      <c r="D33" s="24">
        <v>13.3</v>
      </c>
      <c r="E33" s="26">
        <v>0.56</v>
      </c>
      <c r="F33" s="23">
        <v>81.6</v>
      </c>
      <c r="G33" s="33"/>
      <c r="H33" s="45">
        <f aca="true" t="shared" si="3" ref="H33:H39">(141.5)*(1/(D33+131.5))</f>
        <v>0.9772099447513811</v>
      </c>
      <c r="I33" s="45">
        <f aca="true" t="shared" si="4" ref="I33:I39">F33*$H33</f>
        <v>79.7403314917127</v>
      </c>
      <c r="J33" s="45">
        <f aca="true" t="shared" si="5" ref="J33:J39">I33*$E33</f>
        <v>44.65458563535911</v>
      </c>
      <c r="K33" s="27"/>
    </row>
    <row r="34" spans="1:11" ht="9" customHeight="1">
      <c r="A34" s="53"/>
      <c r="B34" s="53"/>
      <c r="C34" s="23" t="s">
        <v>48</v>
      </c>
      <c r="D34" s="24">
        <v>45.4</v>
      </c>
      <c r="E34" s="26">
        <v>0.118</v>
      </c>
      <c r="F34" s="23">
        <v>199762.56</v>
      </c>
      <c r="G34" s="33"/>
      <c r="H34" s="45">
        <f>(141.5)*(1/(D34+131.5))</f>
        <v>0.7998869417750142</v>
      </c>
      <c r="I34" s="45">
        <f>F34*$H34</f>
        <v>159787.46319954778</v>
      </c>
      <c r="J34" s="45">
        <f>I34*$E34</f>
        <v>18854.920657546638</v>
      </c>
      <c r="K34" s="27"/>
    </row>
    <row r="35" spans="1:11" ht="9" customHeight="1">
      <c r="A35" s="53"/>
      <c r="B35" s="53"/>
      <c r="C35" s="23" t="s">
        <v>94</v>
      </c>
      <c r="D35" s="24">
        <v>33.2</v>
      </c>
      <c r="E35" s="26">
        <v>0.189</v>
      </c>
      <c r="F35" s="23">
        <v>9615.90264</v>
      </c>
      <c r="G35" s="33"/>
      <c r="H35" s="45">
        <f t="shared" si="3"/>
        <v>0.8591378263509412</v>
      </c>
      <c r="I35" s="45">
        <f t="shared" si="4"/>
        <v>8261.385692531876</v>
      </c>
      <c r="J35" s="45">
        <f t="shared" si="5"/>
        <v>1561.4018958885247</v>
      </c>
      <c r="K35" s="27"/>
    </row>
    <row r="36" spans="1:14" ht="9" customHeight="1">
      <c r="A36" s="53"/>
      <c r="B36" s="53"/>
      <c r="C36" s="23" t="s">
        <v>24</v>
      </c>
      <c r="D36" s="24">
        <v>24.6</v>
      </c>
      <c r="E36" s="26">
        <v>0.4</v>
      </c>
      <c r="F36" s="23">
        <v>761780.6160000002</v>
      </c>
      <c r="G36" s="38"/>
      <c r="H36" s="45">
        <f t="shared" si="3"/>
        <v>0.9064702114029468</v>
      </c>
      <c r="I36" s="45">
        <f t="shared" si="4"/>
        <v>690531.4360281872</v>
      </c>
      <c r="J36" s="45">
        <f t="shared" si="5"/>
        <v>276212.57441127487</v>
      </c>
      <c r="K36" s="27"/>
      <c r="M36" s="8"/>
      <c r="N36" s="16"/>
    </row>
    <row r="37" spans="1:13" ht="9" customHeight="1">
      <c r="A37" s="53"/>
      <c r="B37" s="53"/>
      <c r="C37" s="23" t="s">
        <v>25</v>
      </c>
      <c r="D37" s="24">
        <v>36.3</v>
      </c>
      <c r="E37" s="26">
        <v>0.171</v>
      </c>
      <c r="F37" s="23">
        <v>78609.34400000004</v>
      </c>
      <c r="G37" s="28"/>
      <c r="H37" s="45">
        <f t="shared" si="3"/>
        <v>0.8432657926102503</v>
      </c>
      <c r="I37" s="45">
        <f t="shared" si="4"/>
        <v>66288.57077473185</v>
      </c>
      <c r="J37" s="45">
        <f t="shared" si="5"/>
        <v>11335.345602479147</v>
      </c>
      <c r="K37" s="27"/>
      <c r="M37" s="8"/>
    </row>
    <row r="38" spans="1:13" ht="9" customHeight="1">
      <c r="A38" s="53"/>
      <c r="B38" s="53"/>
      <c r="C38" s="23" t="s">
        <v>53</v>
      </c>
      <c r="D38" s="24">
        <v>40.9</v>
      </c>
      <c r="E38" s="25">
        <v>0.03</v>
      </c>
      <c r="F38" s="23">
        <v>3955.38</v>
      </c>
      <c r="G38" s="28"/>
      <c r="H38" s="45">
        <f t="shared" si="3"/>
        <v>0.8207656612529002</v>
      </c>
      <c r="I38" s="45">
        <f t="shared" si="4"/>
        <v>3246.4400812064964</v>
      </c>
      <c r="J38" s="45">
        <f t="shared" si="5"/>
        <v>97.39320243619488</v>
      </c>
      <c r="K38" s="27"/>
      <c r="M38" s="8"/>
    </row>
    <row r="39" spans="1:13" ht="9" customHeight="1">
      <c r="A39" s="53"/>
      <c r="B39" s="53"/>
      <c r="C39" s="23" t="s">
        <v>52</v>
      </c>
      <c r="D39" s="24">
        <v>33.8</v>
      </c>
      <c r="E39" s="25">
        <v>0.33</v>
      </c>
      <c r="F39" s="23">
        <v>20.756090000000004</v>
      </c>
      <c r="G39" s="28"/>
      <c r="H39" s="45">
        <f t="shared" si="3"/>
        <v>0.8560193587416817</v>
      </c>
      <c r="I39" s="45">
        <f t="shared" si="4"/>
        <v>17.767614851784636</v>
      </c>
      <c r="J39" s="45">
        <f t="shared" si="5"/>
        <v>5.86331290108893</v>
      </c>
      <c r="K39" s="27"/>
      <c r="M39" s="8"/>
    </row>
    <row r="40" spans="1:13" ht="9">
      <c r="A40" s="37"/>
      <c r="B40" s="36"/>
      <c r="D40" s="10"/>
      <c r="F40" s="23"/>
      <c r="G40" s="28"/>
      <c r="H40" s="45"/>
      <c r="I40" s="45"/>
      <c r="J40" s="45"/>
      <c r="K40" s="27"/>
      <c r="M40" s="16"/>
    </row>
    <row r="41" spans="1:13" ht="9">
      <c r="A41" s="50" t="s">
        <v>12</v>
      </c>
      <c r="B41" s="54" t="s">
        <v>17</v>
      </c>
      <c r="C41" s="23" t="s">
        <v>26</v>
      </c>
      <c r="D41" s="24">
        <v>36.5</v>
      </c>
      <c r="E41" s="25">
        <v>0.06</v>
      </c>
      <c r="F41" s="23">
        <v>1598181.35318</v>
      </c>
      <c r="G41" s="33"/>
      <c r="H41" s="45">
        <f aca="true" t="shared" si="6" ref="H41:H47">(141.5)*(1/(D41+131.5))</f>
        <v>0.8422619047619048</v>
      </c>
      <c r="I41" s="45">
        <f aca="true" t="shared" si="7" ref="I41:I47">F41*$H41</f>
        <v>1346087.2706843454</v>
      </c>
      <c r="J41" s="45">
        <f aca="true" t="shared" si="8" ref="J41:J47">I41*$E41</f>
        <v>80765.23624106072</v>
      </c>
      <c r="K41" s="27"/>
      <c r="M41" s="8"/>
    </row>
    <row r="42" spans="1:13" ht="9">
      <c r="A42" s="50"/>
      <c r="B42" s="54"/>
      <c r="C42" s="23" t="s">
        <v>55</v>
      </c>
      <c r="D42" s="24">
        <v>28.4</v>
      </c>
      <c r="E42" s="26">
        <v>0.996</v>
      </c>
      <c r="F42" s="23">
        <v>3148.03791</v>
      </c>
      <c r="G42" s="29"/>
      <c r="H42" s="45">
        <f t="shared" si="6"/>
        <v>0.8849280800500313</v>
      </c>
      <c r="I42" s="45">
        <f t="shared" si="7"/>
        <v>2785.7871436210135</v>
      </c>
      <c r="J42" s="45">
        <f t="shared" si="8"/>
        <v>2774.643995046529</v>
      </c>
      <c r="K42" s="27"/>
      <c r="M42" s="8"/>
    </row>
    <row r="43" spans="1:13" ht="9">
      <c r="A43" s="50"/>
      <c r="B43" s="54"/>
      <c r="C43" s="23" t="s">
        <v>84</v>
      </c>
      <c r="D43" s="24">
        <v>35.3</v>
      </c>
      <c r="E43" s="26">
        <v>0.072</v>
      </c>
      <c r="F43" s="23">
        <v>11585.19516</v>
      </c>
      <c r="G43" s="28"/>
      <c r="H43" s="45">
        <f t="shared" si="6"/>
        <v>0.8483213429256595</v>
      </c>
      <c r="I43" s="45">
        <f t="shared" si="7"/>
        <v>9827.96831618705</v>
      </c>
      <c r="J43" s="45">
        <f t="shared" si="8"/>
        <v>707.6137187654676</v>
      </c>
      <c r="K43" s="27"/>
      <c r="M43" s="8"/>
    </row>
    <row r="44" spans="1:13" ht="9">
      <c r="A44" s="50"/>
      <c r="B44" s="54"/>
      <c r="C44" s="23" t="s">
        <v>66</v>
      </c>
      <c r="D44" s="24">
        <v>34.6</v>
      </c>
      <c r="E44" s="26">
        <v>0.085</v>
      </c>
      <c r="F44" s="23">
        <v>5382.835000000001</v>
      </c>
      <c r="G44" s="28"/>
      <c r="H44" s="45">
        <f t="shared" si="6"/>
        <v>0.851896447922938</v>
      </c>
      <c r="I44" s="45">
        <f t="shared" si="7"/>
        <v>4585.618016255268</v>
      </c>
      <c r="J44" s="45">
        <f t="shared" si="8"/>
        <v>389.7775313816978</v>
      </c>
      <c r="K44" s="27"/>
      <c r="M44" s="8"/>
    </row>
    <row r="45" spans="1:13" ht="9">
      <c r="A45" s="50"/>
      <c r="B45" s="54"/>
      <c r="C45" s="23" t="s">
        <v>95</v>
      </c>
      <c r="D45" s="24">
        <v>37.6</v>
      </c>
      <c r="E45" s="26">
        <v>0.037</v>
      </c>
      <c r="F45" s="23">
        <v>93175.10647</v>
      </c>
      <c r="G45" s="28"/>
      <c r="H45" s="45">
        <f t="shared" si="6"/>
        <v>0.836782968657599</v>
      </c>
      <c r="I45" s="45">
        <f t="shared" si="7"/>
        <v>77967.34219695446</v>
      </c>
      <c r="J45" s="45">
        <f t="shared" si="8"/>
        <v>2884.7916612873146</v>
      </c>
      <c r="K45" s="27"/>
      <c r="M45" s="8"/>
    </row>
    <row r="46" spans="1:13" ht="9">
      <c r="A46" s="50"/>
      <c r="B46" s="54"/>
      <c r="C46" s="23" t="s">
        <v>96</v>
      </c>
      <c r="D46" s="24">
        <v>33.2</v>
      </c>
      <c r="E46" s="26">
        <v>0.079</v>
      </c>
      <c r="F46" s="23">
        <v>1420.50496</v>
      </c>
      <c r="G46" s="28"/>
      <c r="H46" s="45">
        <f t="shared" si="6"/>
        <v>0.8591378263509412</v>
      </c>
      <c r="I46" s="45">
        <f t="shared" si="7"/>
        <v>1220.4095436551306</v>
      </c>
      <c r="J46" s="45">
        <f t="shared" si="8"/>
        <v>96.41235394875532</v>
      </c>
      <c r="K46" s="27"/>
      <c r="M46" s="8"/>
    </row>
    <row r="47" spans="1:13" ht="9" customHeight="1">
      <c r="A47" s="56"/>
      <c r="B47" s="52"/>
      <c r="C47" s="23" t="s">
        <v>56</v>
      </c>
      <c r="D47" s="24">
        <v>37.4</v>
      </c>
      <c r="E47" s="25">
        <v>0.05</v>
      </c>
      <c r="F47" s="23">
        <v>841.03944</v>
      </c>
      <c r="G47" s="28"/>
      <c r="H47" s="45">
        <f t="shared" si="6"/>
        <v>0.8377738306690349</v>
      </c>
      <c r="I47" s="45">
        <f t="shared" si="7"/>
        <v>704.6008333925399</v>
      </c>
      <c r="J47" s="45">
        <f t="shared" si="8"/>
        <v>35.230041669627</v>
      </c>
      <c r="K47" s="27"/>
      <c r="M47" s="8"/>
    </row>
    <row r="48" spans="1:13" ht="9">
      <c r="A48" s="37"/>
      <c r="B48" s="36"/>
      <c r="F48" s="23"/>
      <c r="G48" s="28"/>
      <c r="H48" s="45"/>
      <c r="I48" s="45"/>
      <c r="J48" s="45"/>
      <c r="K48" s="27"/>
      <c r="M48" s="8"/>
    </row>
    <row r="49" spans="1:13" ht="9">
      <c r="A49" s="50" t="s">
        <v>13</v>
      </c>
      <c r="B49" s="50" t="s">
        <v>13</v>
      </c>
      <c r="C49" s="8" t="s">
        <v>74</v>
      </c>
      <c r="D49" s="26">
        <v>29.3</v>
      </c>
      <c r="E49" s="26">
        <v>0.32</v>
      </c>
      <c r="F49" s="23">
        <v>1826668.038</v>
      </c>
      <c r="G49" s="33"/>
      <c r="H49" s="45">
        <f>(141.5)*(1/(D49+131.5))</f>
        <v>0.8799751243781093</v>
      </c>
      <c r="I49" s="45">
        <f>F49*$H49</f>
        <v>1607422.4339365668</v>
      </c>
      <c r="J49" s="45">
        <f aca="true" t="shared" si="9" ref="J49:J57">I49*$E49</f>
        <v>514375.1788597014</v>
      </c>
      <c r="K49" s="27"/>
      <c r="M49" s="8"/>
    </row>
    <row r="50" spans="1:13" ht="9" customHeight="1">
      <c r="A50" s="55"/>
      <c r="B50" s="50"/>
      <c r="C50" s="23" t="s">
        <v>13</v>
      </c>
      <c r="D50" s="26">
        <v>19.7</v>
      </c>
      <c r="E50" s="26">
        <v>0.274</v>
      </c>
      <c r="F50" s="23">
        <v>367309.9730900023</v>
      </c>
      <c r="G50" s="29"/>
      <c r="H50" s="45">
        <f aca="true" t="shared" si="10" ref="H50:H57">(141.5)*(1/(D50+131.5))</f>
        <v>0.9358465608465609</v>
      </c>
      <c r="I50" s="45">
        <f aca="true" t="shared" si="11" ref="I50:I57">F50*$H50</f>
        <v>343745.7750809215</v>
      </c>
      <c r="J50" s="45">
        <f t="shared" si="9"/>
        <v>94186.3423721725</v>
      </c>
      <c r="K50" s="27"/>
      <c r="M50" s="16"/>
    </row>
    <row r="51" spans="1:13" ht="9" customHeight="1">
      <c r="A51" s="55"/>
      <c r="B51" s="50"/>
      <c r="C51" s="23" t="s">
        <v>44</v>
      </c>
      <c r="D51" s="26">
        <v>13.3</v>
      </c>
      <c r="E51" s="26">
        <v>0.335</v>
      </c>
      <c r="F51" s="23">
        <v>205834.326</v>
      </c>
      <c r="G51" s="28"/>
      <c r="H51" s="45">
        <f t="shared" si="10"/>
        <v>0.9772099447513811</v>
      </c>
      <c r="I51" s="45">
        <f t="shared" si="11"/>
        <v>201143.35033839778</v>
      </c>
      <c r="J51" s="45">
        <f t="shared" si="9"/>
        <v>67383.02236336326</v>
      </c>
      <c r="K51" s="27"/>
      <c r="M51" s="8"/>
    </row>
    <row r="52" spans="1:13" ht="9" customHeight="1">
      <c r="A52" s="55"/>
      <c r="B52" s="50"/>
      <c r="C52" s="23" t="s">
        <v>92</v>
      </c>
      <c r="D52" s="26">
        <v>16</v>
      </c>
      <c r="E52" s="26">
        <v>0.363</v>
      </c>
      <c r="F52" s="23">
        <v>1240.78929</v>
      </c>
      <c r="G52" s="28"/>
      <c r="H52" s="45">
        <f>(141.5)*(1/(D52+131.5))</f>
        <v>0.9593220338983051</v>
      </c>
      <c r="I52" s="45">
        <f>F52*$H52</f>
        <v>1190.316505322034</v>
      </c>
      <c r="J52" s="45">
        <f>I52*$E52</f>
        <v>432.0848914318983</v>
      </c>
      <c r="K52" s="27"/>
      <c r="M52" s="8"/>
    </row>
    <row r="53" spans="1:13" ht="9" customHeight="1">
      <c r="A53" s="55"/>
      <c r="B53" s="50"/>
      <c r="C53" s="23" t="s">
        <v>45</v>
      </c>
      <c r="D53" s="26">
        <v>31.2</v>
      </c>
      <c r="E53" s="26">
        <v>0.131</v>
      </c>
      <c r="F53" s="23">
        <v>1173639.86</v>
      </c>
      <c r="G53" s="28"/>
      <c r="H53" s="45">
        <f t="shared" si="10"/>
        <v>0.8696988322065151</v>
      </c>
      <c r="I53" s="45">
        <f t="shared" si="11"/>
        <v>1020713.215673018</v>
      </c>
      <c r="J53" s="45">
        <f t="shared" si="9"/>
        <v>133713.43125316536</v>
      </c>
      <c r="K53" s="27"/>
      <c r="M53" s="8"/>
    </row>
    <row r="54" spans="1:13" ht="9" customHeight="1">
      <c r="A54" s="55"/>
      <c r="B54" s="50"/>
      <c r="C54" s="23" t="s">
        <v>58</v>
      </c>
      <c r="D54" s="26">
        <v>53.1</v>
      </c>
      <c r="E54" s="26">
        <v>0.012</v>
      </c>
      <c r="F54" s="23">
        <v>14251.101</v>
      </c>
      <c r="G54" s="28"/>
      <c r="H54" s="45">
        <f t="shared" si="10"/>
        <v>0.766522210184182</v>
      </c>
      <c r="I54" s="45">
        <f t="shared" si="11"/>
        <v>10923.785436078006</v>
      </c>
      <c r="J54" s="45">
        <f t="shared" si="9"/>
        <v>131.08542523293607</v>
      </c>
      <c r="K54" s="27"/>
      <c r="M54" s="8"/>
    </row>
    <row r="55" spans="1:13" ht="9" customHeight="1">
      <c r="A55" s="55"/>
      <c r="B55" s="50" t="s">
        <v>18</v>
      </c>
      <c r="C55" s="23" t="s">
        <v>57</v>
      </c>
      <c r="D55" s="26">
        <v>24.5</v>
      </c>
      <c r="E55" s="26">
        <v>0.4</v>
      </c>
      <c r="F55" s="23">
        <v>3333820.11</v>
      </c>
      <c r="G55" s="28"/>
      <c r="H55" s="45">
        <f t="shared" si="10"/>
        <v>0.907051282051282</v>
      </c>
      <c r="I55" s="45">
        <f t="shared" si="11"/>
        <v>3023945.8049038462</v>
      </c>
      <c r="J55" s="45">
        <f t="shared" si="9"/>
        <v>1209578.3219615386</v>
      </c>
      <c r="K55" s="27"/>
      <c r="M55" s="8"/>
    </row>
    <row r="56" spans="1:13" ht="9" customHeight="1">
      <c r="A56" s="55"/>
      <c r="B56" s="53"/>
      <c r="C56" s="23" t="s">
        <v>36</v>
      </c>
      <c r="D56" s="26">
        <v>24.6</v>
      </c>
      <c r="E56" s="26">
        <v>0.404</v>
      </c>
      <c r="F56" s="23">
        <v>10428363.212</v>
      </c>
      <c r="G56" s="28"/>
      <c r="H56" s="45">
        <f t="shared" si="10"/>
        <v>0.9064702114029468</v>
      </c>
      <c r="I56" s="45">
        <f t="shared" si="11"/>
        <v>9453000.605368353</v>
      </c>
      <c r="J56" s="45">
        <f t="shared" si="9"/>
        <v>3819012.244568815</v>
      </c>
      <c r="K56" s="27"/>
      <c r="M56" s="8"/>
    </row>
    <row r="57" spans="1:13" ht="9" customHeight="1">
      <c r="A57" s="55"/>
      <c r="B57" s="50"/>
      <c r="C57" s="23" t="s">
        <v>62</v>
      </c>
      <c r="D57" s="26">
        <v>18.1</v>
      </c>
      <c r="E57" s="26">
        <v>0.417</v>
      </c>
      <c r="F57" s="23">
        <v>2094413.20761</v>
      </c>
      <c r="G57" s="28"/>
      <c r="H57" s="45">
        <f t="shared" si="10"/>
        <v>0.945855614973262</v>
      </c>
      <c r="I57" s="45">
        <f t="shared" si="11"/>
        <v>1981012.4924920788</v>
      </c>
      <c r="J57" s="45">
        <f t="shared" si="9"/>
        <v>826082.2093691968</v>
      </c>
      <c r="K57" s="27"/>
      <c r="M57" s="8"/>
    </row>
    <row r="58" spans="1:13" ht="9">
      <c r="A58" s="37"/>
      <c r="B58" s="36"/>
      <c r="C58" s="23"/>
      <c r="D58" s="26"/>
      <c r="E58" s="25"/>
      <c r="F58" s="23"/>
      <c r="G58" s="28"/>
      <c r="H58" s="45"/>
      <c r="I58" s="45"/>
      <c r="J58" s="45"/>
      <c r="K58" s="27"/>
      <c r="M58" s="8"/>
    </row>
    <row r="59" spans="1:13" ht="9">
      <c r="A59" s="50" t="s">
        <v>14</v>
      </c>
      <c r="B59" s="54" t="s">
        <v>18</v>
      </c>
      <c r="C59" s="23" t="s">
        <v>29</v>
      </c>
      <c r="D59" s="26">
        <v>26.2</v>
      </c>
      <c r="E59" s="26">
        <v>0.462</v>
      </c>
      <c r="F59" s="23">
        <v>1767159.71366</v>
      </c>
      <c r="G59" s="33"/>
      <c r="H59" s="45">
        <f aca="true" t="shared" si="12" ref="H59:H76">(141.5)*(1/(D59+131.5))</f>
        <v>0.897273303741281</v>
      </c>
      <c r="I59" s="45">
        <f aca="true" t="shared" si="13" ref="I59:I74">F59*$H59</f>
        <v>1585625.2345142043</v>
      </c>
      <c r="J59" s="45">
        <f aca="true" t="shared" si="14" ref="J59:J74">I59*$E59</f>
        <v>732558.8583455625</v>
      </c>
      <c r="K59" s="27"/>
      <c r="M59" s="8"/>
    </row>
    <row r="60" spans="1:14" ht="9">
      <c r="A60" s="50"/>
      <c r="B60" s="54"/>
      <c r="C60" s="23" t="s">
        <v>46</v>
      </c>
      <c r="D60" s="26">
        <v>19</v>
      </c>
      <c r="E60" s="26">
        <v>0.599</v>
      </c>
      <c r="F60" s="23">
        <v>1963085.1665399997</v>
      </c>
      <c r="G60" s="33"/>
      <c r="H60" s="45">
        <f t="shared" si="12"/>
        <v>0.9401993355481728</v>
      </c>
      <c r="I60" s="45">
        <f>F60*$H60</f>
        <v>1845691.369205382</v>
      </c>
      <c r="J60" s="45">
        <f t="shared" si="14"/>
        <v>1105569.1301540236</v>
      </c>
      <c r="K60" s="27"/>
      <c r="M60" s="8"/>
      <c r="N60" s="8"/>
    </row>
    <row r="61" spans="1:14" ht="9">
      <c r="A61" s="50"/>
      <c r="B61" s="54"/>
      <c r="C61" s="23" t="s">
        <v>30</v>
      </c>
      <c r="D61" s="26">
        <v>24.75</v>
      </c>
      <c r="E61" s="26">
        <v>0.607</v>
      </c>
      <c r="F61" s="23">
        <v>3415055.8736800007</v>
      </c>
      <c r="G61" s="33"/>
      <c r="H61" s="45">
        <f t="shared" si="12"/>
        <v>0.9056000000000001</v>
      </c>
      <c r="I61" s="45">
        <f t="shared" si="13"/>
        <v>3092674.5992046087</v>
      </c>
      <c r="J61" s="45">
        <f t="shared" si="14"/>
        <v>1877253.4817171975</v>
      </c>
      <c r="K61" s="27"/>
      <c r="M61" s="8"/>
      <c r="N61" s="8"/>
    </row>
    <row r="62" spans="1:14" ht="9">
      <c r="A62" s="50"/>
      <c r="B62" s="54"/>
      <c r="C62" s="23" t="s">
        <v>42</v>
      </c>
      <c r="D62" s="26">
        <v>28.3</v>
      </c>
      <c r="E62" s="26">
        <v>0.462</v>
      </c>
      <c r="F62" s="23">
        <v>5480.09758</v>
      </c>
      <c r="G62" s="32"/>
      <c r="H62" s="45">
        <f t="shared" si="12"/>
        <v>0.8854818523153942</v>
      </c>
      <c r="I62" s="45">
        <f t="shared" si="13"/>
        <v>4852.526956007509</v>
      </c>
      <c r="J62" s="45">
        <f t="shared" si="14"/>
        <v>2241.8674536754693</v>
      </c>
      <c r="K62" s="27"/>
      <c r="M62" s="8"/>
      <c r="N62" s="8"/>
    </row>
    <row r="63" spans="1:13" ht="9">
      <c r="A63" s="50"/>
      <c r="B63" s="54"/>
      <c r="C63" s="23" t="s">
        <v>69</v>
      </c>
      <c r="D63" s="26">
        <v>25.5</v>
      </c>
      <c r="E63" s="25">
        <v>0.47</v>
      </c>
      <c r="F63" s="23">
        <v>3703235.9420599937</v>
      </c>
      <c r="G63" s="29"/>
      <c r="H63" s="45">
        <f t="shared" si="12"/>
        <v>0.9012738853503185</v>
      </c>
      <c r="I63" s="45">
        <f t="shared" si="13"/>
        <v>3337629.8458693577</v>
      </c>
      <c r="J63" s="45">
        <f t="shared" si="14"/>
        <v>1568686.027558598</v>
      </c>
      <c r="K63" s="27"/>
      <c r="M63" s="8"/>
    </row>
    <row r="64" spans="1:13" ht="9">
      <c r="A64" s="50"/>
      <c r="B64" s="54"/>
      <c r="C64" s="23" t="s">
        <v>31</v>
      </c>
      <c r="D64" s="26">
        <v>25</v>
      </c>
      <c r="E64" s="26">
        <v>0.5</v>
      </c>
      <c r="F64" s="23">
        <v>1048385.41632</v>
      </c>
      <c r="G64" s="23"/>
      <c r="H64" s="45">
        <f t="shared" si="12"/>
        <v>0.9041533546325878</v>
      </c>
      <c r="I64" s="45">
        <f t="shared" si="13"/>
        <v>947901.1911136102</v>
      </c>
      <c r="J64" s="45">
        <f t="shared" si="14"/>
        <v>473950.5955568051</v>
      </c>
      <c r="K64" s="27"/>
      <c r="M64" s="8"/>
    </row>
    <row r="65" spans="1:13" ht="9">
      <c r="A65" s="50"/>
      <c r="B65" s="54"/>
      <c r="C65" s="23" t="s">
        <v>32</v>
      </c>
      <c r="D65" s="26">
        <v>21</v>
      </c>
      <c r="E65" s="26">
        <v>0.496</v>
      </c>
      <c r="F65" s="23">
        <v>43982.15</v>
      </c>
      <c r="G65" s="23"/>
      <c r="H65" s="45">
        <f t="shared" si="12"/>
        <v>0.9278688524590164</v>
      </c>
      <c r="I65" s="45">
        <f t="shared" si="13"/>
        <v>40809.66704918033</v>
      </c>
      <c r="J65" s="45">
        <f t="shared" si="14"/>
        <v>20241.594856393443</v>
      </c>
      <c r="K65" s="27"/>
      <c r="M65" s="8"/>
    </row>
    <row r="66" spans="1:13" ht="9">
      <c r="A66" s="50"/>
      <c r="B66" s="54"/>
      <c r="C66" s="23" t="s">
        <v>63</v>
      </c>
      <c r="D66" s="26">
        <v>19.6</v>
      </c>
      <c r="E66" s="26">
        <v>0.748</v>
      </c>
      <c r="F66" s="23">
        <v>1033357.77</v>
      </c>
      <c r="G66" s="23"/>
      <c r="H66" s="45">
        <f t="shared" si="12"/>
        <v>0.9364659166115156</v>
      </c>
      <c r="I66" s="45">
        <f>F66*$H66</f>
        <v>967704.3312706817</v>
      </c>
      <c r="J66" s="45">
        <f>I66*$E66</f>
        <v>723842.8397904699</v>
      </c>
      <c r="K66" s="27"/>
      <c r="M66" s="8"/>
    </row>
    <row r="67" spans="1:13" ht="9">
      <c r="A67" s="50"/>
      <c r="B67" s="54"/>
      <c r="C67" s="23" t="s">
        <v>33</v>
      </c>
      <c r="D67" s="26">
        <v>20.3</v>
      </c>
      <c r="E67" s="26">
        <v>0.741</v>
      </c>
      <c r="F67" s="23">
        <v>7158000.87597</v>
      </c>
      <c r="G67" s="23"/>
      <c r="H67" s="45">
        <f t="shared" si="12"/>
        <v>0.9321475625823452</v>
      </c>
      <c r="I67" s="45">
        <f t="shared" si="13"/>
        <v>6672313.069497728</v>
      </c>
      <c r="J67" s="45">
        <f t="shared" si="14"/>
        <v>4944183.984497816</v>
      </c>
      <c r="K67" s="27"/>
      <c r="M67" s="8"/>
    </row>
    <row r="68" spans="1:13" ht="9">
      <c r="A68" s="50"/>
      <c r="B68" s="54"/>
      <c r="C68" s="23" t="s">
        <v>60</v>
      </c>
      <c r="D68" s="26">
        <v>24.7</v>
      </c>
      <c r="E68" s="26">
        <v>0.553</v>
      </c>
      <c r="F68" s="23">
        <v>4137610.94</v>
      </c>
      <c r="G68" s="23"/>
      <c r="H68" s="45">
        <f t="shared" si="12"/>
        <v>0.9058898847631243</v>
      </c>
      <c r="I68" s="45">
        <f t="shared" si="13"/>
        <v>3748219.8976312424</v>
      </c>
      <c r="J68" s="45">
        <f>I68*$E68</f>
        <v>2072765.6033900771</v>
      </c>
      <c r="K68" s="27"/>
      <c r="M68" s="8"/>
    </row>
    <row r="69" spans="1:13" ht="9">
      <c r="A69" s="50"/>
      <c r="B69" s="54"/>
      <c r="C69" s="23" t="s">
        <v>59</v>
      </c>
      <c r="D69" s="26">
        <v>20.2</v>
      </c>
      <c r="E69" s="26">
        <v>0.61</v>
      </c>
      <c r="F69" s="23">
        <v>8729633.00403</v>
      </c>
      <c r="G69" s="23"/>
      <c r="H69" s="45">
        <f>(141.5)*(1/(D69+131.5))</f>
        <v>0.9327620303230061</v>
      </c>
      <c r="I69" s="45">
        <f>F69*$H69</f>
        <v>8142670.204813746</v>
      </c>
      <c r="J69" s="45">
        <f>I69*$E69</f>
        <v>4967028.824936385</v>
      </c>
      <c r="K69" s="27"/>
      <c r="M69" s="8"/>
    </row>
    <row r="70" spans="1:13" ht="9">
      <c r="A70" s="50"/>
      <c r="B70" s="54"/>
      <c r="C70" s="23" t="s">
        <v>80</v>
      </c>
      <c r="D70" s="26">
        <v>15.2</v>
      </c>
      <c r="E70" s="26">
        <v>0.729</v>
      </c>
      <c r="F70" s="23">
        <v>384680.41544</v>
      </c>
      <c r="G70" s="23"/>
      <c r="H70" s="45">
        <f>(141.5)*(1/(D70+131.5))</f>
        <v>0.9645535105657806</v>
      </c>
      <c r="I70" s="45">
        <f>F70*$H70</f>
        <v>371044.84515855496</v>
      </c>
      <c r="J70" s="45">
        <f>I70*$E70</f>
        <v>270491.6921205866</v>
      </c>
      <c r="K70" s="27"/>
      <c r="M70" s="8"/>
    </row>
    <row r="71" spans="1:13" ht="9">
      <c r="A71" s="50"/>
      <c r="B71" s="54"/>
      <c r="C71" s="23" t="s">
        <v>70</v>
      </c>
      <c r="D71" s="26">
        <v>13.7</v>
      </c>
      <c r="E71" s="26">
        <v>1.8</v>
      </c>
      <c r="F71" s="23">
        <v>3582158.6</v>
      </c>
      <c r="G71" s="23"/>
      <c r="H71" s="45">
        <f>(141.5)*(1/(D71+131.5))</f>
        <v>0.9745179063360881</v>
      </c>
      <c r="I71" s="45">
        <f>F71*$H71</f>
        <v>3490877.6990358126</v>
      </c>
      <c r="J71" s="45">
        <f>I71*$E71</f>
        <v>6283579.858264463</v>
      </c>
      <c r="K71" s="27"/>
      <c r="M71" s="8"/>
    </row>
    <row r="72" spans="1:13" ht="9">
      <c r="A72" s="50"/>
      <c r="B72" s="54"/>
      <c r="C72" s="23" t="s">
        <v>50</v>
      </c>
      <c r="D72" s="26">
        <v>20.6</v>
      </c>
      <c r="E72" s="26">
        <v>1.2292</v>
      </c>
      <c r="F72" s="23">
        <v>500593.13241</v>
      </c>
      <c r="G72" s="23"/>
      <c r="H72" s="45">
        <f t="shared" si="12"/>
        <v>0.9303090072320842</v>
      </c>
      <c r="I72" s="45">
        <f t="shared" si="13"/>
        <v>465706.3000395464</v>
      </c>
      <c r="J72" s="45">
        <f t="shared" si="14"/>
        <v>572446.1840086104</v>
      </c>
      <c r="K72" s="27"/>
      <c r="M72" s="8"/>
    </row>
    <row r="73" spans="1:13" ht="9">
      <c r="A73" s="50"/>
      <c r="B73" s="54"/>
      <c r="C73" s="23" t="s">
        <v>34</v>
      </c>
      <c r="D73" s="26">
        <v>22.8</v>
      </c>
      <c r="E73" s="26">
        <v>0.585</v>
      </c>
      <c r="F73" s="23">
        <v>11570729.229999999</v>
      </c>
      <c r="G73" s="23"/>
      <c r="H73" s="45">
        <f t="shared" si="12"/>
        <v>0.917044718081659</v>
      </c>
      <c r="I73" s="45">
        <f t="shared" si="13"/>
        <v>10610876.12472456</v>
      </c>
      <c r="J73" s="45">
        <f t="shared" si="14"/>
        <v>6207362.532963867</v>
      </c>
      <c r="K73" s="27"/>
      <c r="M73" s="8"/>
    </row>
    <row r="74" spans="1:14" ht="9">
      <c r="A74" s="50"/>
      <c r="B74" s="54"/>
      <c r="C74" s="23" t="s">
        <v>35</v>
      </c>
      <c r="D74" s="26">
        <v>28.5</v>
      </c>
      <c r="E74" s="26">
        <v>0.482</v>
      </c>
      <c r="F74" s="23">
        <v>8713.53717</v>
      </c>
      <c r="G74" s="23"/>
      <c r="H74" s="45">
        <f t="shared" si="12"/>
        <v>0.884375</v>
      </c>
      <c r="I74" s="45">
        <f t="shared" si="13"/>
        <v>7706.03443471875</v>
      </c>
      <c r="J74" s="45">
        <f t="shared" si="14"/>
        <v>3714.3085975344375</v>
      </c>
      <c r="K74" s="27"/>
      <c r="M74" s="8"/>
      <c r="N74" s="16"/>
    </row>
    <row r="75" spans="1:14" ht="9">
      <c r="A75" s="50"/>
      <c r="B75" s="54"/>
      <c r="C75" s="23" t="s">
        <v>85</v>
      </c>
      <c r="D75" s="26">
        <v>26.9</v>
      </c>
      <c r="E75" s="26">
        <v>0.61</v>
      </c>
      <c r="F75" s="23">
        <v>1076782.34749</v>
      </c>
      <c r="G75" s="23"/>
      <c r="H75" s="45">
        <f t="shared" si="12"/>
        <v>0.8933080808080808</v>
      </c>
      <c r="I75" s="45">
        <f aca="true" t="shared" si="15" ref="I75:I82">F75*$H75</f>
        <v>961898.3722843119</v>
      </c>
      <c r="J75" s="45">
        <f aca="true" t="shared" si="16" ref="J75:J82">I75*$E75</f>
        <v>586758.0070934303</v>
      </c>
      <c r="K75" s="27"/>
      <c r="M75" s="8"/>
      <c r="N75" s="16"/>
    </row>
    <row r="76" spans="1:14" ht="9">
      <c r="A76" s="50"/>
      <c r="B76" s="42"/>
      <c r="C76" s="23" t="s">
        <v>105</v>
      </c>
      <c r="D76" s="26">
        <v>21.2</v>
      </c>
      <c r="E76" s="26">
        <v>0.998</v>
      </c>
      <c r="F76" s="23">
        <v>378526.49454000004</v>
      </c>
      <c r="G76" s="23"/>
      <c r="H76" s="45">
        <f t="shared" si="12"/>
        <v>0.9266535690897185</v>
      </c>
      <c r="I76" s="45">
        <f t="shared" si="15"/>
        <v>350762.9271605109</v>
      </c>
      <c r="J76" s="45">
        <f t="shared" si="16"/>
        <v>350061.4013061899</v>
      </c>
      <c r="K76" s="27"/>
      <c r="M76" s="8"/>
      <c r="N76" s="16"/>
    </row>
    <row r="77" spans="1:14" ht="9" customHeight="1">
      <c r="A77" s="50"/>
      <c r="B77" s="54" t="s">
        <v>27</v>
      </c>
      <c r="C77" s="23" t="s">
        <v>103</v>
      </c>
      <c r="D77" s="26">
        <v>13.2</v>
      </c>
      <c r="E77" s="26">
        <v>0.334</v>
      </c>
      <c r="F77" s="23">
        <v>464784.24</v>
      </c>
      <c r="G77" s="23"/>
      <c r="H77" s="45">
        <f aca="true" t="shared" si="17" ref="H77:H82">(141.5)*(1/(D77+131.5))</f>
        <v>0.9778852798894264</v>
      </c>
      <c r="I77" s="45">
        <f t="shared" si="15"/>
        <v>454505.66662059433</v>
      </c>
      <c r="J77" s="45">
        <f t="shared" si="16"/>
        <v>151804.89265127853</v>
      </c>
      <c r="K77" s="27"/>
      <c r="M77" s="8"/>
      <c r="N77" s="16"/>
    </row>
    <row r="78" spans="1:14" ht="9" customHeight="1">
      <c r="A78" s="50"/>
      <c r="B78" s="54"/>
      <c r="C78" s="23" t="s">
        <v>90</v>
      </c>
      <c r="D78" s="26">
        <v>28.4</v>
      </c>
      <c r="E78" s="26">
        <v>0.308</v>
      </c>
      <c r="F78" s="23">
        <v>1931277.7200000002</v>
      </c>
      <c r="G78" s="23"/>
      <c r="H78" s="45">
        <f t="shared" si="17"/>
        <v>0.8849280800500313</v>
      </c>
      <c r="I78" s="45">
        <f t="shared" si="15"/>
        <v>1709041.8848030022</v>
      </c>
      <c r="J78" s="45">
        <f t="shared" si="16"/>
        <v>526384.9005193247</v>
      </c>
      <c r="K78" s="27"/>
      <c r="M78" s="8"/>
      <c r="N78" s="16"/>
    </row>
    <row r="79" spans="1:14" ht="9" customHeight="1">
      <c r="A79" s="50"/>
      <c r="B79" s="52"/>
      <c r="C79" s="23" t="s">
        <v>97</v>
      </c>
      <c r="D79" s="26">
        <v>27.8</v>
      </c>
      <c r="E79" s="26">
        <v>0.36</v>
      </c>
      <c r="F79" s="23">
        <v>427337.08</v>
      </c>
      <c r="G79" s="23"/>
      <c r="H79" s="45">
        <f t="shared" si="17"/>
        <v>0.8882611424984306</v>
      </c>
      <c r="I79" s="45">
        <f t="shared" si="15"/>
        <v>379586.92291274323</v>
      </c>
      <c r="J79" s="45">
        <f t="shared" si="16"/>
        <v>136651.29224858756</v>
      </c>
      <c r="K79" s="27"/>
      <c r="M79" s="8"/>
      <c r="N79" s="16"/>
    </row>
    <row r="80" spans="1:14" ht="9" customHeight="1">
      <c r="A80" s="50"/>
      <c r="B80" s="52"/>
      <c r="C80" s="23" t="s">
        <v>78</v>
      </c>
      <c r="D80" s="26">
        <v>31</v>
      </c>
      <c r="E80" s="26">
        <v>0.324</v>
      </c>
      <c r="F80" s="23">
        <v>50101075.82000001</v>
      </c>
      <c r="G80" s="23"/>
      <c r="H80" s="45">
        <f t="shared" si="17"/>
        <v>0.8707692307692307</v>
      </c>
      <c r="I80" s="45">
        <f t="shared" si="15"/>
        <v>43626475.252492316</v>
      </c>
      <c r="J80" s="45">
        <f t="shared" si="16"/>
        <v>14134977.981807511</v>
      </c>
      <c r="K80" s="27"/>
      <c r="M80" s="8"/>
      <c r="N80" s="16"/>
    </row>
    <row r="81" spans="1:14" ht="9" customHeight="1">
      <c r="A81" s="50"/>
      <c r="B81" s="52"/>
      <c r="C81" s="23" t="s">
        <v>104</v>
      </c>
      <c r="D81" s="26">
        <v>28.1</v>
      </c>
      <c r="E81" s="26">
        <v>0.286</v>
      </c>
      <c r="F81" s="23">
        <v>1474488.92166</v>
      </c>
      <c r="G81" s="23"/>
      <c r="H81" s="45">
        <f t="shared" si="17"/>
        <v>0.8865914786967419</v>
      </c>
      <c r="I81" s="45">
        <f t="shared" si="15"/>
        <v>1307269.3133765038</v>
      </c>
      <c r="J81" s="45">
        <f t="shared" si="16"/>
        <v>373879.02362568007</v>
      </c>
      <c r="K81" s="27"/>
      <c r="M81" s="8"/>
      <c r="N81" s="16"/>
    </row>
    <row r="82" spans="1:14" ht="9" customHeight="1">
      <c r="A82" s="50"/>
      <c r="B82" s="52"/>
      <c r="C82" s="23" t="s">
        <v>68</v>
      </c>
      <c r="D82" s="26">
        <v>32.6</v>
      </c>
      <c r="E82" s="26">
        <v>0.128</v>
      </c>
      <c r="F82" s="23">
        <v>473552.05</v>
      </c>
      <c r="G82" s="23"/>
      <c r="H82" s="45">
        <f t="shared" si="17"/>
        <v>0.862279098110908</v>
      </c>
      <c r="I82" s="45">
        <f t="shared" si="15"/>
        <v>408334.0345825716</v>
      </c>
      <c r="J82" s="45">
        <f t="shared" si="16"/>
        <v>52266.75642656916</v>
      </c>
      <c r="K82" s="27"/>
      <c r="M82" s="8"/>
      <c r="N82" s="16"/>
    </row>
    <row r="83" spans="1:11" ht="9">
      <c r="A83" s="37"/>
      <c r="B83" s="36"/>
      <c r="C83" s="23"/>
      <c r="D83" s="26"/>
      <c r="E83" s="26"/>
      <c r="F83" s="23"/>
      <c r="G83" s="34"/>
      <c r="H83" s="45"/>
      <c r="I83" s="45"/>
      <c r="J83" s="45"/>
      <c r="K83" s="27"/>
    </row>
    <row r="84" spans="1:11" ht="9">
      <c r="A84" s="50" t="s">
        <v>15</v>
      </c>
      <c r="B84" s="54" t="s">
        <v>27</v>
      </c>
      <c r="C84" s="23" t="s">
        <v>77</v>
      </c>
      <c r="D84" s="26">
        <v>33.3</v>
      </c>
      <c r="E84" s="26">
        <v>0.24</v>
      </c>
      <c r="F84" s="23">
        <v>1633006.38</v>
      </c>
      <c r="G84" s="33"/>
      <c r="H84" s="45">
        <f>(141.5)*(1/(D84+131.5))</f>
        <v>0.8586165048543689</v>
      </c>
      <c r="I84" s="45">
        <f>F84*$H84</f>
        <v>1402126.2304004852</v>
      </c>
      <c r="J84" s="45">
        <f>I84*$E84</f>
        <v>336510.29529611644</v>
      </c>
      <c r="K84" s="27"/>
    </row>
    <row r="85" spans="1:14" ht="9" customHeight="1">
      <c r="A85" s="55"/>
      <c r="B85" s="52"/>
      <c r="C85" s="23" t="s">
        <v>28</v>
      </c>
      <c r="D85" s="26">
        <v>56.9</v>
      </c>
      <c r="E85" s="26">
        <v>0.0021</v>
      </c>
      <c r="F85" s="23">
        <v>6830.728</v>
      </c>
      <c r="G85" s="30"/>
      <c r="H85" s="45">
        <f>(141.5)*(1/(D85+131.5))</f>
        <v>0.7510615711252654</v>
      </c>
      <c r="I85" s="45">
        <f>F85*$H85</f>
        <v>5130.297303609342</v>
      </c>
      <c r="J85" s="45">
        <f>I85*$E85</f>
        <v>10.773624337579617</v>
      </c>
      <c r="K85" s="27"/>
      <c r="M85" s="8"/>
      <c r="N85" s="16"/>
    </row>
    <row r="86" spans="1:14" ht="9" customHeight="1">
      <c r="A86" s="55"/>
      <c r="B86" s="52"/>
      <c r="C86" s="23" t="s">
        <v>71</v>
      </c>
      <c r="D86" s="26">
        <v>52.4</v>
      </c>
      <c r="E86" s="26">
        <v>0.003</v>
      </c>
      <c r="F86" s="23">
        <v>248416.64</v>
      </c>
      <c r="G86" s="30"/>
      <c r="H86" s="45">
        <f>(141.5)*(1/(D86+131.5))</f>
        <v>0.7694399129961935</v>
      </c>
      <c r="I86" s="45">
        <f>F86*$H86</f>
        <v>191141.67786840672</v>
      </c>
      <c r="J86" s="45">
        <f>I86*$E86</f>
        <v>573.4250336052202</v>
      </c>
      <c r="K86" s="27"/>
      <c r="M86" s="8"/>
      <c r="N86" s="16"/>
    </row>
    <row r="87" spans="1:14" ht="9" customHeight="1">
      <c r="A87" s="55"/>
      <c r="B87" s="52"/>
      <c r="C87" s="23" t="s">
        <v>98</v>
      </c>
      <c r="D87" s="26">
        <v>23</v>
      </c>
      <c r="E87" s="26">
        <v>0.614</v>
      </c>
      <c r="F87" s="23">
        <v>2133027.37047</v>
      </c>
      <c r="G87" s="30"/>
      <c r="H87" s="45">
        <f>(141.5)*(1/(D87+131.5))</f>
        <v>0.9158576051779935</v>
      </c>
      <c r="I87" s="45">
        <f>F87*$H87</f>
        <v>1953549.339297767</v>
      </c>
      <c r="J87" s="45">
        <f>I87*$E87</f>
        <v>1199479.294328829</v>
      </c>
      <c r="K87" s="27"/>
      <c r="M87" s="8"/>
      <c r="N87" s="16"/>
    </row>
    <row r="88" spans="1:14" ht="9" customHeight="1">
      <c r="A88" s="55"/>
      <c r="B88" s="52"/>
      <c r="C88" s="23" t="s">
        <v>79</v>
      </c>
      <c r="D88" s="26">
        <v>30.1</v>
      </c>
      <c r="E88" s="26">
        <v>0.353</v>
      </c>
      <c r="F88" s="23">
        <v>14495059.92524</v>
      </c>
      <c r="G88" s="40"/>
      <c r="H88" s="45">
        <f>(141.5)*(1/(D88+131.5))</f>
        <v>0.8756188118811882</v>
      </c>
      <c r="I88" s="45">
        <f>F88*$H88</f>
        <v>12692147.149885274</v>
      </c>
      <c r="J88" s="45">
        <f>I88*$E88</f>
        <v>4480327.943909502</v>
      </c>
      <c r="K88" s="27"/>
      <c r="M88" s="8"/>
      <c r="N88" s="16"/>
    </row>
    <row r="89" spans="3:13" ht="9">
      <c r="C89" s="19"/>
      <c r="D89" s="20"/>
      <c r="E89" s="20"/>
      <c r="F89" s="21"/>
      <c r="G89" s="39"/>
      <c r="M89" s="16"/>
    </row>
    <row r="90" spans="1:6" ht="9.75" customHeight="1">
      <c r="A90" s="13" t="s">
        <v>100</v>
      </c>
      <c r="B90" s="13"/>
      <c r="C90" s="14"/>
      <c r="D90" s="15"/>
      <c r="E90" s="15"/>
      <c r="F90" s="15"/>
    </row>
    <row r="91" spans="1:14" ht="9.75" customHeight="1">
      <c r="A91" s="7" t="s">
        <v>99</v>
      </c>
      <c r="F91" s="8"/>
      <c r="N91" s="16"/>
    </row>
    <row r="92" spans="6:7" ht="9">
      <c r="F92" s="16"/>
      <c r="G92" s="39"/>
    </row>
    <row r="93" ht="9">
      <c r="F93" s="16"/>
    </row>
    <row r="94" spans="1:2" ht="9">
      <c r="A94" s="9"/>
      <c r="B94" s="9"/>
    </row>
    <row r="95" ht="9">
      <c r="F95" s="16"/>
    </row>
    <row r="104" ht="9">
      <c r="A104" s="7" t="s">
        <v>0</v>
      </c>
    </row>
  </sheetData>
  <sheetProtection/>
  <mergeCells count="25">
    <mergeCell ref="A10:A13"/>
    <mergeCell ref="A18:A28"/>
    <mergeCell ref="A59:A82"/>
    <mergeCell ref="A41:A47"/>
    <mergeCell ref="A33:A39"/>
    <mergeCell ref="B10:B13"/>
    <mergeCell ref="B33:B39"/>
    <mergeCell ref="B41:B47"/>
    <mergeCell ref="B49:B54"/>
    <mergeCell ref="A84:A88"/>
    <mergeCell ref="A49:A57"/>
    <mergeCell ref="B55:B57"/>
    <mergeCell ref="B59:B75"/>
    <mergeCell ref="B77:B82"/>
    <mergeCell ref="B84:B88"/>
    <mergeCell ref="F3:F4"/>
    <mergeCell ref="D3:D4"/>
    <mergeCell ref="E3:E4"/>
    <mergeCell ref="A30:A31"/>
    <mergeCell ref="C3:C4"/>
    <mergeCell ref="A15:A16"/>
    <mergeCell ref="A3:A4"/>
    <mergeCell ref="B3:B4"/>
    <mergeCell ref="B18:B28"/>
    <mergeCell ref="B30:B31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58" t="s">
        <v>5</v>
      </c>
      <c r="C4" s="58"/>
      <c r="D4" s="58"/>
      <c r="E4" s="58"/>
      <c r="F4" s="58"/>
      <c r="G4" s="58"/>
      <c r="H4" s="58"/>
      <c r="I4" s="58"/>
    </row>
    <row r="6" spans="2:10" ht="20.25">
      <c r="B6" s="57" t="s">
        <v>2</v>
      </c>
      <c r="C6" s="57"/>
      <c r="D6" s="57"/>
      <c r="E6" s="57"/>
      <c r="F6" s="57"/>
      <c r="G6" s="57"/>
      <c r="H6" s="57"/>
      <c r="I6" s="57"/>
      <c r="J6" s="1"/>
    </row>
    <row r="7" spans="2:10" ht="20.25">
      <c r="B7" s="57" t="s">
        <v>3</v>
      </c>
      <c r="C7" s="57"/>
      <c r="D7" s="57"/>
      <c r="E7" s="57"/>
      <c r="F7" s="57"/>
      <c r="G7" s="57"/>
      <c r="H7" s="57"/>
      <c r="I7" s="57"/>
      <c r="J7" s="1"/>
    </row>
    <row r="8" spans="244:251" ht="20.25">
      <c r="IJ8" s="57" t="s">
        <v>2</v>
      </c>
      <c r="IK8" s="57"/>
      <c r="IL8" s="57"/>
      <c r="IM8" s="57"/>
      <c r="IN8" s="57"/>
      <c r="IO8" s="57"/>
      <c r="IP8" s="57"/>
      <c r="IQ8" s="57"/>
    </row>
    <row r="9" spans="2:251" ht="20.25">
      <c r="B9" s="57" t="s">
        <v>1</v>
      </c>
      <c r="C9" s="57"/>
      <c r="D9" s="57"/>
      <c r="E9" s="57"/>
      <c r="F9" s="57"/>
      <c r="G9" s="57"/>
      <c r="H9" s="57"/>
      <c r="I9" s="57"/>
      <c r="J9" s="1"/>
      <c r="IJ9" s="57" t="s">
        <v>3</v>
      </c>
      <c r="IK9" s="57"/>
      <c r="IL9" s="57"/>
      <c r="IM9" s="57"/>
      <c r="IN9" s="57"/>
      <c r="IO9" s="57"/>
      <c r="IP9" s="57"/>
      <c r="IQ9" s="57"/>
    </row>
    <row r="11" spans="244:251" ht="20.25">
      <c r="IJ11" s="57" t="s">
        <v>1</v>
      </c>
      <c r="IK11" s="57"/>
      <c r="IL11" s="57"/>
      <c r="IM11" s="57"/>
      <c r="IN11" s="57"/>
      <c r="IO11" s="57"/>
      <c r="IP11" s="57"/>
      <c r="IQ11" s="57"/>
    </row>
    <row r="26" ht="15">
      <c r="B26" s="2" t="s">
        <v>4</v>
      </c>
    </row>
    <row r="28" ht="15">
      <c r="IJ28" s="2" t="s">
        <v>4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2018-03-22T20:51:49Z</cp:lastPrinted>
  <dcterms:created xsi:type="dcterms:W3CDTF">1998-02-13T16:43:15Z</dcterms:created>
  <dcterms:modified xsi:type="dcterms:W3CDTF">2019-06-14T16:30:17Z</dcterms:modified>
  <cp:category/>
  <cp:version/>
  <cp:contentType/>
  <cp:contentStatus/>
</cp:coreProperties>
</file>