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435" windowHeight="11640" activeTab="0"/>
  </bookViews>
  <sheets>
    <sheet name="T1.7" sheetId="1" r:id="rId1"/>
  </sheets>
  <definedNames>
    <definedName name="_Fill" hidden="1">#REF!</definedName>
    <definedName name="_xlnm.Print_Area" localSheetId="0">'T1.7'!$A$1:$L$81</definedName>
  </definedNames>
  <calcPr fullCalcOnLoad="1"/>
</workbook>
</file>

<file path=xl/sharedStrings.xml><?xml version="1.0" encoding="utf-8"?>
<sst xmlns="http://schemas.openxmlformats.org/spreadsheetml/2006/main" count="70" uniqueCount="66">
  <si>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</si>
  <si>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</si>
  <si>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</si>
  <si>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</si>
  <si>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</si>
  <si>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</si>
  <si>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</si>
  <si>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</si>
  <si>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</si>
  <si>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</si>
  <si>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</si>
  <si>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</si>
  <si>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</si>
  <si>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</si>
  <si>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</si>
  <si>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</si>
  <si>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</si>
  <si>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</si>
  <si>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</si>
  <si>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</si>
  <si>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</si>
  <si>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</si>
  <si>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</si>
  <si>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</si>
  <si>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</si>
  <si>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</si>
  <si>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</si>
  <si>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</si>
  <si>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</si>
  <si>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</si>
  <si>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</si>
  <si>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</si>
  <si>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</si>
  <si>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</si>
  <si>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</si>
  <si>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</si>
  <si>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</si>
  <si>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</si>
  <si>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</si>
  <si>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</si>
  <si>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</si>
  <si>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</si>
  <si>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</si>
  <si>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</si>
  <si>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</si>
  <si>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</si>
  <si>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</si>
  <si>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</si>
  <si>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</si>
  <si>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</si>
  <si>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</si>
  <si>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</si>
  <si>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Mianmar</t>
  </si>
  <si>
    <t>Notas: 1. Não inclui queima, perda e reinjeção.</t>
  </si>
  <si>
    <t>Vietnã</t>
  </si>
  <si>
    <t xml:space="preserve">               2. Dados retificados pela BP.</t>
  </si>
  <si>
    <t>Total Opep</t>
  </si>
  <si>
    <t>Peru</t>
  </si>
  <si>
    <t>Iraque</t>
  </si>
  <si>
    <t>Iêmen</t>
  </si>
  <si>
    <t>Total não Opep</t>
  </si>
  <si>
    <t>Europa e Eurásia</t>
  </si>
  <si>
    <t xml:space="preserve">Fontes: BP Statistical Review of World Energy 2019; para o Brasil, ANP/SDP, conforme o Decreto n° 2.705/1998. </t>
  </si>
  <si>
    <t>18/17
%</t>
  </si>
  <si>
    <t>Tabela 1.7 – Produção de gás natural, segundo Regiões Geográficas, Países e Blocos Econômicos – 2009-2018</t>
  </si>
  <si>
    <t>Regiões Geográficas, Países e Blocos Econômicos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</si>
</sst>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  <numFmt numFmtId="206" formatCode="#,##0.0000"/>
    <numFmt numFmtId="207" formatCode="0.0;;"/>
    <numFmt numFmtId="208" formatCode="[&gt;0.05]0.0;[=0]\-;\^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13" fillId="0" borderId="0" applyFill="0" applyBorder="0">
      <alignment horizontal="right" vertical="center"/>
      <protection/>
    </xf>
    <xf numFmtId="194" fontId="13" fillId="0" borderId="0" applyFill="0" applyBorder="0">
      <alignment horizontal="right" vertical="center"/>
      <protection/>
    </xf>
    <xf numFmtId="0" fontId="15" fillId="0" borderId="1" applyFill="0" applyBorder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0" borderId="0">
      <alignment/>
      <protection/>
    </xf>
    <xf numFmtId="0" fontId="17" fillId="0" borderId="0">
      <alignment horizontal="right"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2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194" fontId="14" fillId="0" borderId="0">
      <alignment horizontal="right"/>
      <protection/>
    </xf>
    <xf numFmtId="190" fontId="22" fillId="0" borderId="0">
      <alignment horizontal="right"/>
      <protection/>
    </xf>
    <xf numFmtId="0" fontId="23" fillId="0" borderId="0">
      <alignment/>
      <protection/>
    </xf>
    <xf numFmtId="0" fontId="44" fillId="21" borderId="3" applyNumberFormat="0" applyAlignment="0" applyProtection="0"/>
    <xf numFmtId="0" fontId="45" fillId="22" borderId="4" applyNumberFormat="0" applyAlignment="0" applyProtection="0"/>
    <xf numFmtId="0" fontId="46" fillId="0" borderId="5" applyNumberFormat="0" applyFill="0" applyAlignment="0" applyProtection="0"/>
    <xf numFmtId="171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3" applyNumberFormat="0" applyAlignment="0" applyProtection="0"/>
    <xf numFmtId="0" fontId="24" fillId="0" borderId="0" applyNumberFormat="0" applyFill="0" applyBorder="0" applyAlignment="0" applyProtection="0"/>
    <xf numFmtId="0" fontId="48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2" borderId="6" applyNumberFormat="0" applyFont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1" borderId="7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</cellStyleXfs>
  <cellXfs count="5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80" applyNumberFormat="1" applyFont="1" applyFill="1" applyBorder="1" applyAlignment="1" applyProtection="1">
      <alignment horizontal="right" vertical="center" wrapText="1"/>
      <protection/>
    </xf>
    <xf numFmtId="4" fontId="7" fillId="33" borderId="0" xfId="8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7" fontId="6" fillId="33" borderId="0" xfId="80" applyNumberFormat="1" applyFont="1" applyFill="1" applyBorder="1" applyAlignment="1" applyProtection="1">
      <alignment horizontal="right" vertical="center" wrapText="1"/>
      <protection/>
    </xf>
    <xf numFmtId="171" fontId="7" fillId="33" borderId="0" xfId="80" applyFont="1" applyFill="1" applyBorder="1" applyAlignment="1" applyProtection="1">
      <alignment horizontal="right" vertical="center" wrapText="1"/>
      <protection/>
    </xf>
    <xf numFmtId="171" fontId="6" fillId="33" borderId="0" xfId="80" applyFont="1" applyFill="1" applyBorder="1" applyAlignment="1" applyProtection="1">
      <alignment horizontal="right" vertical="center" wrapText="1"/>
      <protection/>
    </xf>
    <xf numFmtId="10" fontId="6" fillId="33" borderId="0" xfId="78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78" applyNumberFormat="1" applyFont="1" applyFill="1" applyBorder="1" applyAlignment="1">
      <alignment/>
    </xf>
    <xf numFmtId="194" fontId="6" fillId="33" borderId="0" xfId="78" applyNumberFormat="1" applyFont="1" applyFill="1" applyBorder="1" applyAlignment="1">
      <alignment/>
    </xf>
    <xf numFmtId="194" fontId="6" fillId="33" borderId="0" xfId="78" applyNumberFormat="1" applyFont="1" applyFill="1" applyBorder="1" applyAlignment="1">
      <alignment vertical="center"/>
    </xf>
    <xf numFmtId="194" fontId="9" fillId="33" borderId="0" xfId="78" applyNumberFormat="1" applyFont="1" applyFill="1" applyBorder="1" applyAlignment="1">
      <alignment/>
    </xf>
    <xf numFmtId="171" fontId="9" fillId="33" borderId="0" xfId="80" applyFont="1" applyFill="1" applyBorder="1" applyAlignment="1" applyProtection="1">
      <alignment horizontal="right" vertical="center" wrapText="1"/>
      <protection/>
    </xf>
    <xf numFmtId="191" fontId="9" fillId="33" borderId="0" xfId="80" applyNumberFormat="1" applyFont="1" applyFill="1" applyBorder="1" applyAlignment="1">
      <alignment horizontal="center"/>
    </xf>
    <xf numFmtId="197" fontId="6" fillId="33" borderId="0" xfId="8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8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80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/>
    </xf>
    <xf numFmtId="37" fontId="6" fillId="33" borderId="13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78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78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205" fontId="9" fillId="33" borderId="0" xfId="80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37" fontId="6" fillId="33" borderId="14" xfId="0" applyNumberFormat="1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>
      <alignment horizontal="center"/>
    </xf>
    <xf numFmtId="10" fontId="6" fillId="33" borderId="14" xfId="78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171" fontId="6" fillId="33" borderId="0" xfId="8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</cellXfs>
  <cellStyles count="76">
    <cellStyle name="Normal" xfId="0"/>
    <cellStyle name="05_table figs" xfId="15"/>
    <cellStyle name="06_per cent" xfId="16"/>
    <cellStyle name="07_Bold table text" xfId="17"/>
    <cellStyle name="20% - Ênfase1" xfId="18"/>
    <cellStyle name="20% - Ênfase2" xfId="19"/>
    <cellStyle name="20% - Ênfase3" xfId="20"/>
    <cellStyle name="20% - Ênfase4" xfId="21"/>
    <cellStyle name="20% - Ênfase5" xfId="22"/>
    <cellStyle name="20% - Ênfase6" xfId="23"/>
    <cellStyle name="40% - Ênfase1" xfId="24"/>
    <cellStyle name="40% - Ênfase2" xfId="25"/>
    <cellStyle name="40% - Ênfase3" xfId="26"/>
    <cellStyle name="40% - Ênfase4" xfId="27"/>
    <cellStyle name="40% - Ênfase5" xfId="28"/>
    <cellStyle name="40% - Ênfase6" xfId="29"/>
    <cellStyle name="60% - Ênfase1" xfId="30"/>
    <cellStyle name="60% - Ênfase2" xfId="31"/>
    <cellStyle name="60% - Ênfase3" xfId="32"/>
    <cellStyle name="60% - Ênfase4" xfId="33"/>
    <cellStyle name="60% - Ênfase5" xfId="34"/>
    <cellStyle name="60% - Ênfase6" xfId="35"/>
    <cellStyle name="Bom" xfId="36"/>
    <cellStyle name="C01_Main head" xfId="37"/>
    <cellStyle name="C02_Column heads" xfId="38"/>
    <cellStyle name="C03_Sub head bold" xfId="39"/>
    <cellStyle name="C03a_Sub head" xfId="40"/>
    <cellStyle name="C04_Total text white bold" xfId="41"/>
    <cellStyle name="C04a_Total text black with rule" xfId="42"/>
    <cellStyle name="C05_Main text" xfId="43"/>
    <cellStyle name="C06_Figs" xfId="44"/>
    <cellStyle name="C07_Figs 1 dec percent" xfId="45"/>
    <cellStyle name="C08_Figs 1 decimal" xfId="46"/>
    <cellStyle name="C09_Notes" xfId="47"/>
    <cellStyle name="Cálculo" xfId="48"/>
    <cellStyle name="Célula de Verificação" xfId="49"/>
    <cellStyle name="Célula Vinculada" xfId="50"/>
    <cellStyle name="Comma 3 2" xfId="51"/>
    <cellStyle name="Comma 5" xfId="52"/>
    <cellStyle name="Ênfase1" xfId="53"/>
    <cellStyle name="Ênfase2" xfId="54"/>
    <cellStyle name="Ênfase3" xfId="55"/>
    <cellStyle name="Ênfase4" xfId="56"/>
    <cellStyle name="Ênfase5" xfId="57"/>
    <cellStyle name="Ênfase6" xfId="58"/>
    <cellStyle name="Entrada" xfId="59"/>
    <cellStyle name="Hyperlink" xfId="60"/>
    <cellStyle name="Incorreto" xfId="61"/>
    <cellStyle name="Currency" xfId="62"/>
    <cellStyle name="Currency [0]" xfId="63"/>
    <cellStyle name="Neutra" xfId="64"/>
    <cellStyle name="Normal 2" xfId="65"/>
    <cellStyle name="Normal 3" xfId="66"/>
    <cellStyle name="Normal 3 2" xfId="67"/>
    <cellStyle name="Normal 33" xfId="68"/>
    <cellStyle name="Normal 42" xfId="69"/>
    <cellStyle name="Normal 8" xfId="70"/>
    <cellStyle name="Normal 8 2" xfId="71"/>
    <cellStyle name="Normal 8 7" xfId="72"/>
    <cellStyle name="Normal 9 10" xfId="73"/>
    <cellStyle name="Nota" xfId="74"/>
    <cellStyle name="Percent 2 10" xfId="75"/>
    <cellStyle name="Percent 3" xfId="76"/>
    <cellStyle name="Percent 8" xfId="77"/>
    <cellStyle name="Percent" xfId="78"/>
    <cellStyle name="Saída" xfId="79"/>
    <cellStyle name="Comma" xfId="80"/>
    <cellStyle name="Comma [0]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PageLayoutView="0" workbookViewId="0" topLeftCell="A1">
      <selection activeCell="A5" sqref="A5"/>
    </sheetView>
  </sheetViews>
  <sheetFormatPr defaultColWidth="11.5546875" defaultRowHeight="15"/>
  <cols>
    <col min="1" max="1" width="20.4453125" style="5" customWidth="1"/>
    <col min="2" max="9" width="5.3359375" style="1" customWidth="1"/>
    <col min="10" max="11" width="5.3359375" style="14" customWidth="1"/>
    <col min="12" max="12" width="5.88671875" style="1" bestFit="1" customWidth="1"/>
    <col min="13" max="16384" width="11.5546875" style="1" customWidth="1"/>
  </cols>
  <sheetData>
    <row r="1" spans="1:12" ht="12" customHeight="1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51" t="s">
        <v>65</v>
      </c>
      <c r="B3" s="53" t="s">
        <v>51</v>
      </c>
      <c r="C3" s="54"/>
      <c r="D3" s="54"/>
      <c r="E3" s="54"/>
      <c r="F3" s="54"/>
      <c r="G3" s="54"/>
      <c r="H3" s="54"/>
      <c r="I3" s="54"/>
      <c r="J3" s="54"/>
      <c r="K3" s="55"/>
      <c r="L3" s="56" t="s">
        <v>63</v>
      </c>
    </row>
    <row r="4" spans="1:12" s="3" customFormat="1" ht="12" customHeight="1">
      <c r="A4" s="52"/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57"/>
    </row>
    <row r="5" spans="2:12" ht="9"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</row>
    <row r="6" spans="1:12" s="10" customFormat="1" ht="9">
      <c r="A6" s="7" t="s">
        <v>1</v>
      </c>
      <c r="B6" s="8">
        <f aca="true" t="shared" si="0" ref="B6:G6">B8+B13+B23+B40+B53+B60</f>
        <v>2938.5999510110105</v>
      </c>
      <c r="C6" s="8">
        <f t="shared" si="0"/>
        <v>3150.997920535036</v>
      </c>
      <c r="D6" s="8">
        <f t="shared" si="0"/>
        <v>3256.96641210104</v>
      </c>
      <c r="E6" s="8">
        <f t="shared" si="0"/>
        <v>3323.8182199819853</v>
      </c>
      <c r="F6" s="8">
        <f t="shared" si="0"/>
        <v>3363.1129385227823</v>
      </c>
      <c r="G6" s="8">
        <f t="shared" si="0"/>
        <v>3431.0816407871203</v>
      </c>
      <c r="H6" s="8">
        <f>H8+H13+H23+H40+H53+H60</f>
        <v>3501.688370661591</v>
      </c>
      <c r="I6" s="8">
        <f>I8+I13+I23+I40+I53+I60</f>
        <v>3541.6905030290595</v>
      </c>
      <c r="J6" s="8">
        <f>J8+J13+J23+J40+J53+J60</f>
        <v>3677.739904748798</v>
      </c>
      <c r="K6" s="8">
        <f>K8+K13+K23+K40+K53+K60</f>
        <v>3867.860938193256</v>
      </c>
      <c r="L6" s="9">
        <f>((K6/J6)-1)*100</f>
        <v>5.169507316136435</v>
      </c>
    </row>
    <row r="7" spans="2:12" ht="9">
      <c r="B7" s="22"/>
      <c r="C7" s="22"/>
      <c r="D7" s="42"/>
      <c r="E7" s="42"/>
      <c r="F7" s="42"/>
      <c r="G7" s="42"/>
      <c r="H7" s="42"/>
      <c r="I7" s="42"/>
      <c r="J7" s="42"/>
      <c r="K7" s="42"/>
      <c r="L7" s="12"/>
    </row>
    <row r="8" spans="1:12" s="10" customFormat="1" ht="9">
      <c r="A8" s="7" t="s">
        <v>2</v>
      </c>
      <c r="B8" s="8">
        <f aca="true" t="shared" si="1" ref="B8:I8">SUM(B9:B11)</f>
        <v>765.2163872028076</v>
      </c>
      <c r="C8" s="8">
        <f t="shared" si="1"/>
        <v>775.9263396554215</v>
      </c>
      <c r="D8" s="8">
        <f t="shared" si="1"/>
        <v>820.5288626029578</v>
      </c>
      <c r="E8" s="8">
        <f t="shared" si="1"/>
        <v>850.2802147902153</v>
      </c>
      <c r="F8" s="8">
        <f t="shared" si="1"/>
        <v>860.1011243019935</v>
      </c>
      <c r="G8" s="8">
        <f t="shared" si="1"/>
        <v>915.0178854844597</v>
      </c>
      <c r="H8" s="8">
        <f t="shared" si="1"/>
        <v>949.0058255001509</v>
      </c>
      <c r="I8" s="8">
        <f t="shared" si="1"/>
        <v>942.8117854811209</v>
      </c>
      <c r="J8" s="8">
        <f>SUM(J9:J11)</f>
        <v>961.5791434861521</v>
      </c>
      <c r="K8" s="8">
        <f>SUM(K9:K11)</f>
        <v>1053.8656694551132</v>
      </c>
      <c r="L8" s="9">
        <f>((K8/J8)-1)*100</f>
        <v>9.597392642521484</v>
      </c>
    </row>
    <row r="9" spans="1:12" s="10" customFormat="1" ht="9">
      <c r="A9" s="25" t="s">
        <v>4</v>
      </c>
      <c r="B9" s="24">
        <v>155.050825</v>
      </c>
      <c r="C9" s="24">
        <v>149.59107499999976</v>
      </c>
      <c r="D9" s="24">
        <v>151.07132499999977</v>
      </c>
      <c r="E9" s="24">
        <v>150.3051999999998</v>
      </c>
      <c r="F9" s="24">
        <v>151.92034999999976</v>
      </c>
      <c r="G9" s="24">
        <v>158.99159999999975</v>
      </c>
      <c r="H9" s="24">
        <v>160.75567499999974</v>
      </c>
      <c r="I9" s="24">
        <v>171.80424999999974</v>
      </c>
      <c r="J9" s="24">
        <v>177.5522249999997</v>
      </c>
      <c r="K9" s="24">
        <v>184.7221112760943</v>
      </c>
      <c r="L9" s="27">
        <f>((K9/J9)-1)*100</f>
        <v>4.038184413681445</v>
      </c>
    </row>
    <row r="10" spans="1:12" ht="9">
      <c r="A10" s="25" t="s">
        <v>3</v>
      </c>
      <c r="B10" s="24">
        <v>557.5825110916965</v>
      </c>
      <c r="C10" s="24">
        <v>575.1574468498662</v>
      </c>
      <c r="D10" s="24">
        <v>617.3585467696247</v>
      </c>
      <c r="E10" s="24">
        <v>649.1248277902155</v>
      </c>
      <c r="F10" s="24">
        <v>655.6927351075493</v>
      </c>
      <c r="G10" s="24">
        <v>704.72648223446</v>
      </c>
      <c r="H10" s="24">
        <v>740.3032029723734</v>
      </c>
      <c r="I10" s="24">
        <v>727.3561114533433</v>
      </c>
      <c r="J10" s="24">
        <v>745.7584747639303</v>
      </c>
      <c r="K10" s="24">
        <v>831.779024775781</v>
      </c>
      <c r="L10" s="27">
        <f>((K10/J10)-1)*100</f>
        <v>11.534639286409787</v>
      </c>
    </row>
    <row r="11" spans="1:13" ht="9">
      <c r="A11" s="26" t="s">
        <v>5</v>
      </c>
      <c r="B11" s="24">
        <v>52.583051111111125</v>
      </c>
      <c r="C11" s="24">
        <v>51.17781780555558</v>
      </c>
      <c r="D11" s="24">
        <v>52.098990833333346</v>
      </c>
      <c r="E11" s="24">
        <v>50.85018700000001</v>
      </c>
      <c r="F11" s="24">
        <v>52.48803919444446</v>
      </c>
      <c r="G11" s="24">
        <v>51.29980325000002</v>
      </c>
      <c r="H11" s="24">
        <v>47.94694752777779</v>
      </c>
      <c r="I11" s="24">
        <v>43.651424027777786</v>
      </c>
      <c r="J11" s="24">
        <v>38.26844372222223</v>
      </c>
      <c r="K11" s="24">
        <v>37.36453340323796</v>
      </c>
      <c r="L11" s="27">
        <f>((K11/J11)-1)*100</f>
        <v>-2.362025290459824</v>
      </c>
      <c r="M11" s="10"/>
    </row>
    <row r="12" spans="2:12" ht="9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3" ht="9">
      <c r="A13" s="7" t="s">
        <v>46</v>
      </c>
      <c r="B13" s="8">
        <f aca="true" t="shared" si="2" ref="B13:H13">SUM(B14:B21)</f>
        <v>152.30746171974639</v>
      </c>
      <c r="C13" s="8">
        <f t="shared" si="2"/>
        <v>160.41853083310767</v>
      </c>
      <c r="D13" s="8">
        <f t="shared" si="2"/>
        <v>164.07785697821632</v>
      </c>
      <c r="E13" s="8">
        <f t="shared" si="2"/>
        <v>170.56623662637844</v>
      </c>
      <c r="F13" s="8">
        <f t="shared" si="2"/>
        <v>173.76940130562093</v>
      </c>
      <c r="G13" s="8">
        <f t="shared" si="2"/>
        <v>176.0457301193482</v>
      </c>
      <c r="H13" s="8">
        <f t="shared" si="2"/>
        <v>178.03600714156772</v>
      </c>
      <c r="I13" s="8">
        <f>SUM(I14:I21)</f>
        <v>176.67968403882549</v>
      </c>
      <c r="J13" s="8">
        <f>SUM(J14:J21)</f>
        <v>180.28327865093476</v>
      </c>
      <c r="K13" s="8">
        <f>SUM(K14:K21)</f>
        <v>176.6813936512644</v>
      </c>
      <c r="L13" s="9">
        <f>((K13/J13)-1)*100</f>
        <v>-1.9979029816982408</v>
      </c>
      <c r="M13" s="10"/>
    </row>
    <row r="14" spans="1:13" ht="9">
      <c r="A14" s="26" t="s">
        <v>6</v>
      </c>
      <c r="B14" s="24">
        <v>40.30119119682506</v>
      </c>
      <c r="C14" s="24">
        <v>38.996995759325024</v>
      </c>
      <c r="D14" s="24">
        <v>37.71784510460003</v>
      </c>
      <c r="E14" s="24">
        <v>36.69120329687499</v>
      </c>
      <c r="F14" s="24">
        <v>34.55585356705</v>
      </c>
      <c r="G14" s="24">
        <v>34.48587954684993</v>
      </c>
      <c r="H14" s="24">
        <v>35.49114424857496</v>
      </c>
      <c r="I14" s="24">
        <v>37.28235641480003</v>
      </c>
      <c r="J14" s="24">
        <v>37.14988828034997</v>
      </c>
      <c r="K14" s="24">
        <v>39.425389847674964</v>
      </c>
      <c r="L14" s="27">
        <f aca="true" t="shared" si="3" ref="L14:L21">((K14/J14)-1)*100</f>
        <v>6.125190875819131</v>
      </c>
      <c r="M14" s="10"/>
    </row>
    <row r="15" spans="1:12" ht="9">
      <c r="A15" s="26" t="s">
        <v>38</v>
      </c>
      <c r="B15" s="24">
        <v>11.881584314763947</v>
      </c>
      <c r="C15" s="24">
        <v>13.714502311718686</v>
      </c>
      <c r="D15" s="24">
        <v>15.03400124471542</v>
      </c>
      <c r="E15" s="24">
        <v>17.139783626480163</v>
      </c>
      <c r="F15" s="24">
        <v>19.575464173333497</v>
      </c>
      <c r="G15" s="24">
        <v>20.27682462439656</v>
      </c>
      <c r="H15" s="24">
        <v>19.560595680666275</v>
      </c>
      <c r="I15" s="24">
        <v>17.590332401027773</v>
      </c>
      <c r="J15" s="24">
        <v>17.085544976901907</v>
      </c>
      <c r="K15" s="24">
        <v>15.961478322209754</v>
      </c>
      <c r="L15" s="27">
        <f t="shared" si="3"/>
        <v>-6.579050631465311</v>
      </c>
    </row>
    <row r="16" spans="1:13" s="32" customFormat="1" ht="9">
      <c r="A16" s="26" t="s">
        <v>37</v>
      </c>
      <c r="B16" s="24">
        <v>12.276942431914751</v>
      </c>
      <c r="C16" s="24">
        <v>15.020553351427873</v>
      </c>
      <c r="D16" s="24">
        <v>17.226965221479546</v>
      </c>
      <c r="E16" s="24">
        <v>19.832849577823094</v>
      </c>
      <c r="F16" s="24">
        <v>21.949594434327278</v>
      </c>
      <c r="G16" s="24">
        <v>23.34767607932743</v>
      </c>
      <c r="H16" s="24">
        <v>23.8044950278938</v>
      </c>
      <c r="I16" s="24">
        <v>24.123577714840703</v>
      </c>
      <c r="J16" s="24">
        <v>27.181421869057523</v>
      </c>
      <c r="K16" s="24">
        <v>25.162356744324818</v>
      </c>
      <c r="L16" s="27">
        <f t="shared" si="3"/>
        <v>-7.428107088949398</v>
      </c>
      <c r="M16" s="33"/>
    </row>
    <row r="17" spans="1:13" ht="9">
      <c r="A17" s="26" t="s">
        <v>39</v>
      </c>
      <c r="B17" s="24">
        <v>10.111819707695272</v>
      </c>
      <c r="C17" s="24">
        <v>10.843387770101765</v>
      </c>
      <c r="D17" s="24">
        <v>10.545846457194692</v>
      </c>
      <c r="E17" s="24">
        <v>11.52564767799437</v>
      </c>
      <c r="F17" s="24">
        <v>13.223475922256998</v>
      </c>
      <c r="G17" s="24">
        <v>12.332834187900273</v>
      </c>
      <c r="H17" s="24">
        <v>11.610315828737114</v>
      </c>
      <c r="I17" s="24">
        <v>12.020202398275844</v>
      </c>
      <c r="J17" s="24">
        <v>12.287946259654934</v>
      </c>
      <c r="K17" s="24">
        <v>12.856518181797421</v>
      </c>
      <c r="L17" s="27">
        <f t="shared" si="3"/>
        <v>4.627070383675758</v>
      </c>
      <c r="M17" s="10"/>
    </row>
    <row r="18" spans="1:13" ht="9">
      <c r="A18" s="26" t="s">
        <v>57</v>
      </c>
      <c r="B18" s="24">
        <v>3.5857998813656256</v>
      </c>
      <c r="C18" s="24">
        <v>7.314945904836283</v>
      </c>
      <c r="D18" s="24">
        <v>11.480540723125033</v>
      </c>
      <c r="E18" s="24">
        <v>11.958074747093477</v>
      </c>
      <c r="F18" s="24">
        <v>12.399125543279478</v>
      </c>
      <c r="G18" s="24">
        <v>13.127230024552874</v>
      </c>
      <c r="H18" s="24">
        <v>12.656716607823752</v>
      </c>
      <c r="I18" s="24">
        <v>14.018435321377988</v>
      </c>
      <c r="J18" s="24">
        <v>13.010746924131208</v>
      </c>
      <c r="K18" s="24">
        <v>12.788531133496914</v>
      </c>
      <c r="L18" s="27">
        <f t="shared" si="3"/>
        <v>-1.7079403045043295</v>
      </c>
      <c r="M18" s="10"/>
    </row>
    <row r="19" spans="1:12" ht="9">
      <c r="A19" s="26" t="s">
        <v>47</v>
      </c>
      <c r="B19" s="24">
        <v>38.55821044890938</v>
      </c>
      <c r="C19" s="24">
        <v>40.29303044187451</v>
      </c>
      <c r="D19" s="24">
        <v>38.68521633502388</v>
      </c>
      <c r="E19" s="24">
        <v>38.532407214891755</v>
      </c>
      <c r="F19" s="24">
        <v>38.74725975684001</v>
      </c>
      <c r="G19" s="24">
        <v>38.06720547288563</v>
      </c>
      <c r="H19" s="24">
        <v>35.95585653784688</v>
      </c>
      <c r="I19" s="24">
        <v>31.28169845593913</v>
      </c>
      <c r="J19" s="24">
        <v>31.8729275877816</v>
      </c>
      <c r="K19" s="24">
        <v>33.96111315452831</v>
      </c>
      <c r="L19" s="27">
        <f t="shared" si="3"/>
        <v>6.551596369663937</v>
      </c>
    </row>
    <row r="20" spans="1:21" s="16" customFormat="1" ht="9">
      <c r="A20" s="26" t="s">
        <v>7</v>
      </c>
      <c r="B20" s="24">
        <v>31.795950000000005</v>
      </c>
      <c r="C20" s="24">
        <v>30.451740000000004</v>
      </c>
      <c r="D20" s="24">
        <v>30.236400000000007</v>
      </c>
      <c r="E20" s="24">
        <v>31.904730000000008</v>
      </c>
      <c r="F20" s="24">
        <v>30.590490000000006</v>
      </c>
      <c r="G20" s="24">
        <v>31.788180000000004</v>
      </c>
      <c r="H20" s="24">
        <v>36.06501</v>
      </c>
      <c r="I20" s="24">
        <v>37.23873394612107</v>
      </c>
      <c r="J20" s="24">
        <v>38.60538774256948</v>
      </c>
      <c r="K20" s="24">
        <v>33.22617548413127</v>
      </c>
      <c r="L20" s="27">
        <f t="shared" si="3"/>
        <v>-13.933838184214498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13" s="10" customFormat="1" ht="9">
      <c r="A21" s="26" t="s">
        <v>8</v>
      </c>
      <c r="B21" s="24">
        <v>3.7959637382723086</v>
      </c>
      <c r="C21" s="24">
        <v>3.7833752938235286</v>
      </c>
      <c r="D21" s="24">
        <v>3.1510418920776955</v>
      </c>
      <c r="E21" s="24">
        <v>2.9815404852206004</v>
      </c>
      <c r="F21" s="24">
        <v>2.728137908533644</v>
      </c>
      <c r="G21" s="24">
        <v>2.6199001834355107</v>
      </c>
      <c r="H21" s="24">
        <v>2.8918732100249542</v>
      </c>
      <c r="I21" s="24">
        <v>3.124347386442949</v>
      </c>
      <c r="J21" s="24">
        <v>3.0894150104881346</v>
      </c>
      <c r="K21" s="24">
        <v>3.299830783100935</v>
      </c>
      <c r="L21" s="27">
        <f t="shared" si="3"/>
        <v>6.810861341013363</v>
      </c>
      <c r="M21" s="1"/>
    </row>
    <row r="22" spans="1:13" ht="9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2"/>
      <c r="M22" s="10"/>
    </row>
    <row r="23" spans="1:12" ht="9">
      <c r="A23" s="48" t="s">
        <v>61</v>
      </c>
      <c r="B23" s="8">
        <f aca="true" t="shared" si="4" ref="B23:H23">SUM(B24:B38)</f>
        <v>967.2716267644412</v>
      </c>
      <c r="C23" s="8">
        <f t="shared" si="4"/>
        <v>1043.3530213533397</v>
      </c>
      <c r="D23" s="8">
        <f t="shared" si="4"/>
        <v>1051.6139622018134</v>
      </c>
      <c r="E23" s="8">
        <f t="shared" si="4"/>
        <v>1042.3659917146708</v>
      </c>
      <c r="F23" s="8">
        <f t="shared" si="4"/>
        <v>1049.1587198282325</v>
      </c>
      <c r="G23" s="8">
        <f t="shared" si="4"/>
        <v>1018.8228670133669</v>
      </c>
      <c r="H23" s="8">
        <f t="shared" si="4"/>
        <v>1006.6923635714776</v>
      </c>
      <c r="I23" s="8">
        <f>SUM(I24:I38)</f>
        <v>1007.6711317580122</v>
      </c>
      <c r="J23" s="8">
        <f>SUM(J24:J38)</f>
        <v>1052.33597491441</v>
      </c>
      <c r="K23" s="8">
        <f>SUM(K24:K38)</f>
        <v>1081.7436760647017</v>
      </c>
      <c r="L23" s="9">
        <f>((K23/J23)-1)*100</f>
        <v>2.7945163760731084</v>
      </c>
    </row>
    <row r="24" spans="1:13" ht="9" customHeight="1">
      <c r="A24" s="26" t="s">
        <v>10</v>
      </c>
      <c r="B24" s="24">
        <v>12.746168316</v>
      </c>
      <c r="C24" s="24">
        <v>11.123992656</v>
      </c>
      <c r="D24" s="24">
        <v>10.465450884000001</v>
      </c>
      <c r="E24" s="24">
        <v>9.461372508</v>
      </c>
      <c r="F24" s="24">
        <v>8.604125208</v>
      </c>
      <c r="G24" s="24">
        <v>8.082743004</v>
      </c>
      <c r="H24" s="24">
        <v>7.524433224</v>
      </c>
      <c r="I24" s="24">
        <v>6.923041272</v>
      </c>
      <c r="J24" s="24">
        <v>6.376161456</v>
      </c>
      <c r="K24" s="24">
        <v>5.541774084000001</v>
      </c>
      <c r="L24" s="27">
        <f aca="true" t="shared" si="5" ref="L24:L38">((K24/J24)-1)*100</f>
        <v>-13.086045228902353</v>
      </c>
      <c r="M24" s="10"/>
    </row>
    <row r="25" spans="1:13" ht="9" customHeight="1">
      <c r="A25" s="26" t="s">
        <v>40</v>
      </c>
      <c r="B25" s="24">
        <v>15.913428761061946</v>
      </c>
      <c r="C25" s="24">
        <v>16.254652949852503</v>
      </c>
      <c r="D25" s="24">
        <v>15.951158407079642</v>
      </c>
      <c r="E25" s="24">
        <v>16.80977595870206</v>
      </c>
      <c r="F25" s="24">
        <v>17.446402802359874</v>
      </c>
      <c r="G25" s="24">
        <v>18.38407749999997</v>
      </c>
      <c r="H25" s="24">
        <v>18.78405249999997</v>
      </c>
      <c r="I25" s="24">
        <v>18.27753999999997</v>
      </c>
      <c r="J25" s="24">
        <v>17.75862749999997</v>
      </c>
      <c r="K25" s="24">
        <v>18.75846749999997</v>
      </c>
      <c r="L25" s="27">
        <f t="shared" si="5"/>
        <v>5.630164831150375</v>
      </c>
      <c r="M25" s="10"/>
    </row>
    <row r="26" spans="1:13" ht="9" customHeight="1">
      <c r="A26" s="26" t="s">
        <v>41</v>
      </c>
      <c r="B26" s="24">
        <v>19.009033399999996</v>
      </c>
      <c r="C26" s="24">
        <v>20.43025364999999</v>
      </c>
      <c r="D26" s="24">
        <v>20.088687149999988</v>
      </c>
      <c r="E26" s="24">
        <v>19.831677649999992</v>
      </c>
      <c r="F26" s="24">
        <v>21.381511600000003</v>
      </c>
      <c r="G26" s="24">
        <v>21.680746699999993</v>
      </c>
      <c r="H26" s="24">
        <v>21.97264749999999</v>
      </c>
      <c r="I26" s="24">
        <v>22.949139999999986</v>
      </c>
      <c r="J26" s="24">
        <v>23.40792249999999</v>
      </c>
      <c r="K26" s="24">
        <v>24.371558757200734</v>
      </c>
      <c r="L26" s="27">
        <f t="shared" si="5"/>
        <v>4.116709875473767</v>
      </c>
      <c r="M26" s="10"/>
    </row>
    <row r="27" spans="1:12" ht="9" customHeight="1">
      <c r="A27" s="26" t="s">
        <v>9</v>
      </c>
      <c r="B27" s="24">
        <v>8.75675192896778</v>
      </c>
      <c r="C27" s="24">
        <v>8.535938767234446</v>
      </c>
      <c r="D27" s="24">
        <v>6.857122941671635</v>
      </c>
      <c r="E27" s="24">
        <v>5.991194953484594</v>
      </c>
      <c r="F27" s="24">
        <v>4.9735854058051485</v>
      </c>
      <c r="G27" s="24">
        <v>4.800654328055468</v>
      </c>
      <c r="H27" s="24">
        <v>4.793545261927698</v>
      </c>
      <c r="I27" s="24">
        <v>4.700102649483558</v>
      </c>
      <c r="J27" s="24">
        <v>5.050028627693196</v>
      </c>
      <c r="K27" s="24">
        <v>4.292761380257613</v>
      </c>
      <c r="L27" s="27">
        <f t="shared" si="5"/>
        <v>-14.995306032185718</v>
      </c>
    </row>
    <row r="28" spans="1:13" ht="9" customHeight="1">
      <c r="A28" s="26" t="s">
        <v>12</v>
      </c>
      <c r="B28" s="24">
        <v>65.5</v>
      </c>
      <c r="C28" s="24">
        <v>75.26666666666668</v>
      </c>
      <c r="D28" s="24">
        <v>69.49722222222223</v>
      </c>
      <c r="E28" s="24">
        <v>68.40277777777779</v>
      </c>
      <c r="F28" s="24">
        <v>72.40555555555558</v>
      </c>
      <c r="G28" s="24">
        <v>60.38611111111113</v>
      </c>
      <c r="H28" s="24">
        <v>45.87222222222224</v>
      </c>
      <c r="I28" s="24">
        <v>44.286111111111126</v>
      </c>
      <c r="J28" s="24">
        <v>38.56944444444445</v>
      </c>
      <c r="K28" s="24">
        <v>32.26944444444445</v>
      </c>
      <c r="L28" s="27">
        <f t="shared" si="5"/>
        <v>-16.334173568599198</v>
      </c>
      <c r="M28" s="10"/>
    </row>
    <row r="29" spans="1:12" ht="9" customHeight="1">
      <c r="A29" s="26" t="s">
        <v>11</v>
      </c>
      <c r="B29" s="24">
        <v>7.632394862769999</v>
      </c>
      <c r="C29" s="24">
        <v>8.006565047407502</v>
      </c>
      <c r="D29" s="24">
        <v>8.047827226159999</v>
      </c>
      <c r="E29" s="24">
        <v>8.195804096661584</v>
      </c>
      <c r="F29" s="24">
        <v>7.367495028011899</v>
      </c>
      <c r="G29" s="24">
        <v>6.809556246788837</v>
      </c>
      <c r="H29" s="24">
        <v>6.449687846238595</v>
      </c>
      <c r="I29" s="24">
        <v>5.509763239067934</v>
      </c>
      <c r="J29" s="24">
        <v>5.273058550490069</v>
      </c>
      <c r="K29" s="24">
        <v>5.189196921924324</v>
      </c>
      <c r="L29" s="27">
        <f t="shared" si="5"/>
        <v>-1.590379241246065</v>
      </c>
    </row>
    <row r="30" spans="1:13" ht="9" customHeight="1">
      <c r="A30" s="26" t="s">
        <v>13</v>
      </c>
      <c r="B30" s="24">
        <v>103.600723</v>
      </c>
      <c r="C30" s="24">
        <v>106.4459038925</v>
      </c>
      <c r="D30" s="24">
        <v>100.50681664499999</v>
      </c>
      <c r="E30" s="24">
        <v>113.86224401999999</v>
      </c>
      <c r="F30" s="24">
        <v>107.930244215</v>
      </c>
      <c r="G30" s="24">
        <v>108.00777136749998</v>
      </c>
      <c r="H30" s="24">
        <v>116.23836246500001</v>
      </c>
      <c r="I30" s="24">
        <v>115.890554735</v>
      </c>
      <c r="J30" s="24">
        <v>123.2192273375</v>
      </c>
      <c r="K30" s="24">
        <v>120.64964979999999</v>
      </c>
      <c r="L30" s="27">
        <f t="shared" si="5"/>
        <v>-2.085370597611269</v>
      </c>
      <c r="M30" s="10"/>
    </row>
    <row r="31" spans="1:13" ht="9" customHeight="1">
      <c r="A31" s="26" t="s">
        <v>49</v>
      </c>
      <c r="B31" s="24">
        <v>4.279722222222223</v>
      </c>
      <c r="C31" s="24">
        <v>4.294916666666668</v>
      </c>
      <c r="D31" s="24">
        <v>4.4773611111111125</v>
      </c>
      <c r="E31" s="24">
        <v>4.543583333333335</v>
      </c>
      <c r="F31" s="24">
        <v>4.446305555555557</v>
      </c>
      <c r="G31" s="24">
        <v>4.333722222222224</v>
      </c>
      <c r="H31" s="24">
        <v>4.283250000000002</v>
      </c>
      <c r="I31" s="24">
        <v>4.131805555555557</v>
      </c>
      <c r="J31" s="24">
        <v>4.040000000000001</v>
      </c>
      <c r="K31" s="24">
        <v>3.9812304550938973</v>
      </c>
      <c r="L31" s="27">
        <f t="shared" si="5"/>
        <v>-1.4546917055966224</v>
      </c>
      <c r="M31" s="10"/>
    </row>
    <row r="32" spans="1:12" ht="9" customHeight="1">
      <c r="A32" s="26" t="s">
        <v>14</v>
      </c>
      <c r="B32" s="24">
        <v>61.20574811809998</v>
      </c>
      <c r="C32" s="24">
        <v>57.900932606947244</v>
      </c>
      <c r="D32" s="24">
        <v>46.082528392771025</v>
      </c>
      <c r="E32" s="24">
        <v>39.19238497101299</v>
      </c>
      <c r="F32" s="24">
        <v>36.98037975187388</v>
      </c>
      <c r="G32" s="24">
        <v>37.43151347553491</v>
      </c>
      <c r="H32" s="24">
        <v>40.66118311510825</v>
      </c>
      <c r="I32" s="24">
        <v>41.74260887051639</v>
      </c>
      <c r="J32" s="24">
        <v>41.89238918010674</v>
      </c>
      <c r="K32" s="24">
        <v>40.57884238030862</v>
      </c>
      <c r="L32" s="27">
        <f t="shared" si="5"/>
        <v>-3.1355261075008745</v>
      </c>
    </row>
    <row r="33" spans="1:12" ht="9" customHeight="1">
      <c r="A33" s="26" t="s">
        <v>15</v>
      </c>
      <c r="B33" s="24">
        <v>10.395399999999984</v>
      </c>
      <c r="C33" s="24">
        <v>10.023449999999984</v>
      </c>
      <c r="D33" s="24">
        <v>10.079499999999983</v>
      </c>
      <c r="E33" s="24">
        <v>10.097974999999984</v>
      </c>
      <c r="F33" s="24">
        <v>10.001899999999985</v>
      </c>
      <c r="G33" s="24">
        <v>10.194299999999984</v>
      </c>
      <c r="H33" s="24">
        <v>10.217225000000003</v>
      </c>
      <c r="I33" s="24">
        <v>9.052775000000004</v>
      </c>
      <c r="J33" s="24">
        <v>9.911287138888891</v>
      </c>
      <c r="K33" s="24">
        <v>9.545131434016772</v>
      </c>
      <c r="L33" s="27">
        <f t="shared" si="5"/>
        <v>-3.6943305116793</v>
      </c>
    </row>
    <row r="34" spans="1:12" ht="9" customHeight="1">
      <c r="A34" s="26" t="s">
        <v>16</v>
      </c>
      <c r="B34" s="24">
        <v>536.1897684365781</v>
      </c>
      <c r="C34" s="24">
        <v>598.3867442477876</v>
      </c>
      <c r="D34" s="24">
        <v>616.8277223451327</v>
      </c>
      <c r="E34" s="24">
        <v>601.8549859882005</v>
      </c>
      <c r="F34" s="24">
        <v>614.4962185840708</v>
      </c>
      <c r="G34" s="24">
        <v>591.1551558259587</v>
      </c>
      <c r="H34" s="24">
        <v>584.4395642330383</v>
      </c>
      <c r="I34" s="24">
        <v>589.2753676991149</v>
      </c>
      <c r="J34" s="24">
        <v>635.5608626106193</v>
      </c>
      <c r="K34" s="24">
        <v>669.480825958702</v>
      </c>
      <c r="L34" s="27">
        <f t="shared" si="5"/>
        <v>5.337012604702185</v>
      </c>
    </row>
    <row r="35" spans="1:12" ht="9" customHeight="1">
      <c r="A35" s="26" t="s">
        <v>44</v>
      </c>
      <c r="B35" s="24">
        <v>33.32175</v>
      </c>
      <c r="C35" s="24">
        <v>40.127826941986235</v>
      </c>
      <c r="D35" s="24">
        <v>56.3114552605703</v>
      </c>
      <c r="E35" s="24">
        <v>58.96140609636185</v>
      </c>
      <c r="F35" s="24">
        <v>58.96140609636185</v>
      </c>
      <c r="G35" s="24">
        <v>63.50417895771877</v>
      </c>
      <c r="H35" s="24">
        <v>65.87020648967551</v>
      </c>
      <c r="I35" s="24">
        <v>63.220255653883974</v>
      </c>
      <c r="J35" s="24">
        <v>58.67748279252704</v>
      </c>
      <c r="K35" s="24">
        <v>61.516715830875135</v>
      </c>
      <c r="L35" s="27">
        <f t="shared" si="5"/>
        <v>4.838709677419373</v>
      </c>
    </row>
    <row r="36" spans="1:12" ht="9" customHeight="1">
      <c r="A36" s="26" t="s">
        <v>17</v>
      </c>
      <c r="B36" s="24">
        <v>20.3374262536873</v>
      </c>
      <c r="C36" s="24">
        <v>19.427925270403147</v>
      </c>
      <c r="D36" s="24">
        <v>19.544333824975418</v>
      </c>
      <c r="E36" s="24">
        <v>19.392908062930186</v>
      </c>
      <c r="F36" s="24">
        <v>20.15855457227138</v>
      </c>
      <c r="G36" s="24">
        <v>20.21912487708948</v>
      </c>
      <c r="H36" s="24">
        <v>18.833579154375617</v>
      </c>
      <c r="I36" s="24">
        <v>19.022861356932157</v>
      </c>
      <c r="J36" s="24">
        <v>19.401425762045232</v>
      </c>
      <c r="K36" s="24">
        <v>19.87463126843658</v>
      </c>
      <c r="L36" s="27">
        <f t="shared" si="5"/>
        <v>2.4390243902439046</v>
      </c>
    </row>
    <row r="37" spans="1:12" ht="9" customHeight="1">
      <c r="A37" s="26" t="s">
        <v>18</v>
      </c>
      <c r="B37" s="24">
        <v>58.42375</v>
      </c>
      <c r="C37" s="24">
        <v>57.143625000000014</v>
      </c>
      <c r="D37" s="24">
        <v>56.64312500000001</v>
      </c>
      <c r="E37" s="24">
        <v>56.52762500000001</v>
      </c>
      <c r="F37" s="24">
        <v>55.902</v>
      </c>
      <c r="G37" s="24">
        <v>56.296625000000006</v>
      </c>
      <c r="H37" s="24">
        <v>53.61125000000001</v>
      </c>
      <c r="I37" s="24">
        <v>53.12403761061947</v>
      </c>
      <c r="J37" s="24">
        <v>53.39565757128809</v>
      </c>
      <c r="K37" s="24">
        <v>56.63531710914454</v>
      </c>
      <c r="L37" s="27">
        <f t="shared" si="5"/>
        <v>6.067271544565589</v>
      </c>
    </row>
    <row r="38" spans="1:13" ht="9" customHeight="1">
      <c r="A38" s="26" t="s">
        <v>8</v>
      </c>
      <c r="B38" s="24">
        <v>9.959561465053719</v>
      </c>
      <c r="C38" s="24">
        <v>9.983626989887629</v>
      </c>
      <c r="D38" s="24">
        <v>10.233650791119397</v>
      </c>
      <c r="E38" s="24">
        <v>9.240276298206028</v>
      </c>
      <c r="F38" s="24">
        <v>8.103035453366656</v>
      </c>
      <c r="G38" s="24">
        <v>7.5365863973875395</v>
      </c>
      <c r="H38" s="24">
        <v>7.141154559891466</v>
      </c>
      <c r="I38" s="24">
        <v>9.565167004727185</v>
      </c>
      <c r="J38" s="24">
        <v>9.802399442807046</v>
      </c>
      <c r="K38" s="24">
        <v>9.058128740297294</v>
      </c>
      <c r="L38" s="27">
        <f t="shared" si="5"/>
        <v>-7.592739990369335</v>
      </c>
      <c r="M38" s="10"/>
    </row>
    <row r="39" spans="2:12" ht="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</row>
    <row r="40" spans="1:13" ht="9">
      <c r="A40" s="7" t="s">
        <v>19</v>
      </c>
      <c r="B40" s="8">
        <f aca="true" t="shared" si="6" ref="B40:H40">SUM(B41:B51)</f>
        <v>413.7761008580487</v>
      </c>
      <c r="C40" s="8">
        <f t="shared" si="6"/>
        <v>474.66139426970096</v>
      </c>
      <c r="D40" s="8">
        <f t="shared" si="6"/>
        <v>519.971618256209</v>
      </c>
      <c r="E40" s="8">
        <f t="shared" si="6"/>
        <v>545.4597946544791</v>
      </c>
      <c r="F40" s="8">
        <f t="shared" si="6"/>
        <v>562.8851271648577</v>
      </c>
      <c r="G40" s="8">
        <f t="shared" si="6"/>
        <v>582.7242627822025</v>
      </c>
      <c r="H40" s="8">
        <f t="shared" si="6"/>
        <v>600.2815199216669</v>
      </c>
      <c r="I40" s="8">
        <f>SUM(I41:I51)</f>
        <v>624.0691040247219</v>
      </c>
      <c r="J40" s="8">
        <f>SUM(J41:J51)</f>
        <v>650.3680508864899</v>
      </c>
      <c r="K40" s="8">
        <f>SUM(K41:K51)</f>
        <v>687.2664784560465</v>
      </c>
      <c r="L40" s="9">
        <f>((K40/J40)-1)*100</f>
        <v>5.673468664283532</v>
      </c>
      <c r="M40" s="10"/>
    </row>
    <row r="41" spans="1:21" s="17" customFormat="1" ht="9">
      <c r="A41" s="26" t="s">
        <v>22</v>
      </c>
      <c r="B41" s="24">
        <v>74.5275</v>
      </c>
      <c r="C41" s="24">
        <v>83.277</v>
      </c>
      <c r="D41" s="24">
        <v>87.647</v>
      </c>
      <c r="E41" s="24">
        <v>94.3635</v>
      </c>
      <c r="F41" s="24">
        <v>95.02850000000001</v>
      </c>
      <c r="G41" s="24">
        <v>97.26100000000001</v>
      </c>
      <c r="H41" s="24">
        <v>99.2275</v>
      </c>
      <c r="I41" s="24">
        <v>105.317</v>
      </c>
      <c r="J41" s="24">
        <v>109.250209</v>
      </c>
      <c r="K41" s="24">
        <v>112.11919652947577</v>
      </c>
      <c r="L41" s="27">
        <f aca="true" t="shared" si="7" ref="L41:L51">((K41/J41)-1)*100</f>
        <v>2.6260705180671806</v>
      </c>
      <c r="M41" s="1"/>
      <c r="N41" s="1"/>
      <c r="O41" s="1"/>
      <c r="P41" s="1"/>
      <c r="Q41" s="1"/>
      <c r="R41" s="1"/>
      <c r="S41" s="1"/>
      <c r="T41" s="1"/>
      <c r="U41" s="1"/>
    </row>
    <row r="42" spans="1:13" ht="9">
      <c r="A42" s="26" t="s">
        <v>45</v>
      </c>
      <c r="B42" s="24">
        <v>12.133504400570626</v>
      </c>
      <c r="C42" s="24">
        <v>12.4286560676289</v>
      </c>
      <c r="D42" s="24">
        <v>12.624079243642875</v>
      </c>
      <c r="E42" s="24">
        <v>13.0518544917366</v>
      </c>
      <c r="F42" s="24">
        <v>13.9578298504425</v>
      </c>
      <c r="G42" s="24">
        <v>14.696524791140625</v>
      </c>
      <c r="H42" s="24">
        <v>14.757109222656561</v>
      </c>
      <c r="I42" s="24">
        <v>14.406516058696202</v>
      </c>
      <c r="J42" s="24">
        <v>14.46632304509482</v>
      </c>
      <c r="K42" s="24">
        <v>14.837741675064018</v>
      </c>
      <c r="L42" s="27">
        <f t="shared" si="7"/>
        <v>2.5674708687992265</v>
      </c>
      <c r="M42" s="10"/>
    </row>
    <row r="43" spans="1:21" s="17" customFormat="1" ht="9">
      <c r="A43" s="26" t="s">
        <v>21</v>
      </c>
      <c r="B43" s="24">
        <v>92.4255</v>
      </c>
      <c r="C43" s="24">
        <v>123.13013823226652</v>
      </c>
      <c r="D43" s="24">
        <v>150.35589900000002</v>
      </c>
      <c r="E43" s="24">
        <v>162.54632979000002</v>
      </c>
      <c r="F43" s="24">
        <v>168.182014202089</v>
      </c>
      <c r="G43" s="24">
        <v>169.5593763348646</v>
      </c>
      <c r="H43" s="24">
        <v>174.9853659740107</v>
      </c>
      <c r="I43" s="24">
        <v>173.80590093112278</v>
      </c>
      <c r="J43" s="24">
        <v>172.37587115292152</v>
      </c>
      <c r="K43" s="24">
        <v>175.46464375080734</v>
      </c>
      <c r="L43" s="27">
        <f t="shared" si="7"/>
        <v>1.7918822264547885</v>
      </c>
      <c r="M43" s="10"/>
      <c r="N43" s="1"/>
      <c r="O43" s="1"/>
      <c r="P43" s="1"/>
      <c r="Q43" s="1"/>
      <c r="R43" s="1"/>
      <c r="S43" s="1"/>
      <c r="T43" s="1"/>
      <c r="U43" s="1"/>
    </row>
    <row r="44" spans="1:21" s="17" customFormat="1" ht="9">
      <c r="A44" s="26" t="s">
        <v>42</v>
      </c>
      <c r="B44" s="24">
        <v>10.91455</v>
      </c>
      <c r="C44" s="24">
        <v>11.14635</v>
      </c>
      <c r="D44" s="24">
        <v>12.85635</v>
      </c>
      <c r="E44" s="24">
        <v>14.73925</v>
      </c>
      <c r="F44" s="24">
        <v>15.495638600962902</v>
      </c>
      <c r="G44" s="24">
        <v>14.277337265647091</v>
      </c>
      <c r="H44" s="24">
        <v>16.06355</v>
      </c>
      <c r="I44" s="24">
        <v>16.42645</v>
      </c>
      <c r="J44" s="24">
        <v>16.24664024532257</v>
      </c>
      <c r="K44" s="24">
        <v>17.476747676930504</v>
      </c>
      <c r="L44" s="27">
        <f t="shared" si="7"/>
        <v>7.571457316918706</v>
      </c>
      <c r="M44" s="10"/>
      <c r="N44" s="1"/>
      <c r="O44" s="1"/>
      <c r="P44" s="1"/>
      <c r="Q44" s="1"/>
      <c r="R44" s="1"/>
      <c r="S44" s="1"/>
      <c r="T44" s="1"/>
      <c r="U44" s="1"/>
    </row>
    <row r="45" spans="1:21" s="17" customFormat="1" ht="9">
      <c r="A45" s="26" t="s">
        <v>23</v>
      </c>
      <c r="B45" s="24">
        <v>47.619</v>
      </c>
      <c r="C45" s="24">
        <v>49.99995</v>
      </c>
      <c r="D45" s="24">
        <v>51.000299999999996</v>
      </c>
      <c r="E45" s="24">
        <v>52.9425</v>
      </c>
      <c r="F45" s="24">
        <v>53.235</v>
      </c>
      <c r="G45" s="24">
        <v>52.888478799502344</v>
      </c>
      <c r="H45" s="24">
        <v>58.676428546644516</v>
      </c>
      <c r="I45" s="24">
        <v>60.3152856028517</v>
      </c>
      <c r="J45" s="24">
        <v>61.98341884812003</v>
      </c>
      <c r="K45" s="24">
        <v>64.68379913484038</v>
      </c>
      <c r="L45" s="27">
        <f t="shared" si="7"/>
        <v>4.356617200056645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s="17" customFormat="1" ht="9">
      <c r="A46" s="43" t="s">
        <v>59</v>
      </c>
      <c r="B46" s="24">
        <v>0.781899999999999</v>
      </c>
      <c r="C46" s="24">
        <v>6.25529999999999</v>
      </c>
      <c r="D46" s="24">
        <v>9.423024999999987</v>
      </c>
      <c r="E46" s="24">
        <v>7.616899999999988</v>
      </c>
      <c r="F46" s="24">
        <v>10.352974999999985</v>
      </c>
      <c r="G46" s="24">
        <v>9.761674999999984</v>
      </c>
      <c r="H46" s="24">
        <v>2.8563499999999955</v>
      </c>
      <c r="I46" s="24">
        <v>0.5011249999999992</v>
      </c>
      <c r="J46" s="24">
        <v>0.5451067100135696</v>
      </c>
      <c r="K46" s="24">
        <v>0.5553294817619661</v>
      </c>
      <c r="L46" s="27">
        <f t="shared" si="7"/>
        <v>1.8753707412888065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s="17" customFormat="1" ht="9">
      <c r="A47" s="26" t="s">
        <v>20</v>
      </c>
      <c r="B47" s="24">
        <v>135.7356062</v>
      </c>
      <c r="C47" s="24">
        <v>143.91015925000002</v>
      </c>
      <c r="D47" s="24">
        <v>150.98625880000003</v>
      </c>
      <c r="E47" s="24">
        <v>156.93575875000002</v>
      </c>
      <c r="F47" s="24">
        <v>157.52805469999998</v>
      </c>
      <c r="G47" s="24">
        <v>175.45060335000005</v>
      </c>
      <c r="H47" s="24">
        <v>183.54789630000005</v>
      </c>
      <c r="I47" s="24">
        <v>199.34191975</v>
      </c>
      <c r="J47" s="24">
        <v>220.1658511312661</v>
      </c>
      <c r="K47" s="24">
        <v>239.48646034350907</v>
      </c>
      <c r="L47" s="27">
        <f t="shared" si="7"/>
        <v>8.775479536435359</v>
      </c>
      <c r="M47" s="10"/>
      <c r="N47" s="1"/>
      <c r="O47" s="1"/>
      <c r="P47" s="1"/>
      <c r="Q47" s="1"/>
      <c r="R47" s="1"/>
      <c r="S47" s="1"/>
      <c r="T47" s="1"/>
      <c r="U47" s="1"/>
    </row>
    <row r="48" spans="1:21" s="17" customFormat="1" ht="9">
      <c r="A48" s="26" t="s">
        <v>58</v>
      </c>
      <c r="B48" s="24">
        <v>6.85273</v>
      </c>
      <c r="C48" s="24">
        <v>7.135260000000001</v>
      </c>
      <c r="D48" s="24">
        <v>6.30192</v>
      </c>
      <c r="E48" s="24">
        <v>6.3413450000000005</v>
      </c>
      <c r="F48" s="24">
        <v>7.072655</v>
      </c>
      <c r="G48" s="24">
        <v>7.530834300000001</v>
      </c>
      <c r="H48" s="24">
        <v>7.30109675</v>
      </c>
      <c r="I48" s="24">
        <v>9.8955781</v>
      </c>
      <c r="J48" s="24">
        <v>10.117798394180472</v>
      </c>
      <c r="K48" s="24">
        <v>12.990401509351676</v>
      </c>
      <c r="L48" s="27">
        <f t="shared" si="7"/>
        <v>28.391582864741217</v>
      </c>
      <c r="M48" s="10"/>
      <c r="N48" s="1"/>
      <c r="O48" s="1"/>
      <c r="P48" s="1"/>
      <c r="Q48" s="1"/>
      <c r="R48" s="1"/>
      <c r="S48" s="1"/>
      <c r="T48" s="1"/>
      <c r="U48" s="1"/>
    </row>
    <row r="49" spans="1:12" ht="9">
      <c r="A49" s="26" t="s">
        <v>43</v>
      </c>
      <c r="B49" s="24">
        <v>23.913970415892315</v>
      </c>
      <c r="C49" s="24">
        <v>25.69776098279057</v>
      </c>
      <c r="D49" s="24">
        <v>27.127878269831054</v>
      </c>
      <c r="E49" s="24">
        <v>28.321993010719723</v>
      </c>
      <c r="F49" s="24">
        <v>30.785902117716933</v>
      </c>
      <c r="G49" s="24">
        <v>29.3490797545757</v>
      </c>
      <c r="H49" s="24">
        <v>30.747117882916502</v>
      </c>
      <c r="I49" s="24">
        <v>31.47750298205126</v>
      </c>
      <c r="J49" s="24">
        <v>32.257882427875</v>
      </c>
      <c r="K49" s="24">
        <v>35.950597427875</v>
      </c>
      <c r="L49" s="27">
        <f t="shared" si="7"/>
        <v>11.447481118007353</v>
      </c>
    </row>
    <row r="50" spans="1:12" ht="9">
      <c r="A50" s="26" t="s">
        <v>50</v>
      </c>
      <c r="B50" s="24">
        <v>6.13567499999999</v>
      </c>
      <c r="C50" s="24">
        <v>8.425949999999986</v>
      </c>
      <c r="D50" s="24">
        <v>7.417474999999988</v>
      </c>
      <c r="E50" s="24">
        <v>6.079124999999991</v>
      </c>
      <c r="F50" s="24">
        <v>4.9952499999999915</v>
      </c>
      <c r="G50" s="24">
        <v>4.618249999999993</v>
      </c>
      <c r="H50" s="24">
        <v>4.052749999999993</v>
      </c>
      <c r="I50" s="24">
        <v>3.5343749999999945</v>
      </c>
      <c r="J50" s="24">
        <v>3.425969831695841</v>
      </c>
      <c r="K50" s="24">
        <v>3.562444991708334</v>
      </c>
      <c r="L50" s="27">
        <f t="shared" si="7"/>
        <v>3.9835482131183264</v>
      </c>
    </row>
    <row r="51" spans="1:12" ht="9">
      <c r="A51" s="26" t="s">
        <v>8</v>
      </c>
      <c r="B51" s="24">
        <v>2.7361648415857505</v>
      </c>
      <c r="C51" s="24">
        <v>3.254869737015001</v>
      </c>
      <c r="D51" s="24">
        <v>4.231432942735125</v>
      </c>
      <c r="E51" s="24">
        <v>2.521238612022728</v>
      </c>
      <c r="F51" s="24">
        <v>6.251307693646502</v>
      </c>
      <c r="G51" s="24">
        <v>7.331103186472127</v>
      </c>
      <c r="H51" s="24">
        <v>8.066355245438402</v>
      </c>
      <c r="I51" s="24">
        <v>9.047450600000003</v>
      </c>
      <c r="J51" s="24">
        <v>9.532980100000003</v>
      </c>
      <c r="K51" s="24">
        <v>10.139115934722225</v>
      </c>
      <c r="L51" s="27">
        <f t="shared" si="7"/>
        <v>6.358303787104536</v>
      </c>
    </row>
    <row r="52" spans="1:13" ht="9">
      <c r="A52" s="2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7"/>
      <c r="M52" s="10"/>
    </row>
    <row r="53" spans="1:12" ht="9">
      <c r="A53" s="28" t="s">
        <v>24</v>
      </c>
      <c r="B53" s="29">
        <f aca="true" t="shared" si="8" ref="B53:H53">SUM(B54:B58)</f>
        <v>192.11408008613003</v>
      </c>
      <c r="C53" s="29">
        <f t="shared" si="8"/>
        <v>202.31163612552768</v>
      </c>
      <c r="D53" s="29">
        <f t="shared" si="8"/>
        <v>201.71576690393314</v>
      </c>
      <c r="E53" s="29">
        <f t="shared" si="8"/>
        <v>206.75261291950198</v>
      </c>
      <c r="F53" s="29">
        <f t="shared" si="8"/>
        <v>198.3044178739704</v>
      </c>
      <c r="G53" s="29">
        <f t="shared" si="8"/>
        <v>198.64651270718434</v>
      </c>
      <c r="H53" s="29">
        <f t="shared" si="8"/>
        <v>203.55147228684245</v>
      </c>
      <c r="I53" s="29">
        <f>SUM(I54:I58)</f>
        <v>208.83932814097258</v>
      </c>
      <c r="J53" s="29">
        <f>SUM(J54:J58)</f>
        <v>225.65409391244353</v>
      </c>
      <c r="K53" s="29">
        <f>SUM(K54:K58)</f>
        <v>236.56732335093741</v>
      </c>
      <c r="L53" s="9">
        <f aca="true" t="shared" si="9" ref="L53:L58">((K53/J53)-1)*100</f>
        <v>4.836264766695675</v>
      </c>
    </row>
    <row r="54" spans="1:12" ht="9">
      <c r="A54" s="26" t="s">
        <v>25</v>
      </c>
      <c r="B54" s="24">
        <v>76.56687500000001</v>
      </c>
      <c r="C54" s="24">
        <v>77.39655</v>
      </c>
      <c r="D54" s="24">
        <v>79.59875</v>
      </c>
      <c r="E54" s="24">
        <v>78.44375000000001</v>
      </c>
      <c r="F54" s="24">
        <v>79.33887500000002</v>
      </c>
      <c r="G54" s="24">
        <v>80.17240000000002</v>
      </c>
      <c r="H54" s="24">
        <v>81.41113750000001</v>
      </c>
      <c r="I54" s="24">
        <v>91.39226250000002</v>
      </c>
      <c r="J54" s="24">
        <v>92.9765375</v>
      </c>
      <c r="K54" s="24">
        <v>92.30375000000001</v>
      </c>
      <c r="L54" s="27">
        <f t="shared" si="9"/>
        <v>-0.7236099752585434</v>
      </c>
    </row>
    <row r="55" spans="1:21" s="17" customFormat="1" ht="9">
      <c r="A55" s="26" t="s">
        <v>26</v>
      </c>
      <c r="B55" s="24">
        <v>60.339125</v>
      </c>
      <c r="C55" s="24">
        <v>59.020500000000006</v>
      </c>
      <c r="D55" s="24">
        <v>59.14328083125</v>
      </c>
      <c r="E55" s="24">
        <v>58.59818146875</v>
      </c>
      <c r="F55" s="24">
        <v>53.964836887500006</v>
      </c>
      <c r="G55" s="24">
        <v>46.96104875</v>
      </c>
      <c r="H55" s="24">
        <v>42.590625</v>
      </c>
      <c r="I55" s="24">
        <v>40.25175</v>
      </c>
      <c r="J55" s="24">
        <v>48.81264867858887</v>
      </c>
      <c r="K55" s="24">
        <v>58.55832658081055</v>
      </c>
      <c r="L55" s="27">
        <f t="shared" si="9"/>
        <v>19.96547650260272</v>
      </c>
      <c r="M55" s="1"/>
      <c r="N55" s="1"/>
      <c r="O55" s="1"/>
      <c r="P55" s="1"/>
      <c r="Q55" s="1"/>
      <c r="R55" s="1"/>
      <c r="S55" s="1"/>
      <c r="T55" s="1"/>
      <c r="U55" s="1"/>
    </row>
    <row r="56" spans="1:12" ht="9">
      <c r="A56" s="26" t="s">
        <v>27</v>
      </c>
      <c r="B56" s="24">
        <v>15.105000000000002</v>
      </c>
      <c r="C56" s="24">
        <v>15.9733</v>
      </c>
      <c r="D56" s="24">
        <v>7.462250000000001</v>
      </c>
      <c r="E56" s="24">
        <v>11.589999999999982</v>
      </c>
      <c r="F56" s="24">
        <v>12.15999999999998</v>
      </c>
      <c r="G56" s="24">
        <v>11.827499999999983</v>
      </c>
      <c r="H56" s="24">
        <v>11.019999999999982</v>
      </c>
      <c r="I56" s="24">
        <v>9.404999999999985</v>
      </c>
      <c r="J56" s="24">
        <v>9.591599308451016</v>
      </c>
      <c r="K56" s="24">
        <v>9.800648184965107</v>
      </c>
      <c r="L56" s="27">
        <f t="shared" si="9"/>
        <v>2.179499682914199</v>
      </c>
    </row>
    <row r="57" spans="1:21" s="17" customFormat="1" ht="9">
      <c r="A57" s="26" t="s">
        <v>0</v>
      </c>
      <c r="B57" s="24">
        <v>23.19193876667976</v>
      </c>
      <c r="C57" s="24">
        <v>30.906667396424698</v>
      </c>
      <c r="D57" s="24">
        <v>36.42581556303917</v>
      </c>
      <c r="E57" s="24">
        <v>39.16030254499806</v>
      </c>
      <c r="F57" s="24">
        <v>33.09957084399326</v>
      </c>
      <c r="G57" s="24">
        <v>39.98253331879097</v>
      </c>
      <c r="H57" s="24">
        <v>47.990159906753995</v>
      </c>
      <c r="I57" s="24">
        <v>46.20511533493463</v>
      </c>
      <c r="J57" s="24">
        <v>48.0950469618975</v>
      </c>
      <c r="K57" s="24">
        <v>49.23962714247411</v>
      </c>
      <c r="L57" s="27">
        <f t="shared" si="9"/>
        <v>2.3798296350212134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17" customFormat="1" ht="9">
      <c r="A58" s="26" t="s">
        <v>8</v>
      </c>
      <c r="B58" s="24">
        <v>16.911141319450273</v>
      </c>
      <c r="C58" s="24">
        <v>19.014618729102963</v>
      </c>
      <c r="D58" s="24">
        <v>19.085670509643954</v>
      </c>
      <c r="E58" s="24">
        <v>18.960378905753927</v>
      </c>
      <c r="F58" s="24">
        <v>19.74113514247715</v>
      </c>
      <c r="G58" s="24">
        <v>19.70303063839339</v>
      </c>
      <c r="H58" s="24">
        <v>20.539549880088444</v>
      </c>
      <c r="I58" s="24">
        <v>21.58520030603794</v>
      </c>
      <c r="J58" s="24">
        <v>26.178261463506146</v>
      </c>
      <c r="K58" s="24">
        <v>26.66497144268762</v>
      </c>
      <c r="L58" s="27">
        <f t="shared" si="9"/>
        <v>1.8592142945014656</v>
      </c>
      <c r="M58" s="1"/>
      <c r="N58" s="1"/>
      <c r="O58" s="1"/>
      <c r="P58" s="1"/>
      <c r="Q58" s="1"/>
      <c r="R58" s="1"/>
      <c r="S58" s="1"/>
      <c r="T58" s="1"/>
      <c r="U58" s="1"/>
    </row>
    <row r="59" spans="1:12" ht="9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7"/>
    </row>
    <row r="60" spans="1:12" ht="9">
      <c r="A60" s="28" t="s">
        <v>48</v>
      </c>
      <c r="B60" s="29">
        <f aca="true" t="shared" si="10" ref="B60:H60">SUM(B61:B72)</f>
        <v>447.91429437983635</v>
      </c>
      <c r="C60" s="29">
        <f t="shared" si="10"/>
        <v>494.32699829793864</v>
      </c>
      <c r="D60" s="29">
        <f t="shared" si="10"/>
        <v>499.058345157911</v>
      </c>
      <c r="E60" s="29">
        <f t="shared" si="10"/>
        <v>508.3933692767397</v>
      </c>
      <c r="F60" s="29">
        <f t="shared" si="10"/>
        <v>518.8941480481069</v>
      </c>
      <c r="G60" s="29">
        <f t="shared" si="10"/>
        <v>539.8243826805589</v>
      </c>
      <c r="H60" s="29">
        <f t="shared" si="10"/>
        <v>564.1211822398851</v>
      </c>
      <c r="I60" s="29">
        <f>SUM(I61:I72)</f>
        <v>581.6194695854065</v>
      </c>
      <c r="J60" s="29">
        <f>SUM(J61:J72)</f>
        <v>607.5193628983677</v>
      </c>
      <c r="K60" s="29">
        <f>SUM(K61:K72)</f>
        <v>631.7363972151925</v>
      </c>
      <c r="L60" s="9">
        <f>((K60/J60)-1)*100</f>
        <v>3.986216044421953</v>
      </c>
    </row>
    <row r="61" spans="1:12" ht="9">
      <c r="A61" s="26" t="s">
        <v>36</v>
      </c>
      <c r="B61" s="24">
        <v>46.697592822896425</v>
      </c>
      <c r="C61" s="24">
        <v>54.01061735218184</v>
      </c>
      <c r="D61" s="24">
        <v>55.6506713349435</v>
      </c>
      <c r="E61" s="24">
        <v>59.5260943528712</v>
      </c>
      <c r="F61" s="24">
        <v>61.800147890586096</v>
      </c>
      <c r="G61" s="24">
        <v>66.64412011413499</v>
      </c>
      <c r="H61" s="24">
        <v>76.0389421925391</v>
      </c>
      <c r="I61" s="24">
        <v>96.41922551464815</v>
      </c>
      <c r="J61" s="24">
        <v>112.82056257520506</v>
      </c>
      <c r="K61" s="24">
        <v>130.10287503485216</v>
      </c>
      <c r="L61" s="27">
        <f aca="true" t="shared" si="11" ref="L61:L72">((K61/J61)-1)*100</f>
        <v>15.318406560973209</v>
      </c>
    </row>
    <row r="62" spans="1:12" ht="9">
      <c r="A62" s="26" t="s">
        <v>28</v>
      </c>
      <c r="B62" s="24">
        <v>18.74673831168435</v>
      </c>
      <c r="C62" s="24">
        <v>19.25372713254375</v>
      </c>
      <c r="D62" s="24">
        <v>19.582149498450004</v>
      </c>
      <c r="E62" s="24">
        <v>21.336279246975007</v>
      </c>
      <c r="F62" s="24">
        <v>21.952786625962506</v>
      </c>
      <c r="G62" s="24">
        <v>23.022271575187503</v>
      </c>
      <c r="H62" s="24">
        <v>25.854062763375005</v>
      </c>
      <c r="I62" s="24">
        <v>26.450946565312503</v>
      </c>
      <c r="J62" s="24">
        <v>26.658084323062507</v>
      </c>
      <c r="K62" s="24">
        <v>27.51820669148946</v>
      </c>
      <c r="L62" s="27">
        <f t="shared" si="11"/>
        <v>3.2264972906655753</v>
      </c>
    </row>
    <row r="63" spans="1:12" ht="9">
      <c r="A63" s="26" t="s">
        <v>29</v>
      </c>
      <c r="B63" s="24">
        <v>11.12860927425</v>
      </c>
      <c r="C63" s="24">
        <v>11.975347700306251</v>
      </c>
      <c r="D63" s="24">
        <v>12.478791</v>
      </c>
      <c r="E63" s="24">
        <v>12.25127641725</v>
      </c>
      <c r="F63" s="24">
        <v>11.901313709999997</v>
      </c>
      <c r="G63" s="24">
        <v>12.688146419817429</v>
      </c>
      <c r="H63" s="24">
        <v>13.291452095025729</v>
      </c>
      <c r="I63" s="24">
        <v>12.942844677780133</v>
      </c>
      <c r="J63" s="24">
        <v>12.854908143834589</v>
      </c>
      <c r="K63" s="24">
        <v>12.565272110697984</v>
      </c>
      <c r="L63" s="27">
        <f t="shared" si="11"/>
        <v>-2.2531163186531034</v>
      </c>
    </row>
    <row r="64" spans="1:12" ht="9">
      <c r="A64" s="26" t="s">
        <v>30</v>
      </c>
      <c r="B64" s="24">
        <v>85.93974926253686</v>
      </c>
      <c r="C64" s="24">
        <v>96.54451819075712</v>
      </c>
      <c r="D64" s="24">
        <v>106.16560963618485</v>
      </c>
      <c r="E64" s="24">
        <v>111.47807276302849</v>
      </c>
      <c r="F64" s="24">
        <v>121.81071779744344</v>
      </c>
      <c r="G64" s="24">
        <v>131.1808505408063</v>
      </c>
      <c r="H64" s="24">
        <v>135.6688790560472</v>
      </c>
      <c r="I64" s="24">
        <v>137.9416175024582</v>
      </c>
      <c r="J64" s="24">
        <v>149.19444444444446</v>
      </c>
      <c r="K64" s="24">
        <v>161.5307276302851</v>
      </c>
      <c r="L64" s="27">
        <f t="shared" si="11"/>
        <v>8.268594203877555</v>
      </c>
    </row>
    <row r="65" spans="1:12" ht="9">
      <c r="A65" s="26" t="s">
        <v>31</v>
      </c>
      <c r="B65" s="24">
        <v>36.149938779781756</v>
      </c>
      <c r="C65" s="24">
        <v>47.429187712753</v>
      </c>
      <c r="D65" s="24">
        <v>42.93339434742533</v>
      </c>
      <c r="E65" s="24">
        <v>37.267822803870516</v>
      </c>
      <c r="F65" s="24">
        <v>31.063128105365323</v>
      </c>
      <c r="G65" s="24">
        <v>29.355218215940468</v>
      </c>
      <c r="H65" s="24">
        <v>28.142781077740874</v>
      </c>
      <c r="I65" s="24">
        <v>26.582315898000157</v>
      </c>
      <c r="J65" s="24">
        <v>27.693324342697775</v>
      </c>
      <c r="K65" s="24">
        <v>27.49293994536341</v>
      </c>
      <c r="L65" s="27">
        <f t="shared" si="11"/>
        <v>-0.723583759228974</v>
      </c>
    </row>
    <row r="66" spans="1:12" ht="9">
      <c r="A66" s="26" t="s">
        <v>32</v>
      </c>
      <c r="B66" s="24">
        <v>78.04405711766475</v>
      </c>
      <c r="C66" s="24">
        <v>87.00051536661974</v>
      </c>
      <c r="D66" s="24">
        <v>82.67904294354075</v>
      </c>
      <c r="E66" s="24">
        <v>78.29956996611224</v>
      </c>
      <c r="F66" s="24">
        <v>77.62365369424049</v>
      </c>
      <c r="G66" s="24">
        <v>76.39957757472075</v>
      </c>
      <c r="H66" s="24">
        <v>76.1622006776085</v>
      </c>
      <c r="I66" s="24">
        <v>75.07996436766</v>
      </c>
      <c r="J66" s="24">
        <v>72.87114345471976</v>
      </c>
      <c r="K66" s="24">
        <v>73.1737593712019</v>
      </c>
      <c r="L66" s="27">
        <f t="shared" si="11"/>
        <v>0.41527537806536063</v>
      </c>
    </row>
    <row r="67" spans="1:21" s="17" customFormat="1" ht="9">
      <c r="A67" s="26" t="s">
        <v>33</v>
      </c>
      <c r="B67" s="24">
        <v>66.91448647585655</v>
      </c>
      <c r="C67" s="24">
        <v>65.83085524826912</v>
      </c>
      <c r="D67" s="24">
        <v>66.95116710957255</v>
      </c>
      <c r="E67" s="24">
        <v>69.25072089185551</v>
      </c>
      <c r="F67" s="24">
        <v>72.90951341167869</v>
      </c>
      <c r="G67" s="24">
        <v>71.99225724309869</v>
      </c>
      <c r="H67" s="24">
        <v>73.85476503205186</v>
      </c>
      <c r="I67" s="24">
        <v>72.39247578905064</v>
      </c>
      <c r="J67" s="24">
        <v>74.46179953794606</v>
      </c>
      <c r="K67" s="24">
        <v>72.49466034824641</v>
      </c>
      <c r="L67" s="27">
        <f t="shared" si="11"/>
        <v>-2.6418098970294013</v>
      </c>
      <c r="M67" s="1"/>
      <c r="N67" s="1"/>
      <c r="O67" s="1"/>
      <c r="P67" s="1"/>
      <c r="Q67" s="1"/>
      <c r="R67" s="1"/>
      <c r="S67" s="1"/>
      <c r="T67" s="1"/>
      <c r="U67" s="1"/>
    </row>
    <row r="68" spans="1:12" ht="9">
      <c r="A68" s="26" t="s">
        <v>52</v>
      </c>
      <c r="B68" s="24">
        <v>11.35237227103575</v>
      </c>
      <c r="C68" s="24">
        <v>12.207877403629501</v>
      </c>
      <c r="D68" s="24">
        <v>12.55002381405675</v>
      </c>
      <c r="E68" s="24">
        <v>12.511101808186876</v>
      </c>
      <c r="F68" s="24">
        <v>12.860941922333392</v>
      </c>
      <c r="G68" s="24">
        <v>16.543191812325595</v>
      </c>
      <c r="H68" s="24">
        <v>19.216683745082136</v>
      </c>
      <c r="I68" s="24">
        <v>18.280075891279342</v>
      </c>
      <c r="J68" s="24">
        <v>17.798891673850747</v>
      </c>
      <c r="K68" s="24">
        <v>17.798891673850747</v>
      </c>
      <c r="L68" s="49">
        <f t="shared" si="11"/>
        <v>0</v>
      </c>
    </row>
    <row r="69" spans="1:12" ht="9">
      <c r="A69" s="26" t="s">
        <v>34</v>
      </c>
      <c r="B69" s="24">
        <v>34.7016690587505</v>
      </c>
      <c r="C69" s="24">
        <v>35.34839533055249</v>
      </c>
      <c r="D69" s="24">
        <v>35.339646839744994</v>
      </c>
      <c r="E69" s="24">
        <v>36.597230571038246</v>
      </c>
      <c r="F69" s="24">
        <v>35.585728645200916</v>
      </c>
      <c r="G69" s="24">
        <v>34.98668945100781</v>
      </c>
      <c r="H69" s="24">
        <v>35.04756617896034</v>
      </c>
      <c r="I69" s="24">
        <v>34.67868866496477</v>
      </c>
      <c r="J69" s="24">
        <v>34.651497646197974</v>
      </c>
      <c r="K69" s="24">
        <v>34.19192287288117</v>
      </c>
      <c r="L69" s="27">
        <f t="shared" si="11"/>
        <v>-1.326276797641468</v>
      </c>
    </row>
    <row r="70" spans="1:12" ht="9">
      <c r="A70" s="26" t="s">
        <v>35</v>
      </c>
      <c r="B70" s="24">
        <v>31.98431124485171</v>
      </c>
      <c r="C70" s="24">
        <v>37.50401178075254</v>
      </c>
      <c r="D70" s="24">
        <v>38.263505459141996</v>
      </c>
      <c r="E70" s="24">
        <v>42.86269907069267</v>
      </c>
      <c r="F70" s="24">
        <v>43.25904838601348</v>
      </c>
      <c r="G70" s="24">
        <v>43.56926411380636</v>
      </c>
      <c r="H70" s="24">
        <v>41.18381213801976</v>
      </c>
      <c r="I70" s="24">
        <v>40.40635320302785</v>
      </c>
      <c r="J70" s="24">
        <v>38.7234805038004</v>
      </c>
      <c r="K70" s="24">
        <v>37.72865075605083</v>
      </c>
      <c r="L70" s="27">
        <f t="shared" si="11"/>
        <v>-2.569060773480669</v>
      </c>
    </row>
    <row r="71" spans="1:12" ht="9">
      <c r="A71" s="26" t="s">
        <v>54</v>
      </c>
      <c r="B71" s="24">
        <v>7.72965</v>
      </c>
      <c r="C71" s="24">
        <v>9.07293</v>
      </c>
      <c r="D71" s="24">
        <v>8.183200000000001</v>
      </c>
      <c r="E71" s="24">
        <v>9.027575</v>
      </c>
      <c r="F71" s="24">
        <v>9.409714999999998</v>
      </c>
      <c r="G71" s="24">
        <v>9.852650000000002</v>
      </c>
      <c r="H71" s="24">
        <v>10.2869</v>
      </c>
      <c r="I71" s="24">
        <v>10.238650000000002</v>
      </c>
      <c r="J71" s="24">
        <v>9.52069</v>
      </c>
      <c r="K71" s="24">
        <v>9.640350000000002</v>
      </c>
      <c r="L71" s="27">
        <f t="shared" si="11"/>
        <v>1.2568416784918046</v>
      </c>
    </row>
    <row r="72" spans="1:12" ht="9">
      <c r="A72" s="26" t="s">
        <v>8</v>
      </c>
      <c r="B72" s="24">
        <v>18.525119760527705</v>
      </c>
      <c r="C72" s="24">
        <v>18.149015079573335</v>
      </c>
      <c r="D72" s="24">
        <v>18.281143174850214</v>
      </c>
      <c r="E72" s="24">
        <v>17.98492638485893</v>
      </c>
      <c r="F72" s="24">
        <v>18.71745285928258</v>
      </c>
      <c r="G72" s="24">
        <v>23.59014561971294</v>
      </c>
      <c r="H72" s="24">
        <v>29.37313728343463</v>
      </c>
      <c r="I72" s="24">
        <v>30.206311511224758</v>
      </c>
      <c r="J72" s="24">
        <v>30.270536252608522</v>
      </c>
      <c r="K72" s="24">
        <v>27.49814078027344</v>
      </c>
      <c r="L72" s="27">
        <f t="shared" si="11"/>
        <v>-9.158725994146122</v>
      </c>
    </row>
    <row r="73" spans="1:12" ht="9">
      <c r="A73" s="2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7"/>
    </row>
    <row r="74" spans="1:12" ht="9">
      <c r="A74" s="30" t="s">
        <v>56</v>
      </c>
      <c r="B74" s="29">
        <f aca="true" t="shared" si="12" ref="B74:G74">B20+B41+B43+B44+B45+B47+B48+B54+B56+B57</f>
        <v>514.7346499666799</v>
      </c>
      <c r="C74" s="29">
        <f t="shared" si="12"/>
        <v>573.3271148786913</v>
      </c>
      <c r="D74" s="29">
        <f t="shared" si="12"/>
        <v>612.8709433630393</v>
      </c>
      <c r="E74" s="29">
        <f t="shared" si="12"/>
        <v>648.9674660849983</v>
      </c>
      <c r="F74" s="29">
        <f t="shared" si="12"/>
        <v>651.7307983470453</v>
      </c>
      <c r="G74" s="29">
        <f t="shared" si="12"/>
        <v>680.7382433688051</v>
      </c>
      <c r="H74" s="29">
        <f>H20+H41+H43+H44+H45+H47+H48+H54+H56+H57</f>
        <v>716.2881449774093</v>
      </c>
      <c r="I74" s="29">
        <f>I20+I41+I43+I44+I45+I47+I48+I54+I56+I57</f>
        <v>749.34324616503</v>
      </c>
      <c r="J74" s="29">
        <f>J20+J41+J43+J44+J45+J47+J48+J54+J56+J57</f>
        <v>779.4083602847286</v>
      </c>
      <c r="K74" s="29">
        <f>K20+K41+K43+K44+K45+K47+K48+K54+K56+K57</f>
        <v>806.7914497564853</v>
      </c>
      <c r="L74" s="9">
        <f>((K74/J74)-1)*100</f>
        <v>3.513317391380477</v>
      </c>
    </row>
    <row r="75" spans="1:12" ht="9">
      <c r="A75" s="3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9"/>
    </row>
    <row r="76" spans="1:12" ht="9">
      <c r="A76" s="30" t="s">
        <v>60</v>
      </c>
      <c r="B76" s="29">
        <f aca="true" t="shared" si="13" ref="B76:G76">B6-B74</f>
        <v>2423.8653010443304</v>
      </c>
      <c r="C76" s="29">
        <f t="shared" si="13"/>
        <v>2577.670805656345</v>
      </c>
      <c r="D76" s="29">
        <f t="shared" si="13"/>
        <v>2644.095468738001</v>
      </c>
      <c r="E76" s="29">
        <f t="shared" si="13"/>
        <v>2674.850753896987</v>
      </c>
      <c r="F76" s="29">
        <f t="shared" si="13"/>
        <v>2711.382140175737</v>
      </c>
      <c r="G76" s="29">
        <f t="shared" si="13"/>
        <v>2750.3433974183154</v>
      </c>
      <c r="H76" s="29">
        <f>H6-H74</f>
        <v>2785.4002256841814</v>
      </c>
      <c r="I76" s="29">
        <f>I6-I74</f>
        <v>2792.3472568640295</v>
      </c>
      <c r="J76" s="29">
        <f>J6-J74</f>
        <v>2898.3315444640693</v>
      </c>
      <c r="K76" s="29">
        <f>K6-K74</f>
        <v>3061.069488436771</v>
      </c>
      <c r="L76" s="9">
        <f>((K76/J76)-1)*100</f>
        <v>5.614883648612867</v>
      </c>
    </row>
    <row r="77" spans="1:12" ht="9">
      <c r="A77" s="31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9"/>
    </row>
    <row r="78" spans="1:12" ht="9.75" customHeight="1">
      <c r="A78" s="41" t="s">
        <v>62</v>
      </c>
      <c r="B78" s="44"/>
      <c r="C78" s="44"/>
      <c r="D78" s="44"/>
      <c r="E78" s="44"/>
      <c r="F78" s="45"/>
      <c r="G78" s="44"/>
      <c r="H78" s="45"/>
      <c r="I78" s="45"/>
      <c r="J78" s="46"/>
      <c r="K78" s="46"/>
      <c r="L78" s="47"/>
    </row>
    <row r="79" spans="1:12" ht="9">
      <c r="A79" s="39" t="s">
        <v>53</v>
      </c>
      <c r="B79" s="34"/>
      <c r="C79" s="34"/>
      <c r="D79" s="34"/>
      <c r="E79" s="34"/>
      <c r="F79" s="35"/>
      <c r="G79" s="34"/>
      <c r="H79" s="35"/>
      <c r="I79" s="35"/>
      <c r="J79" s="36"/>
      <c r="K79" s="36"/>
      <c r="L79" s="32"/>
    </row>
    <row r="80" spans="1:12" ht="9">
      <c r="A80" s="40" t="s">
        <v>55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2:12" ht="9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7"/>
    </row>
    <row r="82" spans="2:11" ht="9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9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2" ht="9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2"/>
    </row>
    <row r="85" spans="1:12" ht="9">
      <c r="A85" s="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"/>
    </row>
    <row r="86" spans="1:12" ht="9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"/>
    </row>
    <row r="87" ht="9">
      <c r="A87" s="2"/>
    </row>
  </sheetData>
  <sheetProtection/>
  <mergeCells count="4">
    <mergeCell ref="A1:L1"/>
    <mergeCell ref="A3:A4"/>
    <mergeCell ref="B3:K3"/>
    <mergeCell ref="L3:L4"/>
  </mergeCells>
  <hyperlinks>
    <hyperlink ref="P5" location="Contents!A1" display="Contents"/>
    <hyperlink ref="P4" location="Contents!A1" display="Contents"/>
    <hyperlink ref="P6" location="Contents!A1" display="Contents"/>
    <hyperlink ref="P8" location="Contents!A1" display="Contents"/>
    <hyperlink ref="P7" location="Contents!A1" display="Contents"/>
    <hyperlink ref="P10" location="Contents!A1" display="Contents"/>
    <hyperlink ref="P1" location="Contents!A1" display="Contents"/>
    <hyperlink ref="P2" location="Contents!A1" display="Contents"/>
    <hyperlink ref="P3" location="Contents!A1" display="Contents"/>
  </hyperlink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2011-06-15T21:26:24Z</cp:lastPrinted>
  <dcterms:created xsi:type="dcterms:W3CDTF">1998-02-13T16:34:57Z</dcterms:created>
  <dcterms:modified xsi:type="dcterms:W3CDTF">2019-06-17T19:09:28Z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