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56" windowWidth="15480" windowHeight="11100" activeTab="0"/>
  </bookViews>
  <sheets>
    <sheet name="T2.8" sheetId="1" r:id="rId1"/>
    <sheet name="Gráfico 23" sheetId="2" state="hidden" r:id="rId2"/>
  </sheets>
  <definedNames>
    <definedName name="_Fill" hidden="1">'T2.8'!#REF!</definedName>
    <definedName name="_xlnm.Print_Area" localSheetId="0">'T2.8'!$A$1:$F$84</definedName>
    <definedName name="wrn.AE201." hidden="1">{#N/A,#N/A,FALSE,"Prod Nac GN";#N/A,#N/A,FALSE,"Prod Nac GN";#N/A,#N/A,FALSE,"Base Dados mil m3";#N/A,#N/A,FALSE,"Prod Ter Est 3D";#N/A,#N/A,FALSE,"Prod Ter 3D";#N/A,#N/A,FALSE,"Prod Mar 3D"}</definedName>
  </definedNames>
  <calcPr fullCalcOnLoad="1"/>
</workbook>
</file>

<file path=xl/sharedStrings.xml><?xml version="1.0" encoding="utf-8"?>
<sst xmlns="http://schemas.openxmlformats.org/spreadsheetml/2006/main" count="111" uniqueCount="100">
  <si>
    <t xml:space="preserve"> </t>
  </si>
  <si>
    <t>1990 - 1999</t>
  </si>
  <si>
    <t xml:space="preserve">EVOLUÇÃO DA PRODUÇÃO </t>
  </si>
  <si>
    <t>NACIONAL DE GÁS NATURAL</t>
  </si>
  <si>
    <r>
      <t>Fonte</t>
    </r>
    <r>
      <rPr>
        <b/>
        <sz val="9"/>
        <rFont val="Arial"/>
        <family val="2"/>
      </rPr>
      <t>: Quadro 36.</t>
    </r>
  </si>
  <si>
    <t>GRÁFICO 23</t>
  </si>
  <si>
    <t>Unidades da Federação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</si>
  <si>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</si>
  <si>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</si>
  <si>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</si>
  <si>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</si>
  <si>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</si>
  <si>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</si>
  <si>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</si>
  <si>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Rio de Janeiro</t>
  </si>
  <si>
    <t>São Paulo</t>
  </si>
  <si>
    <t>Solimões</t>
  </si>
  <si>
    <t>Recôncavo</t>
  </si>
  <si>
    <t>Campos</t>
  </si>
  <si>
    <t>Urucu</t>
  </si>
  <si>
    <t>Fazenda Belém</t>
  </si>
  <si>
    <t>Ceará Mar</t>
  </si>
  <si>
    <t>RGN Mistura</t>
  </si>
  <si>
    <t>Alagoano</t>
  </si>
  <si>
    <t>Sergipano Terra</t>
  </si>
  <si>
    <t>Sergipano Mar</t>
  </si>
  <si>
    <t>Bahiano Mistura</t>
  </si>
  <si>
    <t>Santos</t>
  </si>
  <si>
    <t>Condensado de Merluza</t>
  </si>
  <si>
    <t>Albacora</t>
  </si>
  <si>
    <t>Barracuda</t>
  </si>
  <si>
    <t>Caratinga</t>
  </si>
  <si>
    <t>Espadarte</t>
  </si>
  <si>
    <t>Marlim</t>
  </si>
  <si>
    <t>Roncador</t>
  </si>
  <si>
    <t>Salema</t>
  </si>
  <si>
    <t>Jubarte</t>
  </si>
  <si>
    <t>Densidade</t>
  </si>
  <si>
    <t>Tonelada</t>
  </si>
  <si>
    <t>Teor de Enxofre</t>
  </si>
  <si>
    <r>
      <t>Produção                     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</si>
  <si>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Teor de S           (% peso)</t>
  </si>
  <si>
    <t>Bijupirá</t>
  </si>
  <si>
    <t>Pescada</t>
  </si>
  <si>
    <t>Fazenda Alegre</t>
  </si>
  <si>
    <t>Golfinho</t>
  </si>
  <si>
    <t>Albacora Leste</t>
  </si>
  <si>
    <t>João de Barro</t>
  </si>
  <si>
    <t>Piranema</t>
  </si>
  <si>
    <t xml:space="preserve">Potiguar </t>
  </si>
  <si>
    <t>Polvo</t>
  </si>
  <si>
    <t>Nota: Inclui condensado.</t>
  </si>
  <si>
    <t>Potiguar</t>
  </si>
  <si>
    <t>Tigre</t>
  </si>
  <si>
    <t>Tartaruga</t>
  </si>
  <si>
    <t>Periquito</t>
  </si>
  <si>
    <t>Canário</t>
  </si>
  <si>
    <t>Uirapuru</t>
  </si>
  <si>
    <t>Cachalote</t>
  </si>
  <si>
    <t>Peroá</t>
  </si>
  <si>
    <t>Marlim Sul</t>
  </si>
  <si>
    <t>Marlim Leste</t>
  </si>
  <si>
    <t>Rolinha</t>
  </si>
  <si>
    <t>Tabuleiro</t>
  </si>
  <si>
    <t>Ostra</t>
  </si>
  <si>
    <t>Frade</t>
  </si>
  <si>
    <t>Brasil</t>
  </si>
  <si>
    <t>Cardeal</t>
  </si>
  <si>
    <t>Lagoa do Paulo Norte</t>
  </si>
  <si>
    <t>Colibri</t>
  </si>
  <si>
    <t>Tambaú-Uruguá</t>
  </si>
  <si>
    <t>Fontes: ANP/SDP, conforme o Decreto n° 2.705/1998; ANP/SPG, conforme Portaria ANP n° 206/2000.</t>
  </si>
  <si>
    <t>Cabiúnas Mistura</t>
  </si>
  <si>
    <t>Peregrino</t>
  </si>
  <si>
    <t>Condensado Mexilhão</t>
  </si>
  <si>
    <t>Densidade            (Grau API)</t>
  </si>
  <si>
    <t>Galo de Campina</t>
  </si>
  <si>
    <t>Baleia Azul</t>
  </si>
  <si>
    <t>Corrente de petróleo</t>
  </si>
  <si>
    <t>Bacia sedimentar</t>
  </si>
  <si>
    <t>Baúna</t>
  </si>
  <si>
    <t>Lula</t>
  </si>
  <si>
    <t>Sapinhoá</t>
  </si>
  <si>
    <t>Papa Terra</t>
  </si>
  <si>
    <t>Maranhão</t>
  </si>
  <si>
    <t>Gavião Real</t>
  </si>
  <si>
    <t>Parnaíba</t>
  </si>
  <si>
    <t>Tubarão Martelo</t>
  </si>
  <si>
    <t>Fazenda Santo Estevão</t>
  </si>
  <si>
    <t>Tartaruga Verde</t>
  </si>
  <si>
    <t>Entorno de Iara</t>
  </si>
  <si>
    <t>Irerê</t>
  </si>
  <si>
    <t>Araçari</t>
  </si>
  <si>
    <t>Sabiá Bico de Osso</t>
  </si>
  <si>
    <t>Sabiá da Mata</t>
  </si>
  <si>
    <t>Búzios</t>
  </si>
  <si>
    <t>Área de Nordeste de Tupi</t>
  </si>
  <si>
    <t>Gavião Vermelho</t>
  </si>
  <si>
    <t>Gaivota</t>
  </si>
  <si>
    <t>Tabela 2.8 – Produção de petróleo, por corrente, segundo bacia sedimentar e unidades da Federação – 2016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</si>
</sst>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E+00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"/>
    <numFmt numFmtId="197" formatCode="#,##0.0_);\(#,##0.0\)"/>
    <numFmt numFmtId="198" formatCode="0.000"/>
    <numFmt numFmtId="199" formatCode="0.0"/>
    <numFmt numFmtId="200" formatCode="_(* #,##0.000_);_(* \(#,##0.000\);_(* &quot;-&quot;???_);_(@_)"/>
    <numFmt numFmtId="201" formatCode="_(* #,##0.00_);_(* \(#,##0.00\);_(* &quot;-&quot;???_);_(@_)"/>
    <numFmt numFmtId="202" formatCode="_(* #,##0.0_);_(* \(#,##0.0\);_(* &quot;-&quot;???_);_(@_)"/>
    <numFmt numFmtId="203" formatCode="_(* #,##0_);_(* \(#,##0\);_(* &quot;-&quot;???_);_(@_)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_);_(@_)"/>
    <numFmt numFmtId="212" formatCode="_-* #,##0.0_-;\-* #,##0.0_-;_-* &quot;-&quot;?_-;_-@_-"/>
    <numFmt numFmtId="213" formatCode="_-* #,##0.000_-;\-* #,##0.000_-;_-* &quot;-&quot;???_-;_-@_-"/>
  </numFmts>
  <fonts count="6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b/>
      <vertAlign val="superscript"/>
      <sz val="7"/>
      <name val="Helvetica Neue"/>
      <family val="0"/>
    </font>
    <font>
      <sz val="7"/>
      <color indexed="56"/>
      <name val="Helvetica Neue"/>
      <family val="0"/>
    </font>
    <font>
      <sz val="6"/>
      <name val="Frutiger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sz val="11"/>
      <name val="Calibri"/>
      <family val="0"/>
    </font>
    <font>
      <sz val="11.75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3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193" fontId="10" fillId="0" borderId="0" xfId="53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1" fontId="10" fillId="0" borderId="0" xfId="53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 applyAlignment="1">
      <alignment vertical="center"/>
    </xf>
    <xf numFmtId="191" fontId="10" fillId="33" borderId="11" xfId="0" applyNumberFormat="1" applyFont="1" applyFill="1" applyBorder="1" applyAlignment="1" applyProtection="1">
      <alignment horizontal="left" vertical="center"/>
      <protection/>
    </xf>
    <xf numFmtId="193" fontId="10" fillId="0" borderId="11" xfId="53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93" fontId="10" fillId="0" borderId="0" xfId="0" applyNumberFormat="1" applyFont="1" applyFill="1" applyBorder="1" applyAlignment="1">
      <alignment vertical="center"/>
    </xf>
    <xf numFmtId="171" fontId="11" fillId="0" borderId="0" xfId="53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193" fontId="14" fillId="0" borderId="0" xfId="53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93" fontId="14" fillId="0" borderId="0" xfId="0" applyNumberFormat="1" applyFont="1" applyFill="1" applyBorder="1" applyAlignment="1">
      <alignment vertical="center"/>
    </xf>
    <xf numFmtId="193" fontId="11" fillId="33" borderId="0" xfId="53" applyNumberFormat="1" applyFont="1" applyFill="1" applyBorder="1" applyAlignment="1" applyProtection="1">
      <alignment horizontal="left" vertical="center"/>
      <protection/>
    </xf>
    <xf numFmtId="193" fontId="10" fillId="0" borderId="0" xfId="53" applyNumberFormat="1" applyFont="1" applyFill="1" applyBorder="1" applyAlignment="1">
      <alignment vertical="center"/>
    </xf>
    <xf numFmtId="171" fontId="10" fillId="0" borderId="0" xfId="53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192" fontId="10" fillId="34" borderId="0" xfId="53" applyNumberFormat="1" applyFont="1" applyFill="1" applyBorder="1" applyAlignment="1">
      <alignment vertical="center"/>
    </xf>
    <xf numFmtId="193" fontId="10" fillId="34" borderId="0" xfId="53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193" fontId="61" fillId="33" borderId="0" xfId="0" applyNumberFormat="1" applyFont="1" applyFill="1" applyBorder="1" applyAlignment="1">
      <alignment horizontal="center" vertical="center"/>
    </xf>
    <xf numFmtId="193" fontId="15" fillId="0" borderId="0" xfId="53" applyNumberFormat="1" applyFont="1" applyAlignment="1">
      <alignment/>
    </xf>
    <xf numFmtId="192" fontId="10" fillId="0" borderId="0" xfId="53" applyNumberFormat="1" applyFont="1" applyFill="1" applyBorder="1" applyAlignment="1">
      <alignment vertical="center"/>
    </xf>
    <xf numFmtId="212" fontId="10" fillId="34" borderId="0" xfId="0" applyNumberFormat="1" applyFont="1" applyFill="1" applyBorder="1" applyAlignment="1">
      <alignment vertical="center"/>
    </xf>
    <xf numFmtId="193" fontId="10" fillId="34" borderId="0" xfId="0" applyNumberFormat="1" applyFont="1" applyFill="1" applyBorder="1" applyAlignment="1">
      <alignment vertical="center"/>
    </xf>
    <xf numFmtId="194" fontId="10" fillId="0" borderId="0" xfId="53" applyNumberFormat="1" applyFont="1" applyFill="1" applyBorder="1" applyAlignment="1">
      <alignment vertical="center"/>
    </xf>
    <xf numFmtId="193" fontId="11" fillId="0" borderId="0" xfId="53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191" fontId="10" fillId="33" borderId="0" xfId="0" applyNumberFormat="1" applyFont="1" applyFill="1" applyBorder="1" applyAlignment="1" applyProtection="1">
      <alignment horizontal="left" vertical="top"/>
      <protection/>
    </xf>
    <xf numFmtId="171" fontId="10" fillId="34" borderId="0" xfId="53" applyFont="1" applyFill="1" applyBorder="1" applyAlignment="1">
      <alignment vertical="center"/>
    </xf>
    <xf numFmtId="213" fontId="10" fillId="0" borderId="0" xfId="0" applyNumberFormat="1" applyFont="1" applyFill="1" applyBorder="1" applyAlignment="1">
      <alignment vertical="center"/>
    </xf>
    <xf numFmtId="171" fontId="15" fillId="0" borderId="0" xfId="53" applyNumberFormat="1" applyFont="1" applyAlignment="1">
      <alignment/>
    </xf>
    <xf numFmtId="171" fontId="61" fillId="34" borderId="0" xfId="53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191" fontId="10" fillId="33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191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35"/>
          <c:w val="0.84425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'T2.8'!#REF!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'T2.8'!#REF!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'T2.8'!#REF!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'T2.8'!#REF!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'T2.8'!#REF!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41663912"/>
        <c:axId val="39430889"/>
      </c:barChart>
      <c:catAx>
        <c:axId val="41663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30889"/>
        <c:crosses val="autoZero"/>
        <c:auto val="1"/>
        <c:lblOffset val="100"/>
        <c:tickLblSkip val="2"/>
        <c:noMultiLvlLbl val="0"/>
      </c:catAx>
      <c:valAx>
        <c:axId val="39430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63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27425"/>
          <c:w val="0.076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3425"/>
          <c:w val="0.839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'T2.8'!#REF!</c:f>
              <c:strCache>
                <c:ptCount val="1"/>
                <c:pt idx="0">
                  <c:v>Terra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'T2.8'!#REF!</c:f>
              <c:strCache>
                <c:ptCount val="9"/>
                <c:pt idx="0">
                  <c:v>Produção de petróleo (mil b)</c:v>
                </c:pt>
              </c:strCache>
            </c:strRef>
          </c:cat>
          <c:val>
            <c:numRef>
              <c:f>'T2.8'!#REF!</c:f>
              <c:numCache>
                <c:ptCount val="10"/>
                <c:pt idx="0">
                  <c:v>2279592</c:v>
                </c:pt>
                <c:pt idx="1">
                  <c:v>2480114</c:v>
                </c:pt>
                <c:pt idx="2">
                  <c:v>2751976</c:v>
                </c:pt>
                <c:pt idx="3">
                  <c:v>2881218</c:v>
                </c:pt>
                <c:pt idx="4">
                  <c:v>2858184</c:v>
                </c:pt>
                <c:pt idx="5">
                  <c:v>2946811</c:v>
                </c:pt>
                <c:pt idx="6">
                  <c:v>3335334</c:v>
                </c:pt>
                <c:pt idx="7">
                  <c:v>3570884</c:v>
                </c:pt>
                <c:pt idx="8">
                  <c:v>3795414</c:v>
                </c:pt>
                <c:pt idx="9">
                  <c:v>3939704.1353000007</c:v>
                </c:pt>
              </c:numCache>
            </c:numRef>
          </c:val>
        </c:ser>
        <c:ser>
          <c:idx val="1"/>
          <c:order val="1"/>
          <c:tx>
            <c:strRef>
              <c:f>'T2.8'!#REF!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'T2.8'!#REF!</c:f>
              <c:numCache>
                <c:ptCount val="10"/>
                <c:pt idx="0">
                  <c:v>4011107</c:v>
                </c:pt>
                <c:pt idx="1">
                  <c:v>4129003</c:v>
                </c:pt>
                <c:pt idx="2">
                  <c:v>4255024</c:v>
                </c:pt>
                <c:pt idx="3">
                  <c:v>4516878</c:v>
                </c:pt>
                <c:pt idx="4">
                  <c:v>4898194</c:v>
                </c:pt>
                <c:pt idx="5">
                  <c:v>5144190</c:v>
                </c:pt>
                <c:pt idx="6">
                  <c:v>5878449</c:v>
                </c:pt>
                <c:pt idx="7">
                  <c:v>6294109</c:v>
                </c:pt>
                <c:pt idx="8">
                  <c:v>7037386</c:v>
                </c:pt>
                <c:pt idx="9">
                  <c:v>7958312.8972</c:v>
                </c:pt>
              </c:numCache>
            </c:numRef>
          </c:val>
        </c:ser>
        <c:overlap val="100"/>
        <c:axId val="19333682"/>
        <c:axId val="39785411"/>
      </c:barChart>
      <c:catAx>
        <c:axId val="1933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85411"/>
        <c:crosses val="autoZero"/>
        <c:auto val="1"/>
        <c:lblOffset val="100"/>
        <c:tickLblSkip val="2"/>
        <c:noMultiLvlLbl val="0"/>
      </c:catAx>
      <c:valAx>
        <c:axId val="3978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33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273"/>
          <c:w val="0.078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8</xdr:col>
      <xdr:colOff>752475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171450" y="2219325"/>
        <a:ext cx="6057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243</xdr:col>
      <xdr:colOff>0</xdr:colOff>
      <xdr:row>12</xdr:row>
      <xdr:rowOff>0</xdr:rowOff>
    </xdr:from>
    <xdr:to>
      <xdr:col>250</xdr:col>
      <xdr:colOff>695325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184546875" y="2667000"/>
        <a:ext cx="602932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97"/>
  <sheetViews>
    <sheetView showGridLines="0" tabSelected="1" zoomScaleSheetLayoutView="100" zoomScalePageLayoutView="0" workbookViewId="0" topLeftCell="A1">
      <selection activeCell="A14" sqref="A14"/>
    </sheetView>
  </sheetViews>
  <sheetFormatPr defaultColWidth="5.77734375" defaultRowHeight="15"/>
  <cols>
    <col min="1" max="1" width="13.77734375" style="3" customWidth="1"/>
    <col min="2" max="2" width="13.77734375" style="7" customWidth="1"/>
    <col min="3" max="3" width="13.77734375" style="8" customWidth="1"/>
    <col min="4" max="5" width="7.77734375" style="3" customWidth="1"/>
    <col min="6" max="6" width="11.77734375" style="3" customWidth="1"/>
    <col min="7" max="7" width="8.99609375" style="3" customWidth="1"/>
    <col min="8" max="8" width="5.77734375" style="3" customWidth="1"/>
    <col min="9" max="9" width="9.10546875" style="16" bestFit="1" customWidth="1"/>
    <col min="10" max="10" width="9.10546875" style="3" bestFit="1" customWidth="1"/>
    <col min="11" max="11" width="6.6640625" style="3" customWidth="1"/>
    <col min="12" max="12" width="5.77734375" style="3" customWidth="1"/>
    <col min="13" max="13" width="7.4453125" style="3" bestFit="1" customWidth="1"/>
    <col min="14" max="14" width="7.10546875" style="3" bestFit="1" customWidth="1"/>
    <col min="15" max="16384" width="5.77734375" style="3" customWidth="1"/>
  </cols>
  <sheetData>
    <row r="1" spans="1:2" ht="12.75" customHeight="1">
      <c r="A1" s="11" t="s">
        <v>99</v>
      </c>
      <c r="B1" s="11"/>
    </row>
    <row r="2" ht="9" customHeight="1">
      <c r="B2" s="4"/>
    </row>
    <row r="3" spans="1:6" ht="12.75" customHeight="1">
      <c r="A3" s="51" t="s">
        <v>79</v>
      </c>
      <c r="B3" s="51" t="s">
        <v>6</v>
      </c>
      <c r="C3" s="51" t="s">
        <v>78</v>
      </c>
      <c r="D3" s="51" t="s">
        <v>75</v>
      </c>
      <c r="E3" s="51" t="s">
        <v>41</v>
      </c>
      <c r="F3" s="51" t="s">
        <v>40</v>
      </c>
    </row>
    <row r="4" spans="1:6" ht="12.75" customHeight="1">
      <c r="A4" s="52"/>
      <c r="B4" s="52"/>
      <c r="C4" s="52"/>
      <c r="D4" s="52"/>
      <c r="E4" s="52"/>
      <c r="F4" s="52"/>
    </row>
    <row r="5" spans="2:10" ht="9">
      <c r="B5" s="5"/>
      <c r="H5" s="30" t="s">
        <v>37</v>
      </c>
      <c r="I5" s="31" t="s">
        <v>38</v>
      </c>
      <c r="J5" s="30" t="s">
        <v>39</v>
      </c>
    </row>
    <row r="6" spans="2:11" ht="9">
      <c r="B6" s="22" t="s">
        <v>66</v>
      </c>
      <c r="D6" s="17">
        <f>(141.5/(I6/F6))-131.5</f>
        <v>25.7955074217123</v>
      </c>
      <c r="E6" s="18">
        <f>J6/I6</f>
        <v>0.4969291295793143</v>
      </c>
      <c r="F6" s="37">
        <f>SUM(F8:F81)</f>
        <v>146066577.08580306</v>
      </c>
      <c r="G6" s="27"/>
      <c r="H6" s="43">
        <f>(141.5)*(1/(D6+131.5))</f>
        <v>0.899580683004733</v>
      </c>
      <c r="I6" s="43">
        <f>SUM(I8:I81)</f>
        <v>131398671.17901018</v>
      </c>
      <c r="J6" s="43">
        <f>SUM(J8:J81)</f>
        <v>65295827.29686406</v>
      </c>
      <c r="K6" s="27"/>
    </row>
    <row r="7" spans="2:11" ht="9">
      <c r="B7" s="6"/>
      <c r="D7" s="10"/>
      <c r="E7" s="12"/>
      <c r="F7" s="23"/>
      <c r="G7" s="27"/>
      <c r="H7" s="43"/>
      <c r="I7" s="43"/>
      <c r="J7" s="43"/>
      <c r="K7" s="27"/>
    </row>
    <row r="8" spans="1:14" ht="9" customHeight="1">
      <c r="A8" s="3" t="s">
        <v>16</v>
      </c>
      <c r="B8" s="6" t="s">
        <v>7</v>
      </c>
      <c r="C8" s="23" t="s">
        <v>19</v>
      </c>
      <c r="D8" s="24">
        <v>45.6</v>
      </c>
      <c r="E8" s="12">
        <v>0.0518</v>
      </c>
      <c r="F8" s="23">
        <v>1361027.1800000002</v>
      </c>
      <c r="G8" s="27"/>
      <c r="H8" s="43">
        <f>(141.5)*(1/(D8+131.5))</f>
        <v>0.7989836250705816</v>
      </c>
      <c r="I8" s="43">
        <f>F8*$H8</f>
        <v>1087438.4300959911</v>
      </c>
      <c r="J8" s="43">
        <f>I8*$E8</f>
        <v>56329.31067897234</v>
      </c>
      <c r="K8" s="27"/>
      <c r="M8" s="8"/>
      <c r="N8" s="16"/>
    </row>
    <row r="9" spans="4:11" ht="9">
      <c r="D9" s="10"/>
      <c r="F9" s="33"/>
      <c r="G9" s="27"/>
      <c r="H9" s="43"/>
      <c r="I9" s="43"/>
      <c r="J9" s="43"/>
      <c r="K9" s="27"/>
    </row>
    <row r="10" spans="1:11" ht="9">
      <c r="A10" s="44" t="s">
        <v>86</v>
      </c>
      <c r="B10" s="45" t="s">
        <v>84</v>
      </c>
      <c r="C10" s="8" t="s">
        <v>85</v>
      </c>
      <c r="D10" s="10">
        <v>52.1</v>
      </c>
      <c r="E10" s="12">
        <v>0.107</v>
      </c>
      <c r="F10" s="23">
        <v>850.0635313308348</v>
      </c>
      <c r="G10" s="27"/>
      <c r="H10" s="43">
        <f>(141.5)*(1/(D10+131.5))</f>
        <v>0.7706971677559913</v>
      </c>
      <c r="I10" s="43">
        <f>F10*$H10</f>
        <v>655.1415560093308</v>
      </c>
      <c r="J10" s="43">
        <f>I10*$E10</f>
        <v>70.10014649299839</v>
      </c>
      <c r="K10" s="27"/>
    </row>
    <row r="11" spans="1:11" ht="9">
      <c r="A11" s="44"/>
      <c r="B11" s="45"/>
      <c r="C11" s="8" t="s">
        <v>97</v>
      </c>
      <c r="D11" s="10">
        <v>51.6</v>
      </c>
      <c r="E11" s="12">
        <v>0.195</v>
      </c>
      <c r="F11" s="23">
        <v>1351.1279037045633</v>
      </c>
      <c r="G11" s="27"/>
      <c r="H11" s="43">
        <f>(141.5)*(1/(D11+131.5))</f>
        <v>0.772801747678864</v>
      </c>
      <c r="I11" s="43">
        <f>F11*$H11</f>
        <v>1044.1540053205665</v>
      </c>
      <c r="J11" s="43">
        <f>I11*$E11</f>
        <v>203.61003103751048</v>
      </c>
      <c r="K11" s="27"/>
    </row>
    <row r="12" spans="4:11" ht="9">
      <c r="D12" s="10"/>
      <c r="F12" s="33"/>
      <c r="G12" s="27"/>
      <c r="H12" s="43"/>
      <c r="I12" s="43"/>
      <c r="J12" s="43"/>
      <c r="K12" s="27"/>
    </row>
    <row r="13" spans="1:13" ht="9">
      <c r="A13" s="3" t="s">
        <v>8</v>
      </c>
      <c r="B13" s="53" t="s">
        <v>8</v>
      </c>
      <c r="C13" s="23" t="s">
        <v>21</v>
      </c>
      <c r="D13" s="24">
        <v>28.1</v>
      </c>
      <c r="E13" s="25">
        <v>0.49</v>
      </c>
      <c r="F13" s="23">
        <v>306467.44699760404</v>
      </c>
      <c r="G13" s="28"/>
      <c r="H13" s="43">
        <f>(141.5)*(1/(D13+131.5))</f>
        <v>0.8865914786967419</v>
      </c>
      <c r="I13" s="43">
        <f>F13*$H13</f>
        <v>271711.42700602114</v>
      </c>
      <c r="J13" s="43">
        <f>I13*$E13</f>
        <v>133138.59923295036</v>
      </c>
      <c r="K13" s="27"/>
      <c r="M13" s="8"/>
    </row>
    <row r="14" spans="1:14" ht="9">
      <c r="A14" s="3" t="s">
        <v>49</v>
      </c>
      <c r="B14" s="53"/>
      <c r="C14" s="23" t="s">
        <v>20</v>
      </c>
      <c r="D14" s="24">
        <v>14.1</v>
      </c>
      <c r="E14" s="26">
        <v>0.952</v>
      </c>
      <c r="F14" s="23">
        <v>90114.26400797482</v>
      </c>
      <c r="G14" s="28"/>
      <c r="H14" s="43">
        <f>(141.5)*(1/(D14+131.5))</f>
        <v>0.9718406593406593</v>
      </c>
      <c r="I14" s="43">
        <f>F14*$H14</f>
        <v>87576.7057495085</v>
      </c>
      <c r="J14" s="43">
        <f>I14*$E14</f>
        <v>83373.02387353209</v>
      </c>
      <c r="K14" s="27"/>
      <c r="M14" s="8"/>
      <c r="N14" s="16"/>
    </row>
    <row r="15" spans="2:11" ht="9">
      <c r="B15" s="6"/>
      <c r="C15" s="23"/>
      <c r="D15" s="24"/>
      <c r="E15" s="25"/>
      <c r="F15" s="33"/>
      <c r="G15" s="28"/>
      <c r="H15" s="43"/>
      <c r="I15" s="43"/>
      <c r="J15" s="43"/>
      <c r="K15" s="27"/>
    </row>
    <row r="16" spans="1:11" ht="9">
      <c r="A16" s="46" t="s">
        <v>52</v>
      </c>
      <c r="B16" s="46" t="s">
        <v>9</v>
      </c>
      <c r="C16" s="23" t="s">
        <v>92</v>
      </c>
      <c r="D16" s="24">
        <v>34.3</v>
      </c>
      <c r="E16" s="26">
        <v>0.078</v>
      </c>
      <c r="F16" s="23">
        <v>910.612196552837</v>
      </c>
      <c r="G16" s="28"/>
      <c r="H16" s="43">
        <f aca="true" t="shared" si="0" ref="H16:H26">(141.5)*(1/(D16+131.5))</f>
        <v>0.853437876960193</v>
      </c>
      <c r="I16" s="43">
        <f aca="true" t="shared" si="1" ref="I16:I26">F16*$H16</f>
        <v>777.1509397601112</v>
      </c>
      <c r="J16" s="43">
        <f aca="true" t="shared" si="2" ref="J16:J26">I16*$E16</f>
        <v>60.61777330128867</v>
      </c>
      <c r="K16" s="27"/>
    </row>
    <row r="17" spans="1:11" ht="9">
      <c r="A17" s="46"/>
      <c r="B17" s="46"/>
      <c r="C17" s="23" t="s">
        <v>67</v>
      </c>
      <c r="D17" s="24">
        <v>27.4</v>
      </c>
      <c r="E17" s="25">
        <v>0.27</v>
      </c>
      <c r="F17" s="23">
        <v>23879.260009443846</v>
      </c>
      <c r="G17" s="28"/>
      <c r="H17" s="43">
        <f>(141.5)*(1/(D17+131.5))</f>
        <v>0.8904971680302076</v>
      </c>
      <c r="I17" s="43">
        <f>F17*$H17</f>
        <v>21264.413413066733</v>
      </c>
      <c r="J17" s="43">
        <f>I17*$E17</f>
        <v>5741.391621528019</v>
      </c>
      <c r="K17" s="27"/>
    </row>
    <row r="18" spans="1:11" ht="9">
      <c r="A18" s="46"/>
      <c r="B18" s="46"/>
      <c r="C18" s="23" t="s">
        <v>69</v>
      </c>
      <c r="D18" s="24">
        <v>33.8</v>
      </c>
      <c r="E18" s="25">
        <v>0.16</v>
      </c>
      <c r="F18" s="23">
        <v>813.9199912239003</v>
      </c>
      <c r="G18" s="28"/>
      <c r="H18" s="43">
        <f>(141.5)*(1/(D18+131.5))</f>
        <v>0.8560193587416817</v>
      </c>
      <c r="I18" s="43">
        <f>F18*$H18</f>
        <v>696.7312689545183</v>
      </c>
      <c r="J18" s="43">
        <f t="shared" si="2"/>
        <v>111.47700303272293</v>
      </c>
      <c r="K18" s="27"/>
    </row>
    <row r="19" spans="1:11" ht="9">
      <c r="A19" s="46"/>
      <c r="B19" s="46"/>
      <c r="C19" s="23" t="s">
        <v>76</v>
      </c>
      <c r="D19" s="24">
        <v>21.1</v>
      </c>
      <c r="E19" s="26">
        <v>0.0979</v>
      </c>
      <c r="F19" s="23">
        <v>3897.8049893399</v>
      </c>
      <c r="G19" s="28"/>
      <c r="H19" s="43">
        <f>(141.5)*(1/(D19+131.5))</f>
        <v>0.9272608125819136</v>
      </c>
      <c r="I19" s="43">
        <f>F19*$H19</f>
        <v>3614.281821701153</v>
      </c>
      <c r="J19" s="43">
        <f>I19*$E19</f>
        <v>353.8381903445429</v>
      </c>
      <c r="K19" s="27"/>
    </row>
    <row r="20" spans="1:11" ht="9">
      <c r="A20" s="46"/>
      <c r="B20" s="46"/>
      <c r="C20" s="23" t="s">
        <v>91</v>
      </c>
      <c r="D20" s="24">
        <v>27</v>
      </c>
      <c r="E20" s="26">
        <v>0.324</v>
      </c>
      <c r="F20" s="23">
        <v>546.9774285709743</v>
      </c>
      <c r="G20" s="28"/>
      <c r="H20" s="43">
        <f>(141.5)*(1/(D20+131.5))</f>
        <v>0.8927444794952681</v>
      </c>
      <c r="I20" s="43">
        <f>F20*$H20</f>
        <v>488.3110797652547</v>
      </c>
      <c r="J20" s="43">
        <f>I20*$E20</f>
        <v>158.21278984394252</v>
      </c>
      <c r="K20" s="27"/>
    </row>
    <row r="21" spans="1:13" ht="9">
      <c r="A21" s="50"/>
      <c r="B21" s="47"/>
      <c r="C21" s="8" t="s">
        <v>47</v>
      </c>
      <c r="D21" s="10">
        <v>42.1</v>
      </c>
      <c r="E21" s="3">
        <v>0.06</v>
      </c>
      <c r="F21" s="23">
        <v>161.1220211739305</v>
      </c>
      <c r="G21" s="28"/>
      <c r="H21" s="43">
        <f t="shared" si="0"/>
        <v>0.8150921658986175</v>
      </c>
      <c r="I21" s="43">
        <f t="shared" si="1"/>
        <v>131.32929721262192</v>
      </c>
      <c r="J21" s="43">
        <f t="shared" si="2"/>
        <v>7.879757832757315</v>
      </c>
      <c r="K21" s="27"/>
      <c r="M21" s="8"/>
    </row>
    <row r="22" spans="1:15" ht="9" customHeight="1">
      <c r="A22" s="50"/>
      <c r="B22" s="47"/>
      <c r="C22" s="8" t="s">
        <v>55</v>
      </c>
      <c r="D22" s="10">
        <v>34.3</v>
      </c>
      <c r="E22" s="3">
        <v>0.04</v>
      </c>
      <c r="F22" s="23">
        <v>670.1180003847493</v>
      </c>
      <c r="G22" s="28"/>
      <c r="H22" s="43">
        <f t="shared" si="0"/>
        <v>0.853437876960193</v>
      </c>
      <c r="I22" s="43">
        <f t="shared" si="1"/>
        <v>571.9040835611702</v>
      </c>
      <c r="J22" s="43">
        <f t="shared" si="2"/>
        <v>22.87616334244681</v>
      </c>
      <c r="K22" s="27"/>
      <c r="M22" s="8"/>
      <c r="O22" s="16"/>
    </row>
    <row r="23" spans="1:13" ht="9" customHeight="1">
      <c r="A23" s="50"/>
      <c r="B23" s="47"/>
      <c r="C23" s="8" t="s">
        <v>43</v>
      </c>
      <c r="D23" s="24">
        <v>53.7</v>
      </c>
      <c r="E23" s="26">
        <v>0.0119</v>
      </c>
      <c r="F23" s="23">
        <v>5436.392991203232</v>
      </c>
      <c r="G23" s="28"/>
      <c r="H23" s="43">
        <f t="shared" si="0"/>
        <v>0.7640388768898488</v>
      </c>
      <c r="I23" s="43">
        <f t="shared" si="1"/>
        <v>4153.615595330763</v>
      </c>
      <c r="J23" s="43">
        <f t="shared" si="2"/>
        <v>49.428025584436085</v>
      </c>
      <c r="K23" s="27"/>
      <c r="M23" s="8"/>
    </row>
    <row r="24" spans="1:13" ht="9" customHeight="1">
      <c r="A24" s="50"/>
      <c r="B24" s="47"/>
      <c r="C24" s="8" t="s">
        <v>22</v>
      </c>
      <c r="D24" s="10">
        <v>26.7</v>
      </c>
      <c r="E24" s="12">
        <v>0.448</v>
      </c>
      <c r="F24" s="23">
        <v>3109432.9441092494</v>
      </c>
      <c r="G24" s="28"/>
      <c r="H24" s="43">
        <f>(141.5)*(1/(D24+131.5))</f>
        <v>0.8944374209860936</v>
      </c>
      <c r="I24" s="43">
        <f>F24*$H24</f>
        <v>2781193.183258273</v>
      </c>
      <c r="J24" s="43">
        <f>I24*$E24</f>
        <v>1245974.5460997063</v>
      </c>
      <c r="K24" s="27"/>
      <c r="M24" s="8"/>
    </row>
    <row r="25" spans="1:13" ht="9" customHeight="1">
      <c r="A25" s="50"/>
      <c r="B25" s="47"/>
      <c r="C25" s="8" t="s">
        <v>62</v>
      </c>
      <c r="D25" s="24">
        <v>22.5</v>
      </c>
      <c r="E25" s="25">
        <v>0.04</v>
      </c>
      <c r="F25" s="23">
        <v>38.234000709083425</v>
      </c>
      <c r="G25" s="28"/>
      <c r="H25" s="43">
        <f>(141.5)*(1/(D25+131.5))</f>
        <v>0.9188311688311689</v>
      </c>
      <c r="I25" s="43">
        <f>F25*$H25</f>
        <v>35.13059156061886</v>
      </c>
      <c r="J25" s="43">
        <f>I25*$E25</f>
        <v>1.4052236624247545</v>
      </c>
      <c r="K25" s="27"/>
      <c r="M25" s="8"/>
    </row>
    <row r="26" spans="1:13" ht="9" customHeight="1">
      <c r="A26" s="50"/>
      <c r="B26" s="47"/>
      <c r="C26" s="8" t="s">
        <v>93</v>
      </c>
      <c r="D26" s="10">
        <v>25.5</v>
      </c>
      <c r="E26" s="12">
        <v>0.049</v>
      </c>
      <c r="F26" s="23">
        <v>43164.92115024142</v>
      </c>
      <c r="G26" s="28"/>
      <c r="H26" s="43">
        <f t="shared" si="0"/>
        <v>0.9012738853503185</v>
      </c>
      <c r="I26" s="43">
        <f t="shared" si="1"/>
        <v>38903.416195918224</v>
      </c>
      <c r="J26" s="43">
        <f t="shared" si="2"/>
        <v>1906.267393599993</v>
      </c>
      <c r="K26" s="27"/>
      <c r="M26" s="8"/>
    </row>
    <row r="27" spans="1:14" ht="9" customHeight="1">
      <c r="A27" s="50"/>
      <c r="B27" s="47"/>
      <c r="C27" s="8" t="s">
        <v>94</v>
      </c>
      <c r="D27" s="24">
        <v>27.3</v>
      </c>
      <c r="E27" s="26">
        <v>0.046</v>
      </c>
      <c r="F27" s="23">
        <v>59695.68734190698</v>
      </c>
      <c r="G27" s="28"/>
      <c r="H27" s="43">
        <f>(141.5)*(1/(D27+131.5))</f>
        <v>0.891057934508816</v>
      </c>
      <c r="I27" s="43">
        <f>F27*$H27</f>
        <v>53192.3158619637</v>
      </c>
      <c r="J27" s="43">
        <f>I27*$E27</f>
        <v>2446.8465296503305</v>
      </c>
      <c r="K27" s="27"/>
      <c r="M27" s="8"/>
      <c r="N27" s="16"/>
    </row>
    <row r="28" spans="1:14" ht="9">
      <c r="A28" s="38"/>
      <c r="B28" s="39"/>
      <c r="D28" s="10"/>
      <c r="F28" s="23"/>
      <c r="G28" s="28"/>
      <c r="H28" s="43"/>
      <c r="I28" s="43"/>
      <c r="J28" s="43"/>
      <c r="K28" s="27"/>
      <c r="M28" s="8"/>
      <c r="N28" s="8"/>
    </row>
    <row r="29" spans="1:14" ht="9">
      <c r="A29" s="46" t="s">
        <v>10</v>
      </c>
      <c r="B29" s="46" t="s">
        <v>10</v>
      </c>
      <c r="C29" s="8" t="s">
        <v>23</v>
      </c>
      <c r="D29" s="24">
        <v>40.9</v>
      </c>
      <c r="E29" s="25">
        <v>0.06</v>
      </c>
      <c r="F29" s="23">
        <v>217706.20600622275</v>
      </c>
      <c r="G29" s="28"/>
      <c r="H29" s="43">
        <f>(141.5)*(1/(D29+131.5))</f>
        <v>0.8207656612529002</v>
      </c>
      <c r="I29" s="43">
        <f>F29*$H29</f>
        <v>178685.77813155754</v>
      </c>
      <c r="J29" s="43">
        <f>I29*$E29</f>
        <v>10721.146687893452</v>
      </c>
      <c r="K29" s="27"/>
      <c r="M29" s="8"/>
      <c r="N29" s="16"/>
    </row>
    <row r="30" spans="1:11" ht="9">
      <c r="A30" s="46"/>
      <c r="B30" s="46"/>
      <c r="C30" s="8" t="s">
        <v>63</v>
      </c>
      <c r="D30" s="24">
        <v>26.2</v>
      </c>
      <c r="E30" s="26">
        <v>0.4</v>
      </c>
      <c r="F30" s="23">
        <v>29301.762013777276</v>
      </c>
      <c r="G30" s="28"/>
      <c r="H30" s="43">
        <f>(141.5)*(1/(D30+131.5))</f>
        <v>0.897273303741281</v>
      </c>
      <c r="I30" s="43">
        <f>F30*$H30</f>
        <v>26291.68880754271</v>
      </c>
      <c r="J30" s="43">
        <f>I30*$E30</f>
        <v>10516.675523017084</v>
      </c>
      <c r="K30" s="27"/>
    </row>
    <row r="31" spans="1:11" ht="9">
      <c r="A31" s="38"/>
      <c r="B31" s="39"/>
      <c r="D31" s="10"/>
      <c r="F31" s="33"/>
      <c r="G31" s="28"/>
      <c r="H31" s="43"/>
      <c r="I31" s="43"/>
      <c r="J31" s="43"/>
      <c r="K31" s="27"/>
    </row>
    <row r="32" spans="1:11" ht="9" customHeight="1">
      <c r="A32" s="44" t="s">
        <v>11</v>
      </c>
      <c r="B32" s="44" t="s">
        <v>11</v>
      </c>
      <c r="C32" s="23" t="s">
        <v>48</v>
      </c>
      <c r="D32" s="24">
        <v>45.4</v>
      </c>
      <c r="E32" s="26">
        <v>0.1</v>
      </c>
      <c r="F32" s="23">
        <v>328124.9800232439</v>
      </c>
      <c r="G32" s="28"/>
      <c r="H32" s="43">
        <f>(141.5)*(1/(D32+131.5))</f>
        <v>0.7998869417750142</v>
      </c>
      <c r="I32" s="43">
        <f>F32*$H32</f>
        <v>262462.8867907802</v>
      </c>
      <c r="J32" s="43">
        <f>I32*$E32</f>
        <v>26246.288679078018</v>
      </c>
      <c r="K32" s="27"/>
    </row>
    <row r="33" spans="1:14" ht="9" customHeight="1">
      <c r="A33" s="44"/>
      <c r="B33" s="44"/>
      <c r="C33" s="23" t="s">
        <v>24</v>
      </c>
      <c r="D33" s="24">
        <v>24.8</v>
      </c>
      <c r="E33" s="25">
        <v>0.42</v>
      </c>
      <c r="F33" s="23">
        <v>1301514.9499499863</v>
      </c>
      <c r="G33" s="40"/>
      <c r="H33" s="43">
        <f>(141.5)*(1/(D33+131.5))</f>
        <v>0.9053103007037747</v>
      </c>
      <c r="I33" s="43">
        <f>F33*$H33</f>
        <v>1178274.8907096805</v>
      </c>
      <c r="J33" s="43">
        <f>I33*$E33</f>
        <v>494875.4540980658</v>
      </c>
      <c r="K33" s="27"/>
      <c r="M33" s="8"/>
      <c r="N33" s="16"/>
    </row>
    <row r="34" spans="1:13" ht="9" customHeight="1">
      <c r="A34" s="44"/>
      <c r="B34" s="44"/>
      <c r="C34" s="23" t="s">
        <v>25</v>
      </c>
      <c r="D34" s="24">
        <v>35.7</v>
      </c>
      <c r="E34" s="26">
        <v>0.1</v>
      </c>
      <c r="F34" s="23">
        <v>91112.85003839542</v>
      </c>
      <c r="G34" s="28"/>
      <c r="H34" s="43">
        <f>(141.5)*(1/(D34+131.5))</f>
        <v>0.8462918660287081</v>
      </c>
      <c r="I34" s="43">
        <f>F34*$H34</f>
        <v>77108.06387818752</v>
      </c>
      <c r="J34" s="43">
        <f>I34*$E34</f>
        <v>7710.806387818752</v>
      </c>
      <c r="K34" s="27"/>
      <c r="M34" s="8"/>
    </row>
    <row r="35" spans="1:13" ht="9" customHeight="1">
      <c r="A35" s="44"/>
      <c r="B35" s="44"/>
      <c r="C35" s="23" t="s">
        <v>54</v>
      </c>
      <c r="D35" s="24">
        <v>40.9</v>
      </c>
      <c r="E35" s="25">
        <v>0.03</v>
      </c>
      <c r="F35" s="23">
        <v>12399.990365368745</v>
      </c>
      <c r="G35" s="28"/>
      <c r="H35" s="43">
        <f>(141.5)*(1/(D35+131.5))</f>
        <v>0.8207656612529002</v>
      </c>
      <c r="I35" s="43">
        <f>F35*$H35</f>
        <v>10177.48629176147</v>
      </c>
      <c r="J35" s="43">
        <f>I35*$E35</f>
        <v>305.3245887528441</v>
      </c>
      <c r="K35" s="27"/>
      <c r="M35" s="8"/>
    </row>
    <row r="36" spans="1:13" ht="9" customHeight="1">
      <c r="A36" s="44"/>
      <c r="B36" s="44"/>
      <c r="C36" s="23" t="s">
        <v>53</v>
      </c>
      <c r="D36" s="24">
        <v>33.8</v>
      </c>
      <c r="E36" s="25">
        <v>0.33</v>
      </c>
      <c r="F36" s="23">
        <v>86.65740300581416</v>
      </c>
      <c r="G36" s="28"/>
      <c r="H36" s="43">
        <f>(141.5)*(1/(D36+131.5))</f>
        <v>0.8560193587416817</v>
      </c>
      <c r="I36" s="43">
        <f>F36*$H36</f>
        <v>74.18041455125652</v>
      </c>
      <c r="J36" s="43">
        <f>I36*$E36</f>
        <v>24.47953680191465</v>
      </c>
      <c r="K36" s="27"/>
      <c r="M36" s="8"/>
    </row>
    <row r="37" spans="1:13" ht="9">
      <c r="A37" s="38"/>
      <c r="B37" s="39"/>
      <c r="D37" s="10"/>
      <c r="F37" s="23"/>
      <c r="G37" s="28"/>
      <c r="H37" s="43"/>
      <c r="I37" s="43"/>
      <c r="J37" s="43"/>
      <c r="K37" s="27"/>
      <c r="M37" s="16"/>
    </row>
    <row r="38" spans="1:13" ht="9">
      <c r="A38" s="49" t="s">
        <v>17</v>
      </c>
      <c r="B38" s="46" t="s">
        <v>12</v>
      </c>
      <c r="C38" s="23" t="s">
        <v>26</v>
      </c>
      <c r="D38" s="24">
        <v>36.5</v>
      </c>
      <c r="E38" s="25">
        <v>0.06</v>
      </c>
      <c r="F38" s="23">
        <v>2073396.8006652915</v>
      </c>
      <c r="G38" s="28"/>
      <c r="H38" s="43">
        <f>(141.5)*(1/(D38+131.5))</f>
        <v>0.8422619047619048</v>
      </c>
      <c r="I38" s="43">
        <f>F38*$H38</f>
        <v>1746343.1386555878</v>
      </c>
      <c r="J38" s="43">
        <f>I38*$E38</f>
        <v>104780.58831933526</v>
      </c>
      <c r="K38" s="27"/>
      <c r="M38" s="8"/>
    </row>
    <row r="39" spans="1:13" ht="9">
      <c r="A39" s="49"/>
      <c r="B39" s="46"/>
      <c r="C39" s="23" t="s">
        <v>56</v>
      </c>
      <c r="D39" s="24">
        <v>28.4</v>
      </c>
      <c r="E39" s="26">
        <v>0.996</v>
      </c>
      <c r="F39" s="23">
        <v>8606.251524290878</v>
      </c>
      <c r="G39" s="28"/>
      <c r="H39" s="43">
        <f>(141.5)*(1/(D39+131.5))</f>
        <v>0.8849280800500313</v>
      </c>
      <c r="I39" s="43">
        <f>F39*$H39</f>
        <v>7615.913637818382</v>
      </c>
      <c r="J39" s="43">
        <f>I39*$E39</f>
        <v>7585.449983267108</v>
      </c>
      <c r="K39" s="27"/>
      <c r="M39" s="8"/>
    </row>
    <row r="40" spans="1:13" ht="9">
      <c r="A40" s="49"/>
      <c r="B40" s="46"/>
      <c r="C40" s="23" t="s">
        <v>88</v>
      </c>
      <c r="D40" s="24">
        <v>35.3</v>
      </c>
      <c r="E40" s="26">
        <v>0.071</v>
      </c>
      <c r="F40" s="23">
        <v>22001.206952197284</v>
      </c>
      <c r="G40" s="28"/>
      <c r="H40" s="43">
        <f>(141.5)*(1/(D40+131.5))</f>
        <v>0.8483213429256595</v>
      </c>
      <c r="I40" s="43">
        <f>F40*$H40</f>
        <v>18664.093427673357</v>
      </c>
      <c r="J40" s="43">
        <f>I40*$E40</f>
        <v>1325.1506333648083</v>
      </c>
      <c r="K40" s="27"/>
      <c r="M40" s="8"/>
    </row>
    <row r="41" spans="1:13" ht="9">
      <c r="A41" s="49"/>
      <c r="B41" s="46"/>
      <c r="C41" s="23" t="s">
        <v>68</v>
      </c>
      <c r="D41" s="24">
        <v>34.6</v>
      </c>
      <c r="E41" s="26">
        <v>0.085</v>
      </c>
      <c r="F41" s="23">
        <v>5736.802033765726</v>
      </c>
      <c r="G41" s="28"/>
      <c r="H41" s="43">
        <f>(141.5)*(1/(D41+131.5))</f>
        <v>0.851896447922938</v>
      </c>
      <c r="I41" s="43">
        <f>F41*$H41</f>
        <v>4887.161275002109</v>
      </c>
      <c r="J41" s="43">
        <f>I41*$E41</f>
        <v>415.4087083751793</v>
      </c>
      <c r="K41" s="27"/>
      <c r="M41" s="8"/>
    </row>
    <row r="42" spans="1:13" ht="9">
      <c r="A42" s="50"/>
      <c r="B42" s="54"/>
      <c r="C42" s="23" t="s">
        <v>57</v>
      </c>
      <c r="D42" s="24">
        <v>37.4</v>
      </c>
      <c r="E42" s="25">
        <v>0.05</v>
      </c>
      <c r="F42" s="23">
        <v>942.9432844553334</v>
      </c>
      <c r="G42" s="28"/>
      <c r="H42" s="43">
        <f>(141.5)*(1/(D42+131.5))</f>
        <v>0.8377738306690349</v>
      </c>
      <c r="I42" s="43">
        <f>F42*$H42</f>
        <v>789.973207521786</v>
      </c>
      <c r="J42" s="43">
        <f>I42*$E42</f>
        <v>39.498660376089305</v>
      </c>
      <c r="K42" s="27"/>
      <c r="M42" s="8"/>
    </row>
    <row r="43" spans="1:13" ht="9">
      <c r="A43" s="38"/>
      <c r="B43" s="39"/>
      <c r="F43" s="23"/>
      <c r="G43" s="28"/>
      <c r="H43" s="43"/>
      <c r="I43" s="43"/>
      <c r="J43" s="43"/>
      <c r="K43" s="27"/>
      <c r="M43" s="8"/>
    </row>
    <row r="44" spans="1:13" ht="9">
      <c r="A44" s="46" t="s">
        <v>13</v>
      </c>
      <c r="B44" s="46" t="s">
        <v>13</v>
      </c>
      <c r="C44" s="8" t="s">
        <v>77</v>
      </c>
      <c r="D44" s="26">
        <v>29.3</v>
      </c>
      <c r="E44" s="26">
        <v>0.32</v>
      </c>
      <c r="F44" s="23">
        <v>2948840.0300168046</v>
      </c>
      <c r="G44" s="28"/>
      <c r="H44" s="43">
        <f>(141.5)*(1/(D44+131.5))</f>
        <v>0.8799751243781093</v>
      </c>
      <c r="I44" s="43">
        <f>F44*$H44</f>
        <v>2594905.872185185</v>
      </c>
      <c r="J44" s="43">
        <f aca="true" t="shared" si="3" ref="J44:J52">I44*$E44</f>
        <v>830369.8790992593</v>
      </c>
      <c r="K44" s="27"/>
      <c r="M44" s="8"/>
    </row>
    <row r="45" spans="1:13" ht="9" customHeight="1">
      <c r="A45" s="46"/>
      <c r="B45" s="47"/>
      <c r="C45" s="23" t="s">
        <v>13</v>
      </c>
      <c r="D45" s="26">
        <v>19.7</v>
      </c>
      <c r="E45" s="26">
        <v>0.274</v>
      </c>
      <c r="F45" s="23">
        <v>499612.61391392536</v>
      </c>
      <c r="G45" s="29"/>
      <c r="H45" s="43">
        <f aca="true" t="shared" si="4" ref="H45:H52">(141.5)*(1/(D45+131.5))</f>
        <v>0.9358465608465609</v>
      </c>
      <c r="I45" s="43">
        <f aca="true" t="shared" si="5" ref="I45:I52">F45*$H45</f>
        <v>467560.7464869077</v>
      </c>
      <c r="J45" s="43">
        <f t="shared" si="3"/>
        <v>128111.64453741272</v>
      </c>
      <c r="K45" s="27"/>
      <c r="M45" s="16"/>
    </row>
    <row r="46" spans="1:13" ht="9" customHeight="1">
      <c r="A46" s="46"/>
      <c r="B46" s="47"/>
      <c r="C46" s="23" t="s">
        <v>44</v>
      </c>
      <c r="D46" s="26">
        <v>13.3</v>
      </c>
      <c r="E46" s="26">
        <v>0.335</v>
      </c>
      <c r="F46" s="23">
        <v>254594.46301239618</v>
      </c>
      <c r="G46" s="28"/>
      <c r="H46" s="43">
        <f t="shared" si="4"/>
        <v>0.9772099447513811</v>
      </c>
      <c r="I46" s="43">
        <f t="shared" si="5"/>
        <v>248792.2411343512</v>
      </c>
      <c r="J46" s="43">
        <f t="shared" si="3"/>
        <v>83345.40078000767</v>
      </c>
      <c r="K46" s="27"/>
      <c r="M46" s="8"/>
    </row>
    <row r="47" spans="1:13" ht="9" customHeight="1">
      <c r="A47" s="46"/>
      <c r="B47" s="47"/>
      <c r="C47" s="23" t="s">
        <v>98</v>
      </c>
      <c r="D47" s="26">
        <v>16</v>
      </c>
      <c r="E47" s="26">
        <v>0.363</v>
      </c>
      <c r="F47" s="23">
        <v>884.459832649953</v>
      </c>
      <c r="G47" s="28"/>
      <c r="H47" s="43">
        <f>(141.5)*(1/(D47+131.5))</f>
        <v>0.9593220338983051</v>
      </c>
      <c r="I47" s="43">
        <f>F47*$H47</f>
        <v>848.4818055591074</v>
      </c>
      <c r="J47" s="43">
        <f>I47*$E47</f>
        <v>307.998895417956</v>
      </c>
      <c r="K47" s="27"/>
      <c r="M47" s="8"/>
    </row>
    <row r="48" spans="1:13" ht="9" customHeight="1">
      <c r="A48" s="46"/>
      <c r="B48" s="47"/>
      <c r="C48" s="23" t="s">
        <v>45</v>
      </c>
      <c r="D48" s="26">
        <v>31.2</v>
      </c>
      <c r="E48" s="26">
        <v>0.131</v>
      </c>
      <c r="F48" s="23">
        <v>1077633.3530424607</v>
      </c>
      <c r="G48" s="28"/>
      <c r="H48" s="43">
        <f t="shared" si="4"/>
        <v>0.8696988322065151</v>
      </c>
      <c r="I48" s="43">
        <f t="shared" si="5"/>
        <v>937216.4686878193</v>
      </c>
      <c r="J48" s="43">
        <f t="shared" si="3"/>
        <v>122775.35739810433</v>
      </c>
      <c r="K48" s="27"/>
      <c r="M48" s="8"/>
    </row>
    <row r="49" spans="1:13" ht="9" customHeight="1">
      <c r="A49" s="46"/>
      <c r="B49" s="47"/>
      <c r="C49" s="23" t="s">
        <v>59</v>
      </c>
      <c r="D49" s="26">
        <v>53.1</v>
      </c>
      <c r="E49" s="26">
        <v>0.012</v>
      </c>
      <c r="F49" s="23">
        <v>16072.470011017822</v>
      </c>
      <c r="G49" s="28"/>
      <c r="H49" s="43">
        <f t="shared" si="4"/>
        <v>0.766522210184182</v>
      </c>
      <c r="I49" s="43">
        <f t="shared" si="5"/>
        <v>12319.905235964365</v>
      </c>
      <c r="J49" s="43">
        <f t="shared" si="3"/>
        <v>147.83886283157238</v>
      </c>
      <c r="K49" s="27"/>
      <c r="M49" s="8"/>
    </row>
    <row r="50" spans="1:13" ht="9" customHeight="1">
      <c r="A50" s="46" t="s">
        <v>18</v>
      </c>
      <c r="B50" s="47"/>
      <c r="C50" s="23" t="s">
        <v>58</v>
      </c>
      <c r="D50" s="26">
        <v>23.6</v>
      </c>
      <c r="E50" s="26">
        <v>0.396</v>
      </c>
      <c r="F50" s="23">
        <v>3789387.093012348</v>
      </c>
      <c r="G50" s="28"/>
      <c r="H50" s="43">
        <f t="shared" si="4"/>
        <v>0.9123146357188912</v>
      </c>
      <c r="I50" s="43">
        <f t="shared" si="5"/>
        <v>3457113.305359428</v>
      </c>
      <c r="J50" s="43">
        <f t="shared" si="3"/>
        <v>1369016.8689223335</v>
      </c>
      <c r="K50" s="27"/>
      <c r="M50" s="8"/>
    </row>
    <row r="51" spans="1:13" ht="9" customHeight="1">
      <c r="A51" s="48"/>
      <c r="B51" s="47"/>
      <c r="C51" s="23" t="s">
        <v>36</v>
      </c>
      <c r="D51" s="26">
        <v>24</v>
      </c>
      <c r="E51" s="26">
        <v>0.42</v>
      </c>
      <c r="F51" s="23">
        <v>12074850.087013759</v>
      </c>
      <c r="G51" s="28"/>
      <c r="H51" s="43">
        <f t="shared" si="4"/>
        <v>0.909967845659164</v>
      </c>
      <c r="I51" s="43">
        <f t="shared" si="5"/>
        <v>10987725.320337279</v>
      </c>
      <c r="J51" s="43">
        <f t="shared" si="3"/>
        <v>4614844.634541657</v>
      </c>
      <c r="K51" s="27"/>
      <c r="M51" s="8"/>
    </row>
    <row r="52" spans="1:13" ht="9" customHeight="1">
      <c r="A52" s="46"/>
      <c r="B52" s="47"/>
      <c r="C52" s="23" t="s">
        <v>64</v>
      </c>
      <c r="D52" s="26">
        <v>17.8</v>
      </c>
      <c r="E52" s="26">
        <v>0.382</v>
      </c>
      <c r="F52" s="23">
        <v>2260879.534564637</v>
      </c>
      <c r="G52" s="28"/>
      <c r="H52" s="43">
        <f t="shared" si="4"/>
        <v>0.9477561955793703</v>
      </c>
      <c r="I52" s="43">
        <f t="shared" si="5"/>
        <v>2142762.586342238</v>
      </c>
      <c r="J52" s="43">
        <f t="shared" si="3"/>
        <v>818535.3079827349</v>
      </c>
      <c r="K52" s="27"/>
      <c r="M52" s="8"/>
    </row>
    <row r="53" spans="1:13" ht="9">
      <c r="A53" s="38"/>
      <c r="B53" s="39"/>
      <c r="C53" s="23"/>
      <c r="D53" s="26"/>
      <c r="E53" s="25"/>
      <c r="F53" s="23"/>
      <c r="G53" s="28"/>
      <c r="H53" s="43"/>
      <c r="I53" s="43"/>
      <c r="J53" s="43"/>
      <c r="K53" s="27"/>
      <c r="M53" s="8"/>
    </row>
    <row r="54" spans="1:13" ht="9">
      <c r="A54" s="49" t="s">
        <v>18</v>
      </c>
      <c r="B54" s="46" t="s">
        <v>14</v>
      </c>
      <c r="C54" s="23" t="s">
        <v>29</v>
      </c>
      <c r="D54" s="26">
        <v>26.7</v>
      </c>
      <c r="E54" s="26">
        <v>0.5</v>
      </c>
      <c r="F54" s="23">
        <v>2833518.5900051035</v>
      </c>
      <c r="G54" s="29"/>
      <c r="H54" s="43">
        <f aca="true" t="shared" si="6" ref="H54:H70">(141.5)*(1/(D54+131.5))</f>
        <v>0.8944374209860936</v>
      </c>
      <c r="I54" s="43">
        <f aca="true" t="shared" si="7" ref="I54:I69">F54*$H54</f>
        <v>2534405.059960317</v>
      </c>
      <c r="J54" s="43">
        <f aca="true" t="shared" si="8" ref="J54:J69">I54*$E54</f>
        <v>1267202.5299801584</v>
      </c>
      <c r="K54" s="27"/>
      <c r="M54" s="8"/>
    </row>
    <row r="55" spans="1:14" ht="9">
      <c r="A55" s="49"/>
      <c r="B55" s="46"/>
      <c r="C55" s="23" t="s">
        <v>46</v>
      </c>
      <c r="D55" s="26">
        <v>19</v>
      </c>
      <c r="E55" s="25">
        <v>0.59</v>
      </c>
      <c r="F55" s="23">
        <v>3574288.29001194</v>
      </c>
      <c r="G55" s="35"/>
      <c r="H55" s="43">
        <f t="shared" si="6"/>
        <v>0.9401993355481728</v>
      </c>
      <c r="I55" s="43">
        <f>F55*$H55</f>
        <v>3360543.4753268408</v>
      </c>
      <c r="J55" s="43">
        <f t="shared" si="8"/>
        <v>1982720.6504428359</v>
      </c>
      <c r="K55" s="27"/>
      <c r="M55" s="8"/>
      <c r="N55" s="8"/>
    </row>
    <row r="56" spans="1:14" ht="9">
      <c r="A56" s="49"/>
      <c r="B56" s="46"/>
      <c r="C56" s="23" t="s">
        <v>30</v>
      </c>
      <c r="D56" s="26">
        <v>24.75</v>
      </c>
      <c r="E56" s="26">
        <v>0.607</v>
      </c>
      <c r="F56" s="23">
        <v>3210876.9768085205</v>
      </c>
      <c r="G56" s="35"/>
      <c r="H56" s="43">
        <f t="shared" si="6"/>
        <v>0.9056000000000001</v>
      </c>
      <c r="I56" s="43">
        <f t="shared" si="7"/>
        <v>2907770.1901977966</v>
      </c>
      <c r="J56" s="43">
        <f t="shared" si="8"/>
        <v>1765016.5054500625</v>
      </c>
      <c r="K56" s="27"/>
      <c r="M56" s="8"/>
      <c r="N56" s="8"/>
    </row>
    <row r="57" spans="1:14" ht="9">
      <c r="A57" s="49"/>
      <c r="B57" s="46"/>
      <c r="C57" s="23" t="s">
        <v>42</v>
      </c>
      <c r="D57" s="26">
        <v>27.8</v>
      </c>
      <c r="E57" s="26">
        <v>0.435</v>
      </c>
      <c r="F57" s="23">
        <v>468091.4900291106</v>
      </c>
      <c r="G57" s="34"/>
      <c r="H57" s="43">
        <f t="shared" si="6"/>
        <v>0.8882611424984306</v>
      </c>
      <c r="I57" s="43">
        <f t="shared" si="7"/>
        <v>415787.4817270505</v>
      </c>
      <c r="J57" s="43">
        <f t="shared" si="8"/>
        <v>180867.55455126698</v>
      </c>
      <c r="K57" s="27"/>
      <c r="M57" s="8"/>
      <c r="N57" s="8"/>
    </row>
    <row r="58" spans="1:13" ht="9">
      <c r="A58" s="49"/>
      <c r="B58" s="46"/>
      <c r="C58" s="23" t="s">
        <v>72</v>
      </c>
      <c r="D58" s="26">
        <v>25.5</v>
      </c>
      <c r="E58" s="25">
        <v>0.47</v>
      </c>
      <c r="F58" s="23">
        <v>5289645.963572845</v>
      </c>
      <c r="G58" s="27"/>
      <c r="H58" s="43">
        <f t="shared" si="6"/>
        <v>0.9012738853503185</v>
      </c>
      <c r="I58" s="43">
        <f t="shared" si="7"/>
        <v>4767419.769716927</v>
      </c>
      <c r="J58" s="43">
        <f t="shared" si="8"/>
        <v>2240687.2917669555</v>
      </c>
      <c r="K58" s="27"/>
      <c r="M58" s="8"/>
    </row>
    <row r="59" spans="1:13" ht="9">
      <c r="A59" s="49"/>
      <c r="B59" s="46"/>
      <c r="C59" s="23" t="s">
        <v>31</v>
      </c>
      <c r="D59" s="26">
        <v>25</v>
      </c>
      <c r="E59" s="26">
        <v>0.5</v>
      </c>
      <c r="F59" s="23">
        <v>1709459.602881486</v>
      </c>
      <c r="G59" s="23"/>
      <c r="H59" s="43">
        <f t="shared" si="6"/>
        <v>0.9041533546325878</v>
      </c>
      <c r="I59" s="43">
        <f t="shared" si="7"/>
        <v>1545613.634554187</v>
      </c>
      <c r="J59" s="43">
        <f t="shared" si="8"/>
        <v>772806.8172770935</v>
      </c>
      <c r="K59" s="27"/>
      <c r="M59" s="8"/>
    </row>
    <row r="60" spans="1:13" ht="9">
      <c r="A60" s="49"/>
      <c r="B60" s="46"/>
      <c r="C60" s="23" t="s">
        <v>32</v>
      </c>
      <c r="D60" s="26">
        <v>21</v>
      </c>
      <c r="E60" s="26">
        <v>0.496</v>
      </c>
      <c r="F60" s="23">
        <v>430650.83002507227</v>
      </c>
      <c r="G60" s="23"/>
      <c r="H60" s="43">
        <f t="shared" si="6"/>
        <v>0.9278688524590164</v>
      </c>
      <c r="I60" s="43">
        <f t="shared" si="7"/>
        <v>399587.4914658867</v>
      </c>
      <c r="J60" s="43">
        <f t="shared" si="8"/>
        <v>198195.3957670798</v>
      </c>
      <c r="K60" s="27"/>
      <c r="M60" s="8"/>
    </row>
    <row r="61" spans="1:13" ht="9">
      <c r="A61" s="49"/>
      <c r="B61" s="46"/>
      <c r="C61" s="23" t="s">
        <v>65</v>
      </c>
      <c r="D61" s="26">
        <v>19.6</v>
      </c>
      <c r="E61" s="26">
        <v>0.75</v>
      </c>
      <c r="F61" s="23">
        <v>1305335.5799936722</v>
      </c>
      <c r="G61" s="23"/>
      <c r="H61" s="43">
        <f t="shared" si="6"/>
        <v>0.9364659166115156</v>
      </c>
      <c r="I61" s="43">
        <f>F61*$H61</f>
        <v>1222402.2804043985</v>
      </c>
      <c r="J61" s="43">
        <f>I61*$E61</f>
        <v>916801.7103032989</v>
      </c>
      <c r="K61" s="27"/>
      <c r="M61" s="8"/>
    </row>
    <row r="62" spans="1:13" ht="9">
      <c r="A62" s="49"/>
      <c r="B62" s="46"/>
      <c r="C62" s="23" t="s">
        <v>33</v>
      </c>
      <c r="D62" s="26">
        <v>20.3</v>
      </c>
      <c r="E62" s="26">
        <v>0.74</v>
      </c>
      <c r="F62" s="23">
        <v>9450687.443960946</v>
      </c>
      <c r="G62" s="23"/>
      <c r="H62" s="43">
        <f t="shared" si="6"/>
        <v>0.9321475625823452</v>
      </c>
      <c r="I62" s="43">
        <f t="shared" si="7"/>
        <v>8809435.26561577</v>
      </c>
      <c r="J62" s="43">
        <f t="shared" si="8"/>
        <v>6518982.09655567</v>
      </c>
      <c r="K62" s="27"/>
      <c r="M62" s="8"/>
    </row>
    <row r="63" spans="1:13" ht="9">
      <c r="A63" s="49"/>
      <c r="B63" s="46"/>
      <c r="C63" s="23" t="s">
        <v>61</v>
      </c>
      <c r="D63" s="26">
        <v>24.7</v>
      </c>
      <c r="E63" s="26">
        <v>0.553</v>
      </c>
      <c r="F63" s="23">
        <v>4865012.459994817</v>
      </c>
      <c r="G63" s="23"/>
      <c r="H63" s="43">
        <f t="shared" si="6"/>
        <v>0.9058898847631243</v>
      </c>
      <c r="I63" s="43">
        <f t="shared" si="7"/>
        <v>4407165.576755868</v>
      </c>
      <c r="J63" s="43">
        <f>I63*$E63</f>
        <v>2437162.563945995</v>
      </c>
      <c r="K63" s="27"/>
      <c r="M63" s="8"/>
    </row>
    <row r="64" spans="1:13" ht="9">
      <c r="A64" s="49"/>
      <c r="B64" s="46"/>
      <c r="C64" s="23" t="s">
        <v>60</v>
      </c>
      <c r="D64" s="26">
        <v>20.5</v>
      </c>
      <c r="E64" s="26">
        <v>0.683</v>
      </c>
      <c r="F64" s="23">
        <v>9277849.827021802</v>
      </c>
      <c r="G64" s="23"/>
      <c r="H64" s="43">
        <f>(141.5)*(1/(D64+131.5))</f>
        <v>0.9309210526315789</v>
      </c>
      <c r="I64" s="43">
        <f>F64*$H64</f>
        <v>8636945.727128848</v>
      </c>
      <c r="J64" s="43">
        <f>I64*$E64</f>
        <v>5899033.931629004</v>
      </c>
      <c r="K64" s="27"/>
      <c r="M64" s="8"/>
    </row>
    <row r="65" spans="1:13" ht="9">
      <c r="A65" s="49"/>
      <c r="B65" s="46"/>
      <c r="C65" s="23" t="s">
        <v>83</v>
      </c>
      <c r="D65" s="26">
        <v>15.7</v>
      </c>
      <c r="E65" s="26">
        <v>0.706</v>
      </c>
      <c r="F65" s="23">
        <v>870643.3243770482</v>
      </c>
      <c r="G65" s="23"/>
      <c r="H65" s="43">
        <f>(141.5)*(1/(D65+131.5))</f>
        <v>0.9612771739130436</v>
      </c>
      <c r="I65" s="43">
        <f>F65*$H65</f>
        <v>836929.5543434261</v>
      </c>
      <c r="J65" s="43">
        <f>I65*$E65</f>
        <v>590872.2653664588</v>
      </c>
      <c r="K65" s="27"/>
      <c r="M65" s="8"/>
    </row>
    <row r="66" spans="1:13" ht="9">
      <c r="A66" s="49"/>
      <c r="B66" s="46"/>
      <c r="C66" s="23" t="s">
        <v>50</v>
      </c>
      <c r="D66" s="26">
        <v>20.5</v>
      </c>
      <c r="E66" s="26">
        <v>1.17</v>
      </c>
      <c r="F66" s="23">
        <v>472634.52498565137</v>
      </c>
      <c r="G66" s="23"/>
      <c r="H66" s="43">
        <f t="shared" si="6"/>
        <v>0.9309210526315789</v>
      </c>
      <c r="I66" s="43">
        <f t="shared" si="7"/>
        <v>439985.42950966884</v>
      </c>
      <c r="J66" s="43">
        <f t="shared" si="8"/>
        <v>514782.9525263125</v>
      </c>
      <c r="K66" s="27"/>
      <c r="M66" s="8"/>
    </row>
    <row r="67" spans="1:13" ht="9">
      <c r="A67" s="49"/>
      <c r="B67" s="46"/>
      <c r="C67" s="23" t="s">
        <v>73</v>
      </c>
      <c r="D67" s="26">
        <v>13.42</v>
      </c>
      <c r="E67" s="26">
        <v>1.8</v>
      </c>
      <c r="F67" s="23">
        <v>3636030.319977869</v>
      </c>
      <c r="G67" s="23"/>
      <c r="H67" s="43">
        <f t="shared" si="6"/>
        <v>0.9764007728401878</v>
      </c>
      <c r="I67" s="43">
        <f>F67*$H67</f>
        <v>3550222.8144967463</v>
      </c>
      <c r="J67" s="43">
        <f>I67*$E67</f>
        <v>6390401.066094143</v>
      </c>
      <c r="K67" s="27"/>
      <c r="M67" s="8"/>
    </row>
    <row r="68" spans="1:13" ht="9">
      <c r="A68" s="49"/>
      <c r="B68" s="46"/>
      <c r="C68" s="23" t="s">
        <v>34</v>
      </c>
      <c r="D68" s="26">
        <v>22.8</v>
      </c>
      <c r="E68" s="26">
        <v>0.59</v>
      </c>
      <c r="F68" s="23">
        <v>16437307.139993101</v>
      </c>
      <c r="G68" s="23"/>
      <c r="H68" s="43">
        <f t="shared" si="6"/>
        <v>0.917044718081659</v>
      </c>
      <c r="I68" s="43">
        <f t="shared" si="7"/>
        <v>15073745.692216614</v>
      </c>
      <c r="J68" s="43">
        <f t="shared" si="8"/>
        <v>8893509.958407803</v>
      </c>
      <c r="K68" s="27"/>
      <c r="M68" s="8"/>
    </row>
    <row r="69" spans="1:14" ht="9">
      <c r="A69" s="49"/>
      <c r="B69" s="46"/>
      <c r="C69" s="23" t="s">
        <v>35</v>
      </c>
      <c r="D69" s="26">
        <v>28.7</v>
      </c>
      <c r="E69" s="26">
        <v>0.453</v>
      </c>
      <c r="F69" s="23">
        <v>209796.4579852174</v>
      </c>
      <c r="G69" s="23"/>
      <c r="H69" s="43">
        <f t="shared" si="6"/>
        <v>0.883270911360799</v>
      </c>
      <c r="I69" s="43">
        <f t="shared" si="7"/>
        <v>185307.10864487055</v>
      </c>
      <c r="J69" s="43">
        <f t="shared" si="8"/>
        <v>83944.12021612636</v>
      </c>
      <c r="K69" s="27"/>
      <c r="M69" s="8"/>
      <c r="N69" s="16"/>
    </row>
    <row r="70" spans="1:14" ht="9">
      <c r="A70" s="49"/>
      <c r="B70" s="46"/>
      <c r="C70" s="23" t="s">
        <v>89</v>
      </c>
      <c r="D70" s="26">
        <v>26.9</v>
      </c>
      <c r="E70" s="26">
        <v>0.61</v>
      </c>
      <c r="F70" s="23">
        <v>829112.7399873765</v>
      </c>
      <c r="G70" s="23"/>
      <c r="H70" s="43">
        <f t="shared" si="6"/>
        <v>0.8933080808080808</v>
      </c>
      <c r="I70" s="43">
        <f aca="true" t="shared" si="9" ref="I70:I76">F70*$H70</f>
        <v>740653.1105316526</v>
      </c>
      <c r="J70" s="43">
        <f aca="true" t="shared" si="10" ref="J70:J76">I70*$E70</f>
        <v>451798.39742430806</v>
      </c>
      <c r="K70" s="27"/>
      <c r="M70" s="8"/>
      <c r="N70" s="16"/>
    </row>
    <row r="71" spans="1:14" ht="9">
      <c r="A71" s="50"/>
      <c r="B71" s="46"/>
      <c r="C71" s="23" t="s">
        <v>87</v>
      </c>
      <c r="D71" s="26">
        <v>21.2</v>
      </c>
      <c r="E71" s="26">
        <v>0.998</v>
      </c>
      <c r="F71" s="23">
        <v>348203.8628670819</v>
      </c>
      <c r="G71" s="23"/>
      <c r="H71" s="43">
        <f aca="true" t="shared" si="11" ref="H71:H76">(141.5)*(1/(D71+131.5))</f>
        <v>0.9266535690897185</v>
      </c>
      <c r="I71" s="43">
        <f t="shared" si="9"/>
        <v>322664.3522966083</v>
      </c>
      <c r="J71" s="43">
        <f t="shared" si="10"/>
        <v>322019.0235920151</v>
      </c>
      <c r="K71" s="27"/>
      <c r="M71" s="8"/>
      <c r="N71" s="16"/>
    </row>
    <row r="72" spans="1:14" ht="9" customHeight="1">
      <c r="A72" s="49" t="s">
        <v>27</v>
      </c>
      <c r="B72" s="46"/>
      <c r="C72" s="23" t="s">
        <v>96</v>
      </c>
      <c r="D72" s="26">
        <v>26.2</v>
      </c>
      <c r="E72" s="26">
        <v>0.38</v>
      </c>
      <c r="F72" s="23">
        <v>550273.5000103343</v>
      </c>
      <c r="G72" s="23"/>
      <c r="H72" s="43">
        <f t="shared" si="11"/>
        <v>0.897273303741281</v>
      </c>
      <c r="I72" s="43">
        <f t="shared" si="9"/>
        <v>493745.7213155505</v>
      </c>
      <c r="J72" s="43">
        <f t="shared" si="10"/>
        <v>187623.37409990918</v>
      </c>
      <c r="K72" s="27"/>
      <c r="M72" s="8"/>
      <c r="N72" s="16"/>
    </row>
    <row r="73" spans="1:14" ht="9" customHeight="1">
      <c r="A73" s="49"/>
      <c r="B73" s="46"/>
      <c r="C73" s="23" t="s">
        <v>95</v>
      </c>
      <c r="D73" s="26">
        <v>28.4</v>
      </c>
      <c r="E73" s="26">
        <v>0.308</v>
      </c>
      <c r="F73" s="23">
        <v>518677.45000246423</v>
      </c>
      <c r="G73" s="23"/>
      <c r="H73" s="43">
        <f>(141.5)*(1/(D73+131.5))</f>
        <v>0.8849280800500313</v>
      </c>
      <c r="I73" s="43">
        <f>F73*$H73</f>
        <v>458992.2399959268</v>
      </c>
      <c r="J73" s="43">
        <f>I73*$E73</f>
        <v>141369.60991874544</v>
      </c>
      <c r="K73" s="27"/>
      <c r="M73" s="8"/>
      <c r="N73" s="16"/>
    </row>
    <row r="74" spans="1:14" ht="9" customHeight="1">
      <c r="A74" s="50"/>
      <c r="B74" s="46"/>
      <c r="C74" s="23" t="s">
        <v>90</v>
      </c>
      <c r="D74" s="26">
        <v>27.7</v>
      </c>
      <c r="E74" s="26">
        <v>0.394</v>
      </c>
      <c r="F74" s="23">
        <v>3858.7799949442033</v>
      </c>
      <c r="G74" s="23"/>
      <c r="H74" s="43">
        <f t="shared" si="11"/>
        <v>0.888819095477387</v>
      </c>
      <c r="I74" s="43">
        <f t="shared" si="9"/>
        <v>3429.757344752543</v>
      </c>
      <c r="J74" s="43">
        <f t="shared" si="10"/>
        <v>1351.324393832502</v>
      </c>
      <c r="K74" s="27"/>
      <c r="M74" s="8"/>
      <c r="N74" s="16"/>
    </row>
    <row r="75" spans="1:14" ht="9" customHeight="1">
      <c r="A75" s="50"/>
      <c r="B75" s="46"/>
      <c r="C75" s="23" t="s">
        <v>81</v>
      </c>
      <c r="D75" s="26">
        <v>31</v>
      </c>
      <c r="E75" s="26">
        <v>0.324</v>
      </c>
      <c r="F75" s="23">
        <v>30686945.51997596</v>
      </c>
      <c r="G75" s="23"/>
      <c r="H75" s="43">
        <f t="shared" si="11"/>
        <v>0.8707692307692307</v>
      </c>
      <c r="I75" s="43">
        <f t="shared" si="9"/>
        <v>26721247.94508676</v>
      </c>
      <c r="J75" s="43">
        <f t="shared" si="10"/>
        <v>8657684.33420811</v>
      </c>
      <c r="K75" s="27"/>
      <c r="M75" s="8"/>
      <c r="N75" s="16"/>
    </row>
    <row r="76" spans="1:14" ht="9" customHeight="1">
      <c r="A76" s="50"/>
      <c r="B76" s="46"/>
      <c r="C76" s="23" t="s">
        <v>70</v>
      </c>
      <c r="D76" s="26">
        <v>32.6</v>
      </c>
      <c r="E76" s="26">
        <v>0.128</v>
      </c>
      <c r="F76" s="23">
        <v>752665.0499776623</v>
      </c>
      <c r="G76" s="23"/>
      <c r="H76" s="43">
        <f t="shared" si="11"/>
        <v>0.862279098110908</v>
      </c>
      <c r="I76" s="43">
        <f t="shared" si="9"/>
        <v>649007.3404743401</v>
      </c>
      <c r="J76" s="43">
        <f t="shared" si="10"/>
        <v>83072.93958071554</v>
      </c>
      <c r="K76" s="27"/>
      <c r="M76" s="8"/>
      <c r="N76" s="16"/>
    </row>
    <row r="77" spans="1:11" ht="9">
      <c r="A77" s="38"/>
      <c r="B77" s="39"/>
      <c r="C77" s="23"/>
      <c r="D77" s="26"/>
      <c r="E77" s="26"/>
      <c r="F77" s="23"/>
      <c r="G77" s="36"/>
      <c r="H77" s="43"/>
      <c r="I77" s="43"/>
      <c r="J77" s="43"/>
      <c r="K77" s="27"/>
    </row>
    <row r="78" spans="1:11" ht="9">
      <c r="A78" s="49" t="s">
        <v>27</v>
      </c>
      <c r="B78" s="46" t="s">
        <v>15</v>
      </c>
      <c r="C78" s="23" t="s">
        <v>80</v>
      </c>
      <c r="D78" s="26">
        <v>33.3</v>
      </c>
      <c r="E78" s="26">
        <v>0.24</v>
      </c>
      <c r="F78" s="23">
        <v>2683138.170024214</v>
      </c>
      <c r="G78" s="36"/>
      <c r="H78" s="43">
        <f>(141.5)*(1/(D78+131.5))</f>
        <v>0.8586165048543689</v>
      </c>
      <c r="I78" s="43">
        <f>F78*$H78</f>
        <v>2303786.717587538</v>
      </c>
      <c r="J78" s="43">
        <f>I78*$E78</f>
        <v>552908.8122210092</v>
      </c>
      <c r="K78" s="27"/>
    </row>
    <row r="79" spans="1:14" ht="9">
      <c r="A79" s="50"/>
      <c r="B79" s="47"/>
      <c r="C79" s="23" t="s">
        <v>28</v>
      </c>
      <c r="D79" s="26">
        <v>49.6</v>
      </c>
      <c r="E79" s="26">
        <v>0.011</v>
      </c>
      <c r="F79" s="23">
        <v>49355.068992545086</v>
      </c>
      <c r="G79" s="32"/>
      <c r="H79" s="43">
        <f>(141.5)*(1/(D79+131.5))</f>
        <v>0.7813362782992822</v>
      </c>
      <c r="I79" s="43">
        <f>F79*$H79</f>
        <v>38562.90592183948</v>
      </c>
      <c r="J79" s="43">
        <f>I79*$E79</f>
        <v>424.1919651402343</v>
      </c>
      <c r="K79" s="27"/>
      <c r="M79" s="8"/>
      <c r="N79" s="16"/>
    </row>
    <row r="80" spans="1:14" ht="9">
      <c r="A80" s="50"/>
      <c r="B80" s="47"/>
      <c r="C80" s="23" t="s">
        <v>74</v>
      </c>
      <c r="D80" s="26">
        <v>47.2</v>
      </c>
      <c r="E80" s="25">
        <v>0.01</v>
      </c>
      <c r="F80" s="23">
        <v>381729.5309874225</v>
      </c>
      <c r="G80" s="32"/>
      <c r="H80" s="43">
        <f>(141.5)*(1/(D80+131.5))</f>
        <v>0.7918298824846112</v>
      </c>
      <c r="I80" s="43">
        <f>F80*$H80</f>
        <v>302264.8496626765</v>
      </c>
      <c r="J80" s="43">
        <f>I80*$E80</f>
        <v>3022.6484966267653</v>
      </c>
      <c r="K80" s="27"/>
      <c r="M80" s="8"/>
      <c r="N80" s="16"/>
    </row>
    <row r="81" spans="1:14" ht="9">
      <c r="A81" s="50"/>
      <c r="B81" s="47"/>
      <c r="C81" s="23" t="s">
        <v>82</v>
      </c>
      <c r="D81" s="26">
        <v>30.1</v>
      </c>
      <c r="E81" s="26">
        <v>0.353</v>
      </c>
      <c r="F81" s="23">
        <v>13198645.010008251</v>
      </c>
      <c r="G81" s="42"/>
      <c r="H81" s="43">
        <f>(141.5)*(1/(D81+131.5))</f>
        <v>0.8756188118811882</v>
      </c>
      <c r="I81" s="43">
        <f>F81*$H81</f>
        <v>11556981.862104999</v>
      </c>
      <c r="J81" s="43">
        <f>I81*$E81</f>
        <v>4079614.597323064</v>
      </c>
      <c r="K81" s="27"/>
      <c r="M81" s="8"/>
      <c r="N81" s="16"/>
    </row>
    <row r="82" spans="3:13" ht="9">
      <c r="C82" s="19"/>
      <c r="D82" s="20"/>
      <c r="E82" s="20"/>
      <c r="F82" s="21"/>
      <c r="G82" s="41"/>
      <c r="M82" s="16"/>
    </row>
    <row r="83" spans="1:6" ht="9.75" customHeight="1">
      <c r="A83" s="13" t="s">
        <v>71</v>
      </c>
      <c r="B83" s="13"/>
      <c r="C83" s="14"/>
      <c r="D83" s="15"/>
      <c r="E83" s="15"/>
      <c r="F83" s="15"/>
    </row>
    <row r="84" spans="1:14" ht="9.75" customHeight="1">
      <c r="A84" s="7" t="s">
        <v>51</v>
      </c>
      <c r="F84" s="8"/>
      <c r="N84" s="16"/>
    </row>
    <row r="85" spans="6:7" ht="9">
      <c r="F85" s="16"/>
      <c r="G85" s="41"/>
    </row>
    <row r="86" ht="9">
      <c r="F86" s="16"/>
    </row>
    <row r="87" ht="9">
      <c r="B87" s="9"/>
    </row>
    <row r="88" ht="9">
      <c r="F88" s="16"/>
    </row>
    <row r="97" ht="9">
      <c r="B97" s="7" t="s">
        <v>0</v>
      </c>
    </row>
  </sheetData>
  <sheetProtection/>
  <mergeCells count="25">
    <mergeCell ref="A3:A4"/>
    <mergeCell ref="B16:B27"/>
    <mergeCell ref="B54:B76"/>
    <mergeCell ref="B38:B42"/>
    <mergeCell ref="A38:A42"/>
    <mergeCell ref="A72:A76"/>
    <mergeCell ref="F3:F4"/>
    <mergeCell ref="D3:D4"/>
    <mergeCell ref="E3:E4"/>
    <mergeCell ref="B29:B30"/>
    <mergeCell ref="A29:A30"/>
    <mergeCell ref="C3:C4"/>
    <mergeCell ref="B13:B14"/>
    <mergeCell ref="A16:A27"/>
    <mergeCell ref="B3:B4"/>
    <mergeCell ref="A10:A11"/>
    <mergeCell ref="B10:B11"/>
    <mergeCell ref="A32:A36"/>
    <mergeCell ref="B32:B36"/>
    <mergeCell ref="B78:B81"/>
    <mergeCell ref="A50:A52"/>
    <mergeCell ref="B44:B52"/>
    <mergeCell ref="A44:A49"/>
    <mergeCell ref="A54:A71"/>
    <mergeCell ref="A78:A81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Q28"/>
  <sheetViews>
    <sheetView zoomScale="75" zoomScaleNormal="75" zoomScalePageLayoutView="0" workbookViewId="0" topLeftCell="A5">
      <selection activeCell="B4" sqref="B4:I26"/>
    </sheetView>
  </sheetViews>
  <sheetFormatPr defaultColWidth="8.88671875" defaultRowHeight="15"/>
  <cols>
    <col min="1" max="1" width="1.66796875" style="0" customWidth="1"/>
  </cols>
  <sheetData>
    <row r="4" spans="2:9" ht="18.75">
      <c r="B4" s="56" t="s">
        <v>5</v>
      </c>
      <c r="C4" s="56"/>
      <c r="D4" s="56"/>
      <c r="E4" s="56"/>
      <c r="F4" s="56"/>
      <c r="G4" s="56"/>
      <c r="H4" s="56"/>
      <c r="I4" s="56"/>
    </row>
    <row r="6" spans="2:10" ht="20.25">
      <c r="B6" s="55" t="s">
        <v>2</v>
      </c>
      <c r="C6" s="55"/>
      <c r="D6" s="55"/>
      <c r="E6" s="55"/>
      <c r="F6" s="55"/>
      <c r="G6" s="55"/>
      <c r="H6" s="55"/>
      <c r="I6" s="55"/>
      <c r="J6" s="1"/>
    </row>
    <row r="7" spans="2:10" ht="20.25">
      <c r="B7" s="55" t="s">
        <v>3</v>
      </c>
      <c r="C7" s="55"/>
      <c r="D7" s="55"/>
      <c r="E7" s="55"/>
      <c r="F7" s="55"/>
      <c r="G7" s="55"/>
      <c r="H7" s="55"/>
      <c r="I7" s="55"/>
      <c r="J7" s="1"/>
    </row>
    <row r="8" spans="244:251" ht="20.25">
      <c r="IJ8" s="55" t="s">
        <v>2</v>
      </c>
      <c r="IK8" s="55"/>
      <c r="IL8" s="55"/>
      <c r="IM8" s="55"/>
      <c r="IN8" s="55"/>
      <c r="IO8" s="55"/>
      <c r="IP8" s="55"/>
      <c r="IQ8" s="55"/>
    </row>
    <row r="9" spans="2:251" ht="20.25">
      <c r="B9" s="55" t="s">
        <v>1</v>
      </c>
      <c r="C9" s="55"/>
      <c r="D9" s="55"/>
      <c r="E9" s="55"/>
      <c r="F9" s="55"/>
      <c r="G9" s="55"/>
      <c r="H9" s="55"/>
      <c r="I9" s="55"/>
      <c r="J9" s="1"/>
      <c r="IJ9" s="55" t="s">
        <v>3</v>
      </c>
      <c r="IK9" s="55"/>
      <c r="IL9" s="55"/>
      <c r="IM9" s="55"/>
      <c r="IN9" s="55"/>
      <c r="IO9" s="55"/>
      <c r="IP9" s="55"/>
      <c r="IQ9" s="55"/>
    </row>
    <row r="11" spans="244:251" ht="20.25">
      <c r="IJ11" s="55" t="s">
        <v>1</v>
      </c>
      <c r="IK11" s="55"/>
      <c r="IL11" s="55"/>
      <c r="IM11" s="55"/>
      <c r="IN11" s="55"/>
      <c r="IO11" s="55"/>
      <c r="IP11" s="55"/>
      <c r="IQ11" s="55"/>
    </row>
    <row r="26" ht="15">
      <c r="B26" s="2" t="s">
        <v>4</v>
      </c>
    </row>
    <row r="28" ht="15">
      <c r="IJ28" s="2" t="s">
        <v>4</v>
      </c>
    </row>
  </sheetData>
  <sheetProtection/>
  <mergeCells count="7">
    <mergeCell ref="IJ8:IQ8"/>
    <mergeCell ref="IJ9:IQ9"/>
    <mergeCell ref="IJ11:IQ11"/>
    <mergeCell ref="B4:I4"/>
    <mergeCell ref="B6:I6"/>
    <mergeCell ref="B7:I7"/>
    <mergeCell ref="B9:I9"/>
  </mergeCells>
  <printOptions/>
  <pageMargins left="1.2" right="0.787401575" top="1.79" bottom="0.984251969" header="0.49212598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2015-06-05T18:54:12Z</cp:lastPrinted>
  <dcterms:created xsi:type="dcterms:W3CDTF">1998-02-13T16:43:15Z</dcterms:created>
  <dcterms:modified xsi:type="dcterms:W3CDTF">2017-06-05T13:52:14Z</dcterms:modified>
  <cp:category/>
  <cp:version/>
  <cp:contentType/>
  <cp:contentStatus/>
</cp:coreProperties>
</file>