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210" windowWidth="15480" windowHeight="11100" activeTab="0"/>
  </bookViews>
  <sheets>
    <sheet name="T2.8" sheetId="1" r:id="rId1"/>
    <sheet name="Gráfico 23" sheetId="2" state="hidden" r:id="rId2"/>
  </sheets>
  <definedNames>
    <definedName name="_Fill" hidden="1">'T2.8'!#REF!</definedName>
    <definedName name="_xlnm.Print_Area" localSheetId="0">'T2.8'!$A$1:$F$82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<sst xmlns="http://schemas.openxmlformats.org/spreadsheetml/2006/main" count="108" uniqueCount="97">
  <si>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</si>
  <si>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</si>
  <si>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</si>
  <si>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</si>
  <si>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</si>
  <si>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</si>
  <si>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</si>
  <si>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</si>
  <si>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</si>
  <si>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</si>
  <si>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</si>
  <si>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</si>
  <si>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</si>
  <si>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</si>
  <si>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</si>
  <si>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</si>
  <si>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Solimões</t>
  </si>
  <si>
    <t>Recôncavo</t>
  </si>
  <si>
    <t>Campos</t>
  </si>
  <si>
    <t>Urucu</t>
  </si>
  <si>
    <t>Fazenda Belém</t>
  </si>
  <si>
    <t>Ceará Mar</t>
  </si>
  <si>
    <t>RGN Mistura</t>
  </si>
  <si>
    <t>Alagoano</t>
  </si>
  <si>
    <t>Sergipano Terra</t>
  </si>
  <si>
    <t>Sergipano Mar</t>
  </si>
  <si>
    <t>Bahiano Mistura</t>
  </si>
  <si>
    <t>Santos</t>
  </si>
  <si>
    <t>Condensado de Merluza</t>
  </si>
  <si>
    <t>Albacora</t>
  </si>
  <si>
    <t>Barracuda</t>
  </si>
  <si>
    <t>Caratinga</t>
  </si>
  <si>
    <t>Espadarte</t>
  </si>
  <si>
    <t>Marlim</t>
  </si>
  <si>
    <t>Roncador</t>
  </si>
  <si>
    <t>Salema</t>
  </si>
  <si>
    <t>Jubarte</t>
  </si>
  <si>
    <t>Densidade</t>
  </si>
  <si>
    <t>Tonelada</t>
  </si>
  <si>
    <t>Teor de Enxofre</t>
  </si>
  <si>
    <r>
      <t>Produção                     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</si>
  <si>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Teor de S           (% peso)</t>
  </si>
  <si>
    <t>Bijupirá</t>
  </si>
  <si>
    <t>Pescada</t>
  </si>
  <si>
    <t>Fazenda Alegre</t>
  </si>
  <si>
    <t>Golfinho</t>
  </si>
  <si>
    <t>Albacora Leste</t>
  </si>
  <si>
    <t>João de Barro</t>
  </si>
  <si>
    <t>Piranema</t>
  </si>
  <si>
    <t xml:space="preserve">Potiguar </t>
  </si>
  <si>
    <t>Polvo</t>
  </si>
  <si>
    <t>Nota: Inclui condensado.</t>
  </si>
  <si>
    <t>Potiguar</t>
  </si>
  <si>
    <t>Tigre</t>
  </si>
  <si>
    <t>Tartaruga</t>
  </si>
  <si>
    <t>Periquito</t>
  </si>
  <si>
    <t>Canário</t>
  </si>
  <si>
    <t>Uirapuru</t>
  </si>
  <si>
    <t>Cachalote</t>
  </si>
  <si>
    <t>Peroá</t>
  </si>
  <si>
    <t>Marlim Sul</t>
  </si>
  <si>
    <t>Marlim Leste</t>
  </si>
  <si>
    <t>Rolinha</t>
  </si>
  <si>
    <t>Tabuleiro</t>
  </si>
  <si>
    <t>Ostra</t>
  </si>
  <si>
    <t>Camarupim</t>
  </si>
  <si>
    <t>Frade</t>
  </si>
  <si>
    <t>Brasil</t>
  </si>
  <si>
    <t>Cardeal</t>
  </si>
  <si>
    <t>Lagoa do Paulo Norte</t>
  </si>
  <si>
    <t>Colibri</t>
  </si>
  <si>
    <t>Tambaú-Uruguá</t>
  </si>
  <si>
    <t>Fontes: ANP/SDP, conforme o Decreto n° 2.705/1998; ANP/SPG, conforme Portaria ANP n° 206/2000.</t>
  </si>
  <si>
    <t>Cabiúnas Mistura</t>
  </si>
  <si>
    <t>Sergipe Vaza Barris</t>
  </si>
  <si>
    <t>Peregrino</t>
  </si>
  <si>
    <t>Condensado Mexilhão</t>
  </si>
  <si>
    <t>Densidade            (Grau API)</t>
  </si>
  <si>
    <t>Galo de Campina</t>
  </si>
  <si>
    <t>Baleia Azul</t>
  </si>
  <si>
    <t>Tico-tico</t>
  </si>
  <si>
    <t>Corrente de petróleo</t>
  </si>
  <si>
    <t>Bacia sedimentar</t>
  </si>
  <si>
    <t>Baúna</t>
  </si>
  <si>
    <t>Lula</t>
  </si>
  <si>
    <t>Sapinhoá</t>
  </si>
  <si>
    <t>Tubarão Azul</t>
  </si>
  <si>
    <t>Papa Terra</t>
  </si>
  <si>
    <t>Maranhão</t>
  </si>
  <si>
    <t>Gavião Real</t>
  </si>
  <si>
    <t>Parnaíba</t>
  </si>
  <si>
    <t>Tubarão Martelo</t>
  </si>
  <si>
    <t>Fazenda Santo Estevão</t>
  </si>
  <si>
    <t>Tabela 2.8 – Produção de petróleo, por corrente, segundo bacia sedimentar e unidades da Federação – 2014</t>
  </si>
  <si>
    <t>Franco</t>
  </si>
  <si>
    <t>Tartaruga Verde</t>
  </si>
  <si>
    <t>Entorno de Iara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</si>
</sst>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_-* #,##0.0_-;\-* #,##0.0_-;_-* &quot;-&quot;?_-;_-@_-"/>
    <numFmt numFmtId="213" formatCode="_-* #,##0.000_-;\-* #,##0.000_-;_-* &quot;-&quot;???_-;_-@_-"/>
  </numFmts>
  <fonts count="6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6"/>
      <name val="Frutiger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1" fontId="10" fillId="0" borderId="0" xfId="53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53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71" fontId="11" fillId="0" borderId="0" xfId="53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93" fontId="14" fillId="0" borderId="0" xfId="53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3" fontId="11" fillId="33" borderId="0" xfId="53" applyNumberFormat="1" applyFont="1" applyFill="1" applyBorder="1" applyAlignment="1" applyProtection="1">
      <alignment horizontal="left" vertical="center"/>
      <protection/>
    </xf>
    <xf numFmtId="193" fontId="10" fillId="0" borderId="0" xfId="53" applyNumberFormat="1" applyFont="1" applyFill="1" applyBorder="1" applyAlignment="1">
      <alignment vertical="center"/>
    </xf>
    <xf numFmtId="171" fontId="10" fillId="0" borderId="0" xfId="53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10" fillId="34" borderId="0" xfId="53" applyNumberFormat="1" applyFont="1" applyFill="1" applyBorder="1" applyAlignment="1">
      <alignment vertical="center"/>
    </xf>
    <xf numFmtId="193" fontId="10" fillId="34" borderId="0" xfId="53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93" fontId="61" fillId="33" borderId="0" xfId="0" applyNumberFormat="1" applyFont="1" applyFill="1" applyBorder="1" applyAlignment="1">
      <alignment horizontal="center" vertical="center"/>
    </xf>
    <xf numFmtId="193" fontId="15" fillId="0" borderId="0" xfId="53" applyNumberFormat="1" applyFont="1" applyAlignment="1">
      <alignment/>
    </xf>
    <xf numFmtId="192" fontId="10" fillId="0" borderId="0" xfId="53" applyNumberFormat="1" applyFont="1" applyFill="1" applyBorder="1" applyAlignment="1">
      <alignment vertical="center"/>
    </xf>
    <xf numFmtId="212" fontId="10" fillId="34" borderId="0" xfId="0" applyNumberFormat="1" applyFont="1" applyFill="1" applyBorder="1" applyAlignment="1">
      <alignment vertical="center"/>
    </xf>
    <xf numFmtId="194" fontId="10" fillId="34" borderId="0" xfId="53" applyNumberFormat="1" applyFont="1" applyFill="1" applyBorder="1" applyAlignment="1">
      <alignment vertical="center"/>
    </xf>
    <xf numFmtId="193" fontId="10" fillId="34" borderId="0" xfId="0" applyNumberFormat="1" applyFont="1" applyFill="1" applyBorder="1" applyAlignment="1">
      <alignment vertical="center"/>
    </xf>
    <xf numFmtId="194" fontId="10" fillId="0" borderId="0" xfId="53" applyNumberFormat="1" applyFont="1" applyFill="1" applyBorder="1" applyAlignment="1">
      <alignment vertical="center"/>
    </xf>
    <xf numFmtId="193" fontId="11" fillId="0" borderId="0" xfId="5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91" fontId="10" fillId="33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 wrapText="1"/>
    </xf>
    <xf numFmtId="171" fontId="10" fillId="34" borderId="0" xfId="53" applyFont="1" applyFill="1" applyBorder="1" applyAlignment="1">
      <alignment vertical="center"/>
    </xf>
    <xf numFmtId="213" fontId="10" fillId="0" borderId="0" xfId="0" applyNumberFormat="1" applyFont="1" applyFill="1" applyBorder="1" applyAlignment="1">
      <alignment vertical="center"/>
    </xf>
    <xf numFmtId="171" fontId="15" fillId="0" borderId="0" xfId="53" applyNumberFormat="1" applyFont="1" applyAlignment="1">
      <alignment/>
    </xf>
    <xf numFmtId="171" fontId="61" fillId="34" borderId="0" xfId="53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988628"/>
        <c:axId val="17897653"/>
      </c:barChart>
      <c:catAx>
        <c:axId val="198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97653"/>
        <c:crosses val="autoZero"/>
        <c:auto val="1"/>
        <c:lblOffset val="100"/>
        <c:tickLblSkip val="2"/>
        <c:noMultiLvlLbl val="0"/>
      </c:catAx>
      <c:valAx>
        <c:axId val="1789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6861150"/>
        <c:axId val="40423759"/>
      </c:bar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 val="autoZero"/>
        <c:auto val="1"/>
        <c:lblOffset val="100"/>
        <c:tickLblSkip val="2"/>
        <c:noMultiLvlLbl val="0"/>
      </c:cat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95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3.77734375" style="3" customWidth="1"/>
    <col min="2" max="2" width="13.77734375" style="7" customWidth="1"/>
    <col min="3" max="3" width="13.77734375" style="8" customWidth="1"/>
    <col min="4" max="5" width="7.77734375" style="3" customWidth="1"/>
    <col min="6" max="6" width="11.77734375" style="3" customWidth="1"/>
    <col min="7" max="7" width="8.99609375" style="3" customWidth="1"/>
    <col min="8" max="8" width="5.77734375" style="3" customWidth="1"/>
    <col min="9" max="9" width="9.10546875" style="16" bestFit="1" customWidth="1"/>
    <col min="10" max="10" width="9.10546875" style="3" bestFit="1" customWidth="1"/>
    <col min="11" max="11" width="6.6640625" style="3" customWidth="1"/>
    <col min="12" max="12" width="5.77734375" style="3" customWidth="1"/>
    <col min="13" max="13" width="7.4453125" style="3" bestFit="1" customWidth="1"/>
    <col min="14" max="14" width="7.10546875" style="3" bestFit="1" customWidth="1"/>
    <col min="15" max="16384" width="5.77734375" style="3" customWidth="1"/>
  </cols>
  <sheetData>
    <row r="1" spans="1:2" ht="12.75" customHeight="1">
      <c r="A1" s="11" t="s">
        <v>93</v>
      </c>
      <c r="B1" s="11"/>
    </row>
    <row r="2" ht="9" customHeight="1">
      <c r="B2" s="4"/>
    </row>
    <row r="3" spans="1:6" ht="12.75" customHeight="1">
      <c r="A3" s="51" t="s">
        <v>82</v>
      </c>
      <c r="B3" s="51" t="s">
        <v>6</v>
      </c>
      <c r="C3" s="51" t="s">
        <v>81</v>
      </c>
      <c r="D3" s="51" t="s">
        <v>77</v>
      </c>
      <c r="E3" s="51" t="s">
        <v>41</v>
      </c>
      <c r="F3" s="51" t="s">
        <v>40</v>
      </c>
    </row>
    <row r="4" spans="1:6" ht="12.75" customHeight="1">
      <c r="A4" s="52"/>
      <c r="B4" s="52"/>
      <c r="C4" s="52"/>
      <c r="D4" s="52"/>
      <c r="E4" s="52"/>
      <c r="F4" s="52"/>
    </row>
    <row r="5" spans="2:10" ht="9">
      <c r="B5" s="5"/>
      <c r="H5" s="30" t="s">
        <v>37</v>
      </c>
      <c r="I5" s="31" t="s">
        <v>38</v>
      </c>
      <c r="J5" s="30" t="s">
        <v>39</v>
      </c>
    </row>
    <row r="6" spans="2:11" ht="9">
      <c r="B6" s="22" t="s">
        <v>67</v>
      </c>
      <c r="D6" s="17">
        <f>(141.5/(I6/F6))-131.5</f>
        <v>24.644821004635105</v>
      </c>
      <c r="E6" s="18">
        <f>J6/I6</f>
        <v>0.5542399897043973</v>
      </c>
      <c r="F6" s="38">
        <f>SUM(F8:F78)</f>
        <v>130835108.16389596</v>
      </c>
      <c r="G6" s="27"/>
      <c r="H6" s="45">
        <f>(141.5)*(1/(D6+131.5))</f>
        <v>0.9062100112548698</v>
      </c>
      <c r="I6" s="45">
        <f>SUM(I8:I78)</f>
        <v>118564084.84173626</v>
      </c>
      <c r="J6" s="45">
        <f>SUM(J8:J78)</f>
        <v>65712957.16199518</v>
      </c>
      <c r="K6" s="27"/>
    </row>
    <row r="7" spans="2:11" ht="9">
      <c r="B7" s="6"/>
      <c r="D7" s="10"/>
      <c r="E7" s="12"/>
      <c r="F7" s="23"/>
      <c r="G7" s="27"/>
      <c r="H7" s="45"/>
      <c r="I7" s="45"/>
      <c r="J7" s="45"/>
      <c r="K7" s="27"/>
    </row>
    <row r="8" spans="1:14" ht="9" customHeight="1">
      <c r="A8" s="3" t="s">
        <v>16</v>
      </c>
      <c r="B8" s="6" t="s">
        <v>7</v>
      </c>
      <c r="C8" s="23" t="s">
        <v>19</v>
      </c>
      <c r="D8" s="24">
        <v>45.6</v>
      </c>
      <c r="E8" s="12">
        <v>0.0518</v>
      </c>
      <c r="F8" s="23">
        <v>1625193.58</v>
      </c>
      <c r="G8" s="27"/>
      <c r="H8" s="45">
        <f>(141.5)*(1/(D8+131.5))</f>
        <v>0.7989836250705816</v>
      </c>
      <c r="I8" s="45">
        <f>F8*$H8</f>
        <v>1298503.0579898364</v>
      </c>
      <c r="J8" s="45">
        <f>I8*$E8</f>
        <v>67262.45840387352</v>
      </c>
      <c r="K8" s="27"/>
      <c r="M8" s="8"/>
      <c r="N8" s="16"/>
    </row>
    <row r="9" spans="4:11" ht="9">
      <c r="D9" s="10"/>
      <c r="F9" s="33"/>
      <c r="G9" s="27"/>
      <c r="H9" s="45"/>
      <c r="I9" s="45"/>
      <c r="J9" s="45"/>
      <c r="K9" s="27"/>
    </row>
    <row r="10" spans="1:11" ht="9">
      <c r="A10" s="3" t="s">
        <v>90</v>
      </c>
      <c r="B10" s="7" t="s">
        <v>88</v>
      </c>
      <c r="C10" s="8" t="s">
        <v>89</v>
      </c>
      <c r="D10" s="10">
        <v>56.2</v>
      </c>
      <c r="E10" s="12">
        <v>0.0928</v>
      </c>
      <c r="F10" s="23">
        <v>6829.637</v>
      </c>
      <c r="G10" s="27"/>
      <c r="H10" s="45">
        <f>(141.5)*(1/(D10+131.5))</f>
        <v>0.753862546616942</v>
      </c>
      <c r="I10" s="45">
        <f>F10*$H10</f>
        <v>5148.6075412892915</v>
      </c>
      <c r="J10" s="45">
        <f>I10*$E10</f>
        <v>477.7907798316462</v>
      </c>
      <c r="K10" s="27"/>
    </row>
    <row r="11" spans="4:11" ht="9">
      <c r="D11" s="10"/>
      <c r="F11" s="33"/>
      <c r="G11" s="27"/>
      <c r="H11" s="45"/>
      <c r="I11" s="45"/>
      <c r="J11" s="45"/>
      <c r="K11" s="27"/>
    </row>
    <row r="12" spans="1:13" ht="9">
      <c r="A12" s="3" t="s">
        <v>8</v>
      </c>
      <c r="B12" s="53" t="s">
        <v>8</v>
      </c>
      <c r="C12" s="23" t="s">
        <v>21</v>
      </c>
      <c r="D12" s="24">
        <v>28.1</v>
      </c>
      <c r="E12" s="25">
        <v>0.49</v>
      </c>
      <c r="F12" s="23">
        <v>353117.5490000001</v>
      </c>
      <c r="G12" s="28"/>
      <c r="H12" s="45">
        <f>(141.5)*(1/(D12+131.5))</f>
        <v>0.8865914786967419</v>
      </c>
      <c r="I12" s="45">
        <f>F12*$H12</f>
        <v>313071.00992167933</v>
      </c>
      <c r="J12" s="45">
        <f>I12*$E12</f>
        <v>153404.79486162288</v>
      </c>
      <c r="K12" s="27"/>
      <c r="M12" s="8"/>
    </row>
    <row r="13" spans="1:14" ht="9">
      <c r="A13" s="3" t="s">
        <v>49</v>
      </c>
      <c r="B13" s="53"/>
      <c r="C13" s="23" t="s">
        <v>20</v>
      </c>
      <c r="D13" s="24">
        <v>14.1</v>
      </c>
      <c r="E13" s="26">
        <v>0.926</v>
      </c>
      <c r="F13" s="23">
        <v>70941.165</v>
      </c>
      <c r="G13" s="28"/>
      <c r="H13" s="45">
        <f>(141.5)*(1/(D13+131.5))</f>
        <v>0.9718406593406593</v>
      </c>
      <c r="I13" s="45">
        <f>F13*$H13</f>
        <v>68943.5085679945</v>
      </c>
      <c r="J13" s="45">
        <f>I13*$E13</f>
        <v>63841.68893396291</v>
      </c>
      <c r="K13" s="27"/>
      <c r="M13" s="8"/>
      <c r="N13" s="16"/>
    </row>
    <row r="14" spans="2:11" ht="9">
      <c r="B14" s="6"/>
      <c r="C14" s="23"/>
      <c r="D14" s="24"/>
      <c r="E14" s="25"/>
      <c r="F14" s="33"/>
      <c r="G14" s="28"/>
      <c r="H14" s="45"/>
      <c r="I14" s="45"/>
      <c r="J14" s="45"/>
      <c r="K14" s="27"/>
    </row>
    <row r="15" spans="1:11" ht="9">
      <c r="A15" s="46" t="s">
        <v>52</v>
      </c>
      <c r="B15" s="46" t="s">
        <v>9</v>
      </c>
      <c r="C15" s="23" t="s">
        <v>68</v>
      </c>
      <c r="D15" s="24">
        <v>26.9</v>
      </c>
      <c r="E15" s="25">
        <v>0.27</v>
      </c>
      <c r="F15" s="23">
        <v>16632.587</v>
      </c>
      <c r="G15" s="28"/>
      <c r="H15" s="45">
        <f aca="true" t="shared" si="0" ref="H15:H21">(141.5)*(1/(D15+131.5))</f>
        <v>0.8933080808080808</v>
      </c>
      <c r="I15" s="45">
        <f aca="true" t="shared" si="1" ref="I15:I21">F15*$H15</f>
        <v>14858.024371843434</v>
      </c>
      <c r="J15" s="45">
        <f aca="true" t="shared" si="2" ref="J15:J21">I15*$E15</f>
        <v>4011.6665803977276</v>
      </c>
      <c r="K15" s="27"/>
    </row>
    <row r="16" spans="1:11" ht="9">
      <c r="A16" s="46"/>
      <c r="B16" s="46"/>
      <c r="C16" s="23" t="s">
        <v>70</v>
      </c>
      <c r="D16" s="24">
        <v>33.8</v>
      </c>
      <c r="E16" s="25">
        <v>0.16</v>
      </c>
      <c r="F16" s="23">
        <v>696.819</v>
      </c>
      <c r="G16" s="28"/>
      <c r="H16" s="45">
        <f>(141.5)*(1/(D16+131.5))</f>
        <v>0.8560193587416817</v>
      </c>
      <c r="I16" s="45">
        <f>F16*$H16</f>
        <v>596.4905535390199</v>
      </c>
      <c r="J16" s="45">
        <f t="shared" si="2"/>
        <v>95.43848856624318</v>
      </c>
      <c r="K16" s="27"/>
    </row>
    <row r="17" spans="1:11" ht="9">
      <c r="A17" s="46"/>
      <c r="B17" s="46"/>
      <c r="C17" s="23" t="s">
        <v>78</v>
      </c>
      <c r="D17" s="24">
        <v>35.6</v>
      </c>
      <c r="E17" s="25">
        <v>0.05</v>
      </c>
      <c r="F17" s="23">
        <v>11678.884</v>
      </c>
      <c r="G17" s="28"/>
      <c r="H17" s="45">
        <f>(141.5)*(1/(D17+131.5))</f>
        <v>0.8467983243566727</v>
      </c>
      <c r="I17" s="45">
        <f>F17*$H17</f>
        <v>9889.659401555955</v>
      </c>
      <c r="J17" s="45">
        <f>I17*$E17</f>
        <v>494.48297007779775</v>
      </c>
      <c r="K17" s="27"/>
    </row>
    <row r="18" spans="1:13" ht="9">
      <c r="A18" s="49"/>
      <c r="B18" s="47"/>
      <c r="C18" s="8" t="s">
        <v>47</v>
      </c>
      <c r="D18" s="10">
        <v>42.1</v>
      </c>
      <c r="E18" s="3">
        <v>0.06</v>
      </c>
      <c r="F18" s="23">
        <v>878.63</v>
      </c>
      <c r="G18" s="28"/>
      <c r="H18" s="45">
        <f t="shared" si="0"/>
        <v>0.8150921658986175</v>
      </c>
      <c r="I18" s="45">
        <f t="shared" si="1"/>
        <v>716.1644297235023</v>
      </c>
      <c r="J18" s="45">
        <f t="shared" si="2"/>
        <v>42.969865783410135</v>
      </c>
      <c r="K18" s="27"/>
      <c r="M18" s="8"/>
    </row>
    <row r="19" spans="1:15" ht="9" customHeight="1">
      <c r="A19" s="49"/>
      <c r="B19" s="47"/>
      <c r="C19" s="8" t="s">
        <v>55</v>
      </c>
      <c r="D19" s="10">
        <v>34.3</v>
      </c>
      <c r="E19" s="3">
        <v>0.04</v>
      </c>
      <c r="F19" s="23">
        <v>2398.605</v>
      </c>
      <c r="G19" s="28"/>
      <c r="H19" s="45">
        <f t="shared" si="0"/>
        <v>0.853437876960193</v>
      </c>
      <c r="I19" s="45">
        <f t="shared" si="1"/>
        <v>2047.0603588661038</v>
      </c>
      <c r="J19" s="45">
        <f t="shared" si="2"/>
        <v>81.88241435464415</v>
      </c>
      <c r="K19" s="27"/>
      <c r="M19" s="8"/>
      <c r="O19" s="16"/>
    </row>
    <row r="20" spans="1:13" ht="9" customHeight="1">
      <c r="A20" s="49"/>
      <c r="B20" s="47"/>
      <c r="C20" s="8" t="s">
        <v>43</v>
      </c>
      <c r="D20" s="24">
        <v>49.5</v>
      </c>
      <c r="E20" s="25">
        <v>0.03</v>
      </c>
      <c r="F20" s="23">
        <v>16499.469</v>
      </c>
      <c r="G20" s="28"/>
      <c r="H20" s="45">
        <f t="shared" si="0"/>
        <v>0.7817679558011049</v>
      </c>
      <c r="I20" s="45">
        <f t="shared" si="1"/>
        <v>12898.756151933701</v>
      </c>
      <c r="J20" s="45">
        <f t="shared" si="2"/>
        <v>386.962684558011</v>
      </c>
      <c r="K20" s="27"/>
      <c r="M20" s="8"/>
    </row>
    <row r="21" spans="1:13" ht="9" customHeight="1">
      <c r="A21" s="49"/>
      <c r="B21" s="47"/>
      <c r="C21" s="8" t="s">
        <v>22</v>
      </c>
      <c r="D21" s="10">
        <v>30.6</v>
      </c>
      <c r="E21" s="3">
        <v>0.29</v>
      </c>
      <c r="F21" s="23">
        <v>3283750.517</v>
      </c>
      <c r="G21" s="28"/>
      <c r="H21" s="45">
        <f t="shared" si="0"/>
        <v>0.8729179518815546</v>
      </c>
      <c r="I21" s="45">
        <f t="shared" si="1"/>
        <v>2866444.775789636</v>
      </c>
      <c r="J21" s="45">
        <f t="shared" si="2"/>
        <v>831268.9849789945</v>
      </c>
      <c r="K21" s="27"/>
      <c r="M21" s="8"/>
    </row>
    <row r="22" spans="1:14" ht="9" customHeight="1">
      <c r="A22" s="49"/>
      <c r="B22" s="47"/>
      <c r="C22" s="8" t="s">
        <v>62</v>
      </c>
      <c r="D22" s="24">
        <v>22.5</v>
      </c>
      <c r="E22" s="25">
        <v>0.04</v>
      </c>
      <c r="F22" s="23">
        <v>141.857</v>
      </c>
      <c r="G22" s="28"/>
      <c r="H22" s="45">
        <f>(141.5)*(1/(D22+131.5))</f>
        <v>0.9188311688311689</v>
      </c>
      <c r="I22" s="45">
        <f>F22*$H22</f>
        <v>130.34263311688312</v>
      </c>
      <c r="J22" s="45">
        <f>I22*$E22</f>
        <v>5.213705324675325</v>
      </c>
      <c r="K22" s="27"/>
      <c r="M22" s="8"/>
      <c r="N22" s="16"/>
    </row>
    <row r="23" spans="1:14" ht="9">
      <c r="A23" s="39"/>
      <c r="B23" s="40"/>
      <c r="D23" s="10"/>
      <c r="F23" s="23"/>
      <c r="G23" s="28"/>
      <c r="H23" s="45"/>
      <c r="I23" s="45"/>
      <c r="J23" s="45"/>
      <c r="K23" s="27"/>
      <c r="M23" s="8"/>
      <c r="N23" s="8"/>
    </row>
    <row r="24" spans="1:14" ht="9">
      <c r="A24" s="46" t="s">
        <v>10</v>
      </c>
      <c r="B24" s="46" t="s">
        <v>10</v>
      </c>
      <c r="C24" s="8" t="s">
        <v>23</v>
      </c>
      <c r="D24" s="24">
        <v>42.2</v>
      </c>
      <c r="E24" s="25">
        <v>0.06</v>
      </c>
      <c r="F24" s="23">
        <v>223941.926</v>
      </c>
      <c r="G24" s="28"/>
      <c r="H24" s="45">
        <f>(141.5)*(1/(D24+131.5))</f>
        <v>0.814622913068509</v>
      </c>
      <c r="I24" s="45">
        <f>F24*$H24</f>
        <v>182428.22411629246</v>
      </c>
      <c r="J24" s="45">
        <f>I24*$E24</f>
        <v>10945.693446977548</v>
      </c>
      <c r="K24" s="27"/>
      <c r="M24" s="8"/>
      <c r="N24" s="16"/>
    </row>
    <row r="25" spans="1:11" ht="9">
      <c r="A25" s="46"/>
      <c r="B25" s="46"/>
      <c r="C25" s="8" t="s">
        <v>63</v>
      </c>
      <c r="D25" s="24">
        <v>30.1</v>
      </c>
      <c r="E25" s="25">
        <v>0.32</v>
      </c>
      <c r="F25" s="23">
        <v>35774.427999999985</v>
      </c>
      <c r="G25" s="28"/>
      <c r="H25" s="45">
        <f>(141.5)*(1/(D25+131.5))</f>
        <v>0.8756188118811882</v>
      </c>
      <c r="I25" s="45">
        <f>F25*$H25</f>
        <v>31324.762141089097</v>
      </c>
      <c r="J25" s="45">
        <f>I25*$E25</f>
        <v>10023.923885148512</v>
      </c>
      <c r="K25" s="27"/>
    </row>
    <row r="26" spans="1:11" ht="9">
      <c r="A26" s="39"/>
      <c r="B26" s="40"/>
      <c r="D26" s="10"/>
      <c r="F26" s="33"/>
      <c r="G26" s="28"/>
      <c r="H26" s="45"/>
      <c r="I26" s="45"/>
      <c r="J26" s="45"/>
      <c r="K26" s="27"/>
    </row>
    <row r="27" spans="1:11" ht="9">
      <c r="A27" s="48" t="s">
        <v>11</v>
      </c>
      <c r="B27" s="46" t="s">
        <v>11</v>
      </c>
      <c r="C27" s="23" t="s">
        <v>48</v>
      </c>
      <c r="D27" s="24">
        <v>41.9</v>
      </c>
      <c r="E27" s="25">
        <v>0.17</v>
      </c>
      <c r="F27" s="23">
        <v>595675.222</v>
      </c>
      <c r="G27" s="28"/>
      <c r="H27" s="45">
        <f aca="true" t="shared" si="3" ref="H27:H32">(141.5)*(1/(D27+131.5))</f>
        <v>0.8160322952710496</v>
      </c>
      <c r="I27" s="45">
        <f aca="true" t="shared" si="4" ref="I27:I32">F27*$H27</f>
        <v>486090.218644752</v>
      </c>
      <c r="J27" s="45">
        <f aca="true" t="shared" si="5" ref="J27:J32">I27*$E27</f>
        <v>82635.33716960784</v>
      </c>
      <c r="K27" s="27"/>
    </row>
    <row r="28" spans="1:14" ht="9">
      <c r="A28" s="49"/>
      <c r="B28" s="47"/>
      <c r="C28" s="23" t="s">
        <v>24</v>
      </c>
      <c r="D28" s="24">
        <v>24.8</v>
      </c>
      <c r="E28" s="25">
        <v>0.42</v>
      </c>
      <c r="F28" s="23">
        <v>1609752.777</v>
      </c>
      <c r="G28" s="42"/>
      <c r="H28" s="45">
        <f t="shared" si="3"/>
        <v>0.9053103007037747</v>
      </c>
      <c r="I28" s="45">
        <f t="shared" si="4"/>
        <v>1457325.7706046065</v>
      </c>
      <c r="J28" s="45">
        <f t="shared" si="5"/>
        <v>612076.8236539348</v>
      </c>
      <c r="K28" s="27"/>
      <c r="M28" s="8"/>
      <c r="N28" s="16"/>
    </row>
    <row r="29" spans="1:13" ht="9">
      <c r="A29" s="49"/>
      <c r="B29" s="47"/>
      <c r="C29" s="23" t="s">
        <v>25</v>
      </c>
      <c r="D29" s="24">
        <v>43.7</v>
      </c>
      <c r="E29" s="25">
        <v>0.14</v>
      </c>
      <c r="F29" s="23">
        <v>167673.146</v>
      </c>
      <c r="G29" s="28"/>
      <c r="H29" s="45">
        <f t="shared" si="3"/>
        <v>0.8076484018264841</v>
      </c>
      <c r="I29" s="45">
        <f t="shared" si="4"/>
        <v>135420.94839611874</v>
      </c>
      <c r="J29" s="45">
        <f t="shared" si="5"/>
        <v>18958.932775456626</v>
      </c>
      <c r="K29" s="27"/>
      <c r="M29" s="8"/>
    </row>
    <row r="30" spans="1:13" ht="9">
      <c r="A30" s="49"/>
      <c r="B30" s="47"/>
      <c r="C30" s="23" t="s">
        <v>74</v>
      </c>
      <c r="D30" s="24">
        <v>17.6</v>
      </c>
      <c r="E30" s="25">
        <v>0.37</v>
      </c>
      <c r="F30" s="23">
        <v>41.807</v>
      </c>
      <c r="G30" s="28"/>
      <c r="H30" s="45">
        <f t="shared" si="3"/>
        <v>0.949027498323273</v>
      </c>
      <c r="I30" s="45">
        <f t="shared" si="4"/>
        <v>39.675992622401075</v>
      </c>
      <c r="J30" s="45">
        <f t="shared" si="5"/>
        <v>14.680117270288397</v>
      </c>
      <c r="K30" s="27"/>
      <c r="M30" s="8"/>
    </row>
    <row r="31" spans="1:13" ht="9">
      <c r="A31" s="49"/>
      <c r="B31" s="47"/>
      <c r="C31" s="23" t="s">
        <v>54</v>
      </c>
      <c r="D31" s="24">
        <v>40.9</v>
      </c>
      <c r="E31" s="25">
        <v>0.03</v>
      </c>
      <c r="F31" s="23">
        <v>5994.498</v>
      </c>
      <c r="G31" s="28"/>
      <c r="H31" s="45">
        <f t="shared" si="3"/>
        <v>0.8207656612529002</v>
      </c>
      <c r="I31" s="45">
        <f t="shared" si="4"/>
        <v>4920.078114849187</v>
      </c>
      <c r="J31" s="45">
        <f t="shared" si="5"/>
        <v>147.6023434454756</v>
      </c>
      <c r="K31" s="27"/>
      <c r="M31" s="8"/>
    </row>
    <row r="32" spans="1:13" ht="9" customHeight="1">
      <c r="A32" s="49"/>
      <c r="B32" s="47"/>
      <c r="C32" s="23" t="s">
        <v>53</v>
      </c>
      <c r="D32" s="24">
        <v>33.8</v>
      </c>
      <c r="E32" s="25">
        <v>0.33</v>
      </c>
      <c r="F32" s="23">
        <v>1214.084</v>
      </c>
      <c r="G32" s="28"/>
      <c r="H32" s="45">
        <f t="shared" si="3"/>
        <v>0.8560193587416817</v>
      </c>
      <c r="I32" s="45">
        <f t="shared" si="4"/>
        <v>1039.2794071385358</v>
      </c>
      <c r="J32" s="45">
        <f t="shared" si="5"/>
        <v>342.96220435571684</v>
      </c>
      <c r="K32" s="27"/>
      <c r="M32" s="8"/>
    </row>
    <row r="33" spans="1:13" ht="9">
      <c r="A33" s="39"/>
      <c r="B33" s="40"/>
      <c r="D33" s="10"/>
      <c r="F33" s="23"/>
      <c r="G33" s="28"/>
      <c r="H33" s="45"/>
      <c r="I33" s="45"/>
      <c r="J33" s="45"/>
      <c r="K33" s="27"/>
      <c r="M33" s="16"/>
    </row>
    <row r="34" spans="1:13" ht="9">
      <c r="A34" s="48" t="s">
        <v>17</v>
      </c>
      <c r="B34" s="46" t="s">
        <v>12</v>
      </c>
      <c r="C34" s="23" t="s">
        <v>26</v>
      </c>
      <c r="D34" s="24">
        <v>36.5</v>
      </c>
      <c r="E34" s="25">
        <v>0.06</v>
      </c>
      <c r="F34" s="23">
        <v>2509377.2240000004</v>
      </c>
      <c r="G34" s="28"/>
      <c r="H34" s="45">
        <f aca="true" t="shared" si="6" ref="H34:H39">(141.5)*(1/(D34+131.5))</f>
        <v>0.8422619047619048</v>
      </c>
      <c r="I34" s="45">
        <f aca="true" t="shared" si="7" ref="I34:I39">F34*$H34</f>
        <v>2113552.8404523814</v>
      </c>
      <c r="J34" s="45">
        <f aca="true" t="shared" si="8" ref="J34:J39">I34*$E34</f>
        <v>126813.17042714288</v>
      </c>
      <c r="K34" s="27"/>
      <c r="M34" s="8"/>
    </row>
    <row r="35" spans="1:13" ht="9">
      <c r="A35" s="48"/>
      <c r="B35" s="46"/>
      <c r="C35" s="23" t="s">
        <v>56</v>
      </c>
      <c r="D35" s="24">
        <v>30.7</v>
      </c>
      <c r="E35" s="25">
        <v>0.17</v>
      </c>
      <c r="F35" s="23">
        <v>9610.822</v>
      </c>
      <c r="G35" s="28"/>
      <c r="H35" s="45">
        <f t="shared" si="6"/>
        <v>0.8723797780517879</v>
      </c>
      <c r="I35" s="45">
        <f t="shared" si="7"/>
        <v>8384.28676325524</v>
      </c>
      <c r="J35" s="45">
        <f t="shared" si="8"/>
        <v>1425.328749753391</v>
      </c>
      <c r="K35" s="27"/>
      <c r="M35" s="8"/>
    </row>
    <row r="36" spans="1:13" ht="9">
      <c r="A36" s="48"/>
      <c r="B36" s="46"/>
      <c r="C36" s="23" t="s">
        <v>92</v>
      </c>
      <c r="D36" s="24">
        <v>35.3</v>
      </c>
      <c r="E36" s="25">
        <v>0.07</v>
      </c>
      <c r="F36" s="23">
        <v>12648.526</v>
      </c>
      <c r="G36" s="28"/>
      <c r="H36" s="45">
        <f t="shared" si="6"/>
        <v>0.8483213429256595</v>
      </c>
      <c r="I36" s="45">
        <f t="shared" si="7"/>
        <v>10730.014562350121</v>
      </c>
      <c r="J36" s="45">
        <f t="shared" si="8"/>
        <v>751.1010193645086</v>
      </c>
      <c r="K36" s="27"/>
      <c r="M36" s="8"/>
    </row>
    <row r="37" spans="1:13" ht="9">
      <c r="A37" s="48"/>
      <c r="B37" s="46"/>
      <c r="C37" s="23" t="s">
        <v>69</v>
      </c>
      <c r="D37" s="24">
        <v>37.9</v>
      </c>
      <c r="E37" s="25">
        <v>0.06</v>
      </c>
      <c r="F37" s="23">
        <v>8976.618</v>
      </c>
      <c r="G37" s="28"/>
      <c r="H37" s="45">
        <f t="shared" si="6"/>
        <v>0.8353010625737899</v>
      </c>
      <c r="I37" s="45">
        <f t="shared" si="7"/>
        <v>7498.178553719009</v>
      </c>
      <c r="J37" s="45">
        <f t="shared" si="8"/>
        <v>449.8907132231405</v>
      </c>
      <c r="K37" s="27"/>
      <c r="M37" s="8"/>
    </row>
    <row r="38" spans="1:13" ht="9">
      <c r="A38" s="49"/>
      <c r="B38" s="50"/>
      <c r="C38" s="23" t="s">
        <v>57</v>
      </c>
      <c r="D38" s="24">
        <v>38.4</v>
      </c>
      <c r="E38" s="25">
        <v>0.03</v>
      </c>
      <c r="F38" s="23">
        <v>930.275</v>
      </c>
      <c r="G38" s="28"/>
      <c r="H38" s="45">
        <f t="shared" si="6"/>
        <v>0.8328428487345497</v>
      </c>
      <c r="I38" s="45">
        <f t="shared" si="7"/>
        <v>774.7728811065332</v>
      </c>
      <c r="J38" s="45">
        <f t="shared" si="8"/>
        <v>23.243186433195994</v>
      </c>
      <c r="K38" s="27"/>
      <c r="M38" s="8"/>
    </row>
    <row r="39" spans="1:13" ht="9" customHeight="1">
      <c r="A39" s="49"/>
      <c r="B39" s="47"/>
      <c r="C39" s="23" t="s">
        <v>80</v>
      </c>
      <c r="D39" s="24">
        <v>32.9</v>
      </c>
      <c r="E39" s="25">
        <v>0.08</v>
      </c>
      <c r="F39" s="23">
        <v>241.55</v>
      </c>
      <c r="G39" s="28"/>
      <c r="H39" s="45">
        <f t="shared" si="6"/>
        <v>0.8607055961070559</v>
      </c>
      <c r="I39" s="45">
        <f t="shared" si="7"/>
        <v>207.90343673965936</v>
      </c>
      <c r="J39" s="45">
        <f t="shared" si="8"/>
        <v>16.63227493917275</v>
      </c>
      <c r="K39" s="27"/>
      <c r="M39" s="8"/>
    </row>
    <row r="40" spans="1:13" ht="9">
      <c r="A40" s="39"/>
      <c r="B40" s="40"/>
      <c r="F40" s="23"/>
      <c r="G40" s="28"/>
      <c r="H40" s="45"/>
      <c r="I40" s="45"/>
      <c r="J40" s="45"/>
      <c r="K40" s="27"/>
      <c r="M40" s="8"/>
    </row>
    <row r="41" spans="1:13" ht="9">
      <c r="A41" s="46" t="s">
        <v>13</v>
      </c>
      <c r="B41" s="46" t="s">
        <v>13</v>
      </c>
      <c r="C41" s="8" t="s">
        <v>79</v>
      </c>
      <c r="D41" s="26">
        <v>29.3</v>
      </c>
      <c r="E41" s="26">
        <v>0.316</v>
      </c>
      <c r="F41" s="23">
        <v>3727346.052</v>
      </c>
      <c r="G41" s="28"/>
      <c r="H41" s="45">
        <f>(141.5)*(1/(D41+131.5))</f>
        <v>0.8799751243781093</v>
      </c>
      <c r="I41" s="45">
        <f>F41*$H41</f>
        <v>3279971.805708955</v>
      </c>
      <c r="J41" s="45">
        <f aca="true" t="shared" si="9" ref="J41:J49">I41*$E41</f>
        <v>1036471.0906040298</v>
      </c>
      <c r="K41" s="27"/>
      <c r="M41" s="8"/>
    </row>
    <row r="42" spans="1:13" ht="9" customHeight="1">
      <c r="A42" s="49"/>
      <c r="B42" s="47"/>
      <c r="C42" s="8" t="s">
        <v>65</v>
      </c>
      <c r="D42" s="26">
        <v>51.5</v>
      </c>
      <c r="E42" s="25">
        <v>0.02</v>
      </c>
      <c r="F42" s="23">
        <v>136298.301</v>
      </c>
      <c r="G42" s="28"/>
      <c r="H42" s="45">
        <f aca="true" t="shared" si="10" ref="H42:H49">(141.5)*(1/(D42+131.5))</f>
        <v>0.773224043715847</v>
      </c>
      <c r="I42" s="45">
        <f aca="true" t="shared" si="11" ref="I42:I49">F42*$H42</f>
        <v>105389.12345081968</v>
      </c>
      <c r="J42" s="45">
        <f t="shared" si="9"/>
        <v>2107.7824690163934</v>
      </c>
      <c r="K42" s="27"/>
      <c r="M42" s="8"/>
    </row>
    <row r="43" spans="1:13" ht="9" customHeight="1">
      <c r="A43" s="49"/>
      <c r="B43" s="47"/>
      <c r="C43" s="23" t="s">
        <v>13</v>
      </c>
      <c r="D43" s="26">
        <v>24.8</v>
      </c>
      <c r="E43" s="25">
        <v>0.31</v>
      </c>
      <c r="F43" s="23">
        <v>2455122.431</v>
      </c>
      <c r="G43" s="29"/>
      <c r="H43" s="45">
        <f t="shared" si="10"/>
        <v>0.9053103007037747</v>
      </c>
      <c r="I43" s="45">
        <f t="shared" si="11"/>
        <v>2222647.6262731925</v>
      </c>
      <c r="J43" s="45">
        <f t="shared" si="9"/>
        <v>689020.7641446897</v>
      </c>
      <c r="K43" s="27"/>
      <c r="M43" s="16"/>
    </row>
    <row r="44" spans="1:13" ht="9" customHeight="1">
      <c r="A44" s="49"/>
      <c r="B44" s="47"/>
      <c r="C44" s="23" t="s">
        <v>44</v>
      </c>
      <c r="D44" s="26">
        <v>13.2</v>
      </c>
      <c r="E44" s="25">
        <v>0.31</v>
      </c>
      <c r="F44" s="23">
        <v>248550.279</v>
      </c>
      <c r="G44" s="28"/>
      <c r="H44" s="45">
        <f t="shared" si="10"/>
        <v>0.9778852798894264</v>
      </c>
      <c r="I44" s="45">
        <f t="shared" si="11"/>
        <v>243053.65914651004</v>
      </c>
      <c r="J44" s="45">
        <f t="shared" si="9"/>
        <v>75346.63433541812</v>
      </c>
      <c r="K44" s="27"/>
      <c r="M44" s="8"/>
    </row>
    <row r="45" spans="1:13" ht="9" customHeight="1">
      <c r="A45" s="49"/>
      <c r="B45" s="47"/>
      <c r="C45" s="23" t="s">
        <v>45</v>
      </c>
      <c r="D45" s="26">
        <v>28.8</v>
      </c>
      <c r="E45" s="25">
        <v>0.13</v>
      </c>
      <c r="F45" s="23">
        <v>1056070.742</v>
      </c>
      <c r="G45" s="28"/>
      <c r="H45" s="45">
        <f t="shared" si="10"/>
        <v>0.8827199001871491</v>
      </c>
      <c r="I45" s="45">
        <f t="shared" si="11"/>
        <v>932214.6599688085</v>
      </c>
      <c r="J45" s="45">
        <f t="shared" si="9"/>
        <v>121187.90579594512</v>
      </c>
      <c r="K45" s="27"/>
      <c r="M45" s="8"/>
    </row>
    <row r="46" spans="1:13" ht="9" customHeight="1">
      <c r="A46" s="49"/>
      <c r="B46" s="47"/>
      <c r="C46" s="23" t="s">
        <v>59</v>
      </c>
      <c r="D46" s="26">
        <v>53.1</v>
      </c>
      <c r="E46" s="26">
        <v>0.0059</v>
      </c>
      <c r="F46" s="23">
        <v>23962.578</v>
      </c>
      <c r="G46" s="28"/>
      <c r="H46" s="45">
        <f t="shared" si="10"/>
        <v>0.766522210184182</v>
      </c>
      <c r="I46" s="45">
        <f t="shared" si="11"/>
        <v>18367.848250270858</v>
      </c>
      <c r="J46" s="45">
        <f t="shared" si="9"/>
        <v>108.37030467659805</v>
      </c>
      <c r="K46" s="27"/>
      <c r="M46" s="8"/>
    </row>
    <row r="47" spans="1:13" ht="9" customHeight="1">
      <c r="A47" s="46" t="s">
        <v>18</v>
      </c>
      <c r="B47" s="47"/>
      <c r="C47" s="23" t="s">
        <v>58</v>
      </c>
      <c r="D47" s="26">
        <v>22.1</v>
      </c>
      <c r="E47" s="25">
        <v>0.48</v>
      </c>
      <c r="F47" s="23">
        <v>3370186.44</v>
      </c>
      <c r="G47" s="28"/>
      <c r="H47" s="45">
        <f t="shared" si="10"/>
        <v>0.9212239583333334</v>
      </c>
      <c r="I47" s="45">
        <f t="shared" si="11"/>
        <v>3104696.492578125</v>
      </c>
      <c r="J47" s="45">
        <f t="shared" si="9"/>
        <v>1490254.3164375</v>
      </c>
      <c r="K47" s="27"/>
      <c r="M47" s="8"/>
    </row>
    <row r="48" spans="1:13" ht="9" customHeight="1">
      <c r="A48" s="54"/>
      <c r="B48" s="47"/>
      <c r="C48" s="23" t="s">
        <v>36</v>
      </c>
      <c r="D48" s="26">
        <v>19.3</v>
      </c>
      <c r="E48" s="26">
        <v>0.518</v>
      </c>
      <c r="F48" s="23">
        <v>9158330.331</v>
      </c>
      <c r="G48" s="28"/>
      <c r="H48" s="45">
        <f t="shared" si="10"/>
        <v>0.9383289124668435</v>
      </c>
      <c r="I48" s="45">
        <f t="shared" si="11"/>
        <v>8593526.139499336</v>
      </c>
      <c r="J48" s="45">
        <f t="shared" si="9"/>
        <v>4451446.540260657</v>
      </c>
      <c r="K48" s="27"/>
      <c r="M48" s="8"/>
    </row>
    <row r="49" spans="1:13" ht="9" customHeight="1">
      <c r="A49" s="46"/>
      <c r="B49" s="47"/>
      <c r="C49" s="23" t="s">
        <v>64</v>
      </c>
      <c r="D49" s="26">
        <v>21.8</v>
      </c>
      <c r="E49" s="26">
        <v>0.278</v>
      </c>
      <c r="F49" s="23">
        <v>1124285.693</v>
      </c>
      <c r="G49" s="28"/>
      <c r="H49" s="45">
        <f t="shared" si="10"/>
        <v>0.9230267449445531</v>
      </c>
      <c r="I49" s="45">
        <f t="shared" si="11"/>
        <v>1037745.763597521</v>
      </c>
      <c r="J49" s="45">
        <f t="shared" si="9"/>
        <v>288493.32228011085</v>
      </c>
      <c r="K49" s="27"/>
      <c r="M49" s="8"/>
    </row>
    <row r="50" spans="1:13" ht="9">
      <c r="A50" s="39"/>
      <c r="B50" s="40"/>
      <c r="C50" s="23"/>
      <c r="D50" s="26"/>
      <c r="E50" s="25"/>
      <c r="F50" s="23"/>
      <c r="G50" s="28"/>
      <c r="H50" s="45"/>
      <c r="I50" s="45"/>
      <c r="J50" s="45"/>
      <c r="K50" s="27"/>
      <c r="M50" s="8"/>
    </row>
    <row r="51" spans="1:13" ht="9">
      <c r="A51" s="48" t="s">
        <v>18</v>
      </c>
      <c r="B51" s="46" t="s">
        <v>14</v>
      </c>
      <c r="C51" s="23" t="s">
        <v>29</v>
      </c>
      <c r="D51" s="26">
        <v>26.7</v>
      </c>
      <c r="E51" s="26">
        <v>0.5</v>
      </c>
      <c r="F51" s="23">
        <v>3251129.967</v>
      </c>
      <c r="G51" s="29"/>
      <c r="H51" s="45">
        <f aca="true" t="shared" si="12" ref="H51:H67">(141.5)*(1/(D51+131.5))</f>
        <v>0.8944374209860936</v>
      </c>
      <c r="I51" s="45">
        <f aca="true" t="shared" si="13" ref="I51:I66">F51*$H51</f>
        <v>2907932.3029740835</v>
      </c>
      <c r="J51" s="45">
        <f aca="true" t="shared" si="14" ref="J51:J66">I51*$E51</f>
        <v>1453966.1514870417</v>
      </c>
      <c r="K51" s="27"/>
      <c r="M51" s="8"/>
    </row>
    <row r="52" spans="1:14" ht="9">
      <c r="A52" s="48"/>
      <c r="B52" s="46"/>
      <c r="C52" s="23" t="s">
        <v>46</v>
      </c>
      <c r="D52" s="26">
        <v>20</v>
      </c>
      <c r="E52" s="25">
        <v>0.59</v>
      </c>
      <c r="F52" s="23">
        <v>3268811.089</v>
      </c>
      <c r="G52" s="36"/>
      <c r="H52" s="45">
        <f t="shared" si="12"/>
        <v>0.933993399339934</v>
      </c>
      <c r="I52" s="45">
        <f>F52*$H52</f>
        <v>3053047.9808151815</v>
      </c>
      <c r="J52" s="45">
        <f t="shared" si="14"/>
        <v>1801298.308680957</v>
      </c>
      <c r="K52" s="27"/>
      <c r="M52" s="8"/>
      <c r="N52" s="8"/>
    </row>
    <row r="53" spans="1:14" ht="9">
      <c r="A53" s="48"/>
      <c r="B53" s="46"/>
      <c r="C53" s="23" t="s">
        <v>30</v>
      </c>
      <c r="D53" s="26">
        <v>24.75</v>
      </c>
      <c r="E53" s="25">
        <v>0.61</v>
      </c>
      <c r="F53" s="23">
        <v>5043506.727</v>
      </c>
      <c r="G53" s="36"/>
      <c r="H53" s="45">
        <f t="shared" si="12"/>
        <v>0.9056000000000001</v>
      </c>
      <c r="I53" s="45">
        <f t="shared" si="13"/>
        <v>4567399.6919712005</v>
      </c>
      <c r="J53" s="45">
        <f t="shared" si="14"/>
        <v>2786113.8121024324</v>
      </c>
      <c r="K53" s="27"/>
      <c r="M53" s="8"/>
      <c r="N53" s="8"/>
    </row>
    <row r="54" spans="1:14" ht="9">
      <c r="A54" s="48"/>
      <c r="B54" s="46"/>
      <c r="C54" s="23" t="s">
        <v>42</v>
      </c>
      <c r="D54" s="26">
        <v>27.8</v>
      </c>
      <c r="E54" s="25">
        <v>0.44</v>
      </c>
      <c r="F54" s="23">
        <v>603268.028</v>
      </c>
      <c r="G54" s="34"/>
      <c r="H54" s="45">
        <f t="shared" si="12"/>
        <v>0.8882611424984306</v>
      </c>
      <c r="I54" s="45">
        <f t="shared" si="13"/>
        <v>535859.5477840552</v>
      </c>
      <c r="J54" s="45">
        <f t="shared" si="14"/>
        <v>235778.2010249843</v>
      </c>
      <c r="K54" s="27"/>
      <c r="M54" s="8"/>
      <c r="N54" s="8"/>
    </row>
    <row r="55" spans="1:13" ht="9">
      <c r="A55" s="48"/>
      <c r="B55" s="46"/>
      <c r="C55" s="23" t="s">
        <v>73</v>
      </c>
      <c r="D55" s="26">
        <v>25.5</v>
      </c>
      <c r="E55" s="25">
        <v>0.47</v>
      </c>
      <c r="F55" s="23">
        <v>7054651.573600009</v>
      </c>
      <c r="G55" s="27"/>
      <c r="H55" s="45">
        <f t="shared" si="12"/>
        <v>0.9012738853503185</v>
      </c>
      <c r="I55" s="45">
        <f t="shared" si="13"/>
        <v>6358173.233531219</v>
      </c>
      <c r="J55" s="45">
        <f t="shared" si="14"/>
        <v>2988341.4197596726</v>
      </c>
      <c r="K55" s="27"/>
      <c r="M55" s="8"/>
    </row>
    <row r="56" spans="1:13" ht="9">
      <c r="A56" s="48"/>
      <c r="B56" s="46"/>
      <c r="C56" s="23" t="s">
        <v>31</v>
      </c>
      <c r="D56" s="26">
        <v>25</v>
      </c>
      <c r="E56" s="26">
        <v>0.5</v>
      </c>
      <c r="F56" s="23">
        <v>2273908.522</v>
      </c>
      <c r="G56" s="23"/>
      <c r="H56" s="45">
        <f t="shared" si="12"/>
        <v>0.9041533546325878</v>
      </c>
      <c r="I56" s="45">
        <f t="shared" si="13"/>
        <v>2055962.0182939295</v>
      </c>
      <c r="J56" s="45">
        <f t="shared" si="14"/>
        <v>1027981.0091469648</v>
      </c>
      <c r="K56" s="27"/>
      <c r="M56" s="8"/>
    </row>
    <row r="57" spans="1:13" ht="9">
      <c r="A57" s="48"/>
      <c r="B57" s="46"/>
      <c r="C57" s="23" t="s">
        <v>32</v>
      </c>
      <c r="D57" s="26">
        <v>21</v>
      </c>
      <c r="E57" s="26">
        <v>0.496</v>
      </c>
      <c r="F57" s="23">
        <v>708866.638</v>
      </c>
      <c r="G57" s="23"/>
      <c r="H57" s="45">
        <f t="shared" si="12"/>
        <v>0.9278688524590164</v>
      </c>
      <c r="I57" s="45">
        <f t="shared" si="13"/>
        <v>657735.273947541</v>
      </c>
      <c r="J57" s="45">
        <f t="shared" si="14"/>
        <v>326236.6958779803</v>
      </c>
      <c r="K57" s="27"/>
      <c r="M57" s="8"/>
    </row>
    <row r="58" spans="1:13" ht="9">
      <c r="A58" s="48"/>
      <c r="B58" s="46"/>
      <c r="C58" s="23" t="s">
        <v>66</v>
      </c>
      <c r="D58" s="26">
        <v>19.8</v>
      </c>
      <c r="E58" s="26">
        <v>0.73</v>
      </c>
      <c r="F58" s="23">
        <v>1442912.827</v>
      </c>
      <c r="G58" s="23"/>
      <c r="H58" s="45">
        <f t="shared" si="12"/>
        <v>0.9352280237937871</v>
      </c>
      <c r="I58" s="45">
        <f>F58*$H58</f>
        <v>1349452.5117019166</v>
      </c>
      <c r="J58" s="45">
        <f>I58*$E58</f>
        <v>985100.3335423991</v>
      </c>
      <c r="K58" s="27"/>
      <c r="M58" s="8"/>
    </row>
    <row r="59" spans="1:13" ht="9">
      <c r="A59" s="48"/>
      <c r="B59" s="46"/>
      <c r="C59" s="23" t="s">
        <v>33</v>
      </c>
      <c r="D59" s="26">
        <v>20.3</v>
      </c>
      <c r="E59" s="26">
        <v>0.74</v>
      </c>
      <c r="F59" s="23">
        <v>10625168.485</v>
      </c>
      <c r="G59" s="23"/>
      <c r="H59" s="45">
        <f t="shared" si="12"/>
        <v>0.9321475625823452</v>
      </c>
      <c r="I59" s="45">
        <f t="shared" si="13"/>
        <v>9904224.905319499</v>
      </c>
      <c r="J59" s="45">
        <f t="shared" si="14"/>
        <v>7329126.4299364295</v>
      </c>
      <c r="K59" s="27"/>
      <c r="M59" s="8"/>
    </row>
    <row r="60" spans="1:13" ht="9">
      <c r="A60" s="48"/>
      <c r="B60" s="46"/>
      <c r="C60" s="23" t="s">
        <v>61</v>
      </c>
      <c r="D60" s="26">
        <v>24.7</v>
      </c>
      <c r="E60" s="26">
        <v>0.553</v>
      </c>
      <c r="F60" s="23">
        <v>6809319.414</v>
      </c>
      <c r="G60" s="23"/>
      <c r="H60" s="45">
        <f t="shared" si="12"/>
        <v>0.9058898847631243</v>
      </c>
      <c r="I60" s="45">
        <f t="shared" si="13"/>
        <v>6168493.579263764</v>
      </c>
      <c r="J60" s="45">
        <f>I60*$E60</f>
        <v>3411176.949332862</v>
      </c>
      <c r="K60" s="27"/>
      <c r="M60" s="8"/>
    </row>
    <row r="61" spans="1:13" ht="9">
      <c r="A61" s="48"/>
      <c r="B61" s="46"/>
      <c r="C61" s="23" t="s">
        <v>60</v>
      </c>
      <c r="D61" s="26">
        <v>23.1</v>
      </c>
      <c r="E61" s="26">
        <v>0.67</v>
      </c>
      <c r="F61" s="23">
        <v>13996838.549</v>
      </c>
      <c r="G61" s="23"/>
      <c r="H61" s="45">
        <f>(141.5)*(1/(D61+131.5))</f>
        <v>0.9152652005174645</v>
      </c>
      <c r="I61" s="45">
        <f>F61*$H61</f>
        <v>12810819.241161063</v>
      </c>
      <c r="J61" s="45">
        <f>I61*$E61</f>
        <v>8583248.891577912</v>
      </c>
      <c r="K61" s="27"/>
      <c r="M61" s="8"/>
    </row>
    <row r="62" spans="1:13" ht="9">
      <c r="A62" s="48"/>
      <c r="B62" s="46"/>
      <c r="C62" s="23" t="s">
        <v>87</v>
      </c>
      <c r="D62" s="26">
        <v>14.2</v>
      </c>
      <c r="E62" s="26">
        <v>0.727</v>
      </c>
      <c r="F62" s="23">
        <v>1437983.967</v>
      </c>
      <c r="G62" s="23"/>
      <c r="H62" s="45">
        <f>(141.5)*(1/(D62+131.5))</f>
        <v>0.9711736444749486</v>
      </c>
      <c r="I62" s="45">
        <f>F62*$H62</f>
        <v>1396532.1299279341</v>
      </c>
      <c r="J62" s="45">
        <f>I62*$E62</f>
        <v>1015278.8584576081</v>
      </c>
      <c r="K62" s="27"/>
      <c r="M62" s="8"/>
    </row>
    <row r="63" spans="1:13" ht="9">
      <c r="A63" s="48"/>
      <c r="B63" s="46"/>
      <c r="C63" s="23" t="s">
        <v>50</v>
      </c>
      <c r="D63" s="26">
        <v>20.7</v>
      </c>
      <c r="E63" s="26">
        <v>1.208</v>
      </c>
      <c r="F63" s="23">
        <v>561157.716</v>
      </c>
      <c r="G63" s="23"/>
      <c r="H63" s="45">
        <f t="shared" si="12"/>
        <v>0.9296977660972405</v>
      </c>
      <c r="I63" s="45">
        <f t="shared" si="13"/>
        <v>521707.07499342976</v>
      </c>
      <c r="J63" s="45">
        <f t="shared" si="14"/>
        <v>630222.1465920631</v>
      </c>
      <c r="K63" s="27"/>
      <c r="M63" s="8"/>
    </row>
    <row r="64" spans="1:13" ht="9">
      <c r="A64" s="48"/>
      <c r="B64" s="46"/>
      <c r="C64" s="23" t="s">
        <v>75</v>
      </c>
      <c r="D64" s="26">
        <v>13.7</v>
      </c>
      <c r="E64" s="26">
        <v>1.8</v>
      </c>
      <c r="F64" s="23">
        <v>4322568.142</v>
      </c>
      <c r="G64" s="23"/>
      <c r="H64" s="45">
        <f t="shared" si="12"/>
        <v>0.9745179063360881</v>
      </c>
      <c r="I64" s="45">
        <f>F64*$H64</f>
        <v>4212420.055736914</v>
      </c>
      <c r="J64" s="45">
        <f>I64*$E64</f>
        <v>7582356.100326446</v>
      </c>
      <c r="K64" s="27"/>
      <c r="M64" s="8"/>
    </row>
    <row r="65" spans="1:13" ht="9">
      <c r="A65" s="48"/>
      <c r="B65" s="46"/>
      <c r="C65" s="23" t="s">
        <v>34</v>
      </c>
      <c r="D65" s="26">
        <v>22.8</v>
      </c>
      <c r="E65" s="26">
        <v>0.59</v>
      </c>
      <c r="F65" s="23">
        <v>16017266.755</v>
      </c>
      <c r="G65" s="23"/>
      <c r="H65" s="45">
        <f t="shared" si="12"/>
        <v>0.917044718081659</v>
      </c>
      <c r="I65" s="45">
        <f t="shared" si="13"/>
        <v>14688549.875777705</v>
      </c>
      <c r="J65" s="45">
        <f t="shared" si="14"/>
        <v>8666244.426708845</v>
      </c>
      <c r="K65" s="27"/>
      <c r="M65" s="8"/>
    </row>
    <row r="66" spans="1:14" ht="9">
      <c r="A66" s="48"/>
      <c r="B66" s="46"/>
      <c r="C66" s="23" t="s">
        <v>35</v>
      </c>
      <c r="D66" s="26">
        <v>28.7</v>
      </c>
      <c r="E66" s="26">
        <v>0.45</v>
      </c>
      <c r="F66" s="23">
        <v>598409.063</v>
      </c>
      <c r="G66" s="23"/>
      <c r="H66" s="45">
        <f t="shared" si="12"/>
        <v>0.883270911360799</v>
      </c>
      <c r="I66" s="45">
        <f t="shared" si="13"/>
        <v>528557.3184425718</v>
      </c>
      <c r="J66" s="45">
        <f t="shared" si="14"/>
        <v>237850.79329915732</v>
      </c>
      <c r="K66" s="27"/>
      <c r="M66" s="8"/>
      <c r="N66" s="16"/>
    </row>
    <row r="67" spans="1:14" ht="9">
      <c r="A67" s="48"/>
      <c r="B67" s="46"/>
      <c r="C67" s="23" t="s">
        <v>95</v>
      </c>
      <c r="D67" s="26">
        <v>26.9</v>
      </c>
      <c r="E67" s="26">
        <v>0.61</v>
      </c>
      <c r="F67" s="23">
        <v>368168.372</v>
      </c>
      <c r="G67" s="23"/>
      <c r="H67" s="45">
        <f t="shared" si="12"/>
        <v>0.8933080808080808</v>
      </c>
      <c r="I67" s="45">
        <f aca="true" t="shared" si="15" ref="I67:I73">F67*$H67</f>
        <v>328887.7818055555</v>
      </c>
      <c r="J67" s="45">
        <f aca="true" t="shared" si="16" ref="J67:J73">I67*$E67</f>
        <v>200621.54690138885</v>
      </c>
      <c r="K67" s="27"/>
      <c r="M67" s="8"/>
      <c r="N67" s="16"/>
    </row>
    <row r="68" spans="1:14" ht="9">
      <c r="A68" s="48"/>
      <c r="B68" s="46"/>
      <c r="C68" s="23" t="s">
        <v>86</v>
      </c>
      <c r="D68" s="26">
        <v>19.8</v>
      </c>
      <c r="E68" s="26">
        <v>1.04</v>
      </c>
      <c r="F68" s="23">
        <v>189955.55</v>
      </c>
      <c r="G68" s="23"/>
      <c r="H68" s="45">
        <f aca="true" t="shared" si="17" ref="H68:H73">(141.5)*(1/(D68+131.5))</f>
        <v>0.9352280237937871</v>
      </c>
      <c r="I68" s="45">
        <f t="shared" si="15"/>
        <v>177651.7536351619</v>
      </c>
      <c r="J68" s="45">
        <f t="shared" si="16"/>
        <v>184757.82378056837</v>
      </c>
      <c r="K68" s="27"/>
      <c r="M68" s="8"/>
      <c r="N68" s="16"/>
    </row>
    <row r="69" spans="1:14" ht="9">
      <c r="A69" s="49"/>
      <c r="B69" s="46"/>
      <c r="C69" s="23" t="s">
        <v>91</v>
      </c>
      <c r="D69" s="26">
        <v>21.2</v>
      </c>
      <c r="E69" s="26">
        <v>0.997</v>
      </c>
      <c r="F69" s="23">
        <v>721821.952</v>
      </c>
      <c r="G69" s="23"/>
      <c r="H69" s="45">
        <f t="shared" si="17"/>
        <v>0.9266535690897185</v>
      </c>
      <c r="I69" s="45">
        <f t="shared" si="15"/>
        <v>668878.8880681075</v>
      </c>
      <c r="J69" s="45">
        <f t="shared" si="16"/>
        <v>666872.2514039032</v>
      </c>
      <c r="K69" s="27"/>
      <c r="M69" s="8"/>
      <c r="N69" s="16"/>
    </row>
    <row r="70" spans="1:14" ht="9" customHeight="1">
      <c r="A70" s="41"/>
      <c r="B70" s="46"/>
      <c r="C70" s="23" t="s">
        <v>96</v>
      </c>
      <c r="D70" s="26">
        <v>26.8</v>
      </c>
      <c r="E70" s="26">
        <v>0.412</v>
      </c>
      <c r="F70" s="23">
        <v>11631.677</v>
      </c>
      <c r="G70" s="23"/>
      <c r="H70" s="45">
        <f t="shared" si="17"/>
        <v>0.89387239418825</v>
      </c>
      <c r="I70" s="45">
        <f t="shared" si="15"/>
        <v>10397.234968414401</v>
      </c>
      <c r="J70" s="45">
        <f t="shared" si="16"/>
        <v>4283.660806986733</v>
      </c>
      <c r="K70" s="27"/>
      <c r="M70" s="8"/>
      <c r="N70" s="16"/>
    </row>
    <row r="71" spans="1:14" ht="9" customHeight="1">
      <c r="A71" s="48" t="s">
        <v>27</v>
      </c>
      <c r="B71" s="46"/>
      <c r="C71" s="23" t="s">
        <v>94</v>
      </c>
      <c r="D71" s="26">
        <v>28.4</v>
      </c>
      <c r="E71" s="26">
        <v>0.0308</v>
      </c>
      <c r="F71" s="23">
        <v>11251.988</v>
      </c>
      <c r="G71" s="23"/>
      <c r="H71" s="45">
        <f t="shared" si="17"/>
        <v>0.8849280800500313</v>
      </c>
      <c r="I71" s="45">
        <f t="shared" si="15"/>
        <v>9957.20013758599</v>
      </c>
      <c r="J71" s="45">
        <f t="shared" si="16"/>
        <v>306.6817642376485</v>
      </c>
      <c r="K71" s="27"/>
      <c r="M71" s="8"/>
      <c r="N71" s="16"/>
    </row>
    <row r="72" spans="1:14" ht="9" customHeight="1">
      <c r="A72" s="49"/>
      <c r="B72" s="46"/>
      <c r="C72" s="23" t="s">
        <v>84</v>
      </c>
      <c r="D72" s="26">
        <v>30.6</v>
      </c>
      <c r="E72" s="26">
        <v>0.345</v>
      </c>
      <c r="F72" s="23">
        <v>9675481.266</v>
      </c>
      <c r="G72" s="23"/>
      <c r="H72" s="45">
        <f t="shared" si="17"/>
        <v>0.8729179518815546</v>
      </c>
      <c r="I72" s="45">
        <f t="shared" si="15"/>
        <v>8445901.290185072</v>
      </c>
      <c r="J72" s="45">
        <f t="shared" si="16"/>
        <v>2913835.9451138494</v>
      </c>
      <c r="K72" s="27"/>
      <c r="M72" s="8"/>
      <c r="N72" s="16"/>
    </row>
    <row r="73" spans="1:14" ht="9" customHeight="1">
      <c r="A73" s="49"/>
      <c r="B73" s="46"/>
      <c r="C73" s="23" t="s">
        <v>71</v>
      </c>
      <c r="D73" s="26">
        <v>32.6</v>
      </c>
      <c r="E73" s="26">
        <v>0.13</v>
      </c>
      <c r="F73" s="23">
        <v>552589.757</v>
      </c>
      <c r="G73" s="23"/>
      <c r="H73" s="45">
        <f t="shared" si="17"/>
        <v>0.862279098110908</v>
      </c>
      <c r="I73" s="45">
        <f t="shared" si="15"/>
        <v>476486.59729128575</v>
      </c>
      <c r="J73" s="45">
        <f t="shared" si="16"/>
        <v>61943.25764786715</v>
      </c>
      <c r="K73" s="27"/>
      <c r="M73" s="8"/>
      <c r="N73" s="16"/>
    </row>
    <row r="74" spans="1:11" ht="9">
      <c r="A74" s="39"/>
      <c r="B74" s="40"/>
      <c r="C74" s="23"/>
      <c r="D74" s="26"/>
      <c r="E74" s="26"/>
      <c r="F74" s="23"/>
      <c r="G74" s="37"/>
      <c r="H74" s="45"/>
      <c r="I74" s="45"/>
      <c r="J74" s="45"/>
      <c r="K74" s="27"/>
    </row>
    <row r="75" spans="1:11" ht="9">
      <c r="A75" s="48" t="s">
        <v>27</v>
      </c>
      <c r="B75" s="46" t="s">
        <v>15</v>
      </c>
      <c r="C75" s="23" t="s">
        <v>83</v>
      </c>
      <c r="D75" s="26">
        <v>33.3</v>
      </c>
      <c r="E75" s="26">
        <v>0.24</v>
      </c>
      <c r="F75" s="23">
        <v>3990137.359</v>
      </c>
      <c r="G75" s="37"/>
      <c r="H75" s="45">
        <f>(141.5)*(1/(D75+131.5))</f>
        <v>0.8586165048543689</v>
      </c>
      <c r="I75" s="45">
        <f>F75*$H75</f>
        <v>3425997.7930734223</v>
      </c>
      <c r="J75" s="45">
        <f>I75*$E75</f>
        <v>822239.4703376213</v>
      </c>
      <c r="K75" s="27"/>
    </row>
    <row r="76" spans="1:14" ht="9">
      <c r="A76" s="49"/>
      <c r="B76" s="47"/>
      <c r="C76" s="23" t="s">
        <v>28</v>
      </c>
      <c r="D76" s="26">
        <v>49.6</v>
      </c>
      <c r="E76" s="26">
        <v>0.011</v>
      </c>
      <c r="F76" s="23">
        <v>87300.3172959702</v>
      </c>
      <c r="G76" s="32"/>
      <c r="H76" s="45">
        <f>(141.5)*(1/(D76+131.5))</f>
        <v>0.7813362782992822</v>
      </c>
      <c r="I76" s="45">
        <f>F76*$H76</f>
        <v>68210.90501037982</v>
      </c>
      <c r="J76" s="45">
        <f>I76*$E76</f>
        <v>750.319955114178</v>
      </c>
      <c r="K76" s="27"/>
      <c r="M76" s="8"/>
      <c r="N76" s="16"/>
    </row>
    <row r="77" spans="1:14" ht="9">
      <c r="A77" s="49"/>
      <c r="B77" s="47"/>
      <c r="C77" s="23" t="s">
        <v>76</v>
      </c>
      <c r="D77" s="26">
        <v>47.2</v>
      </c>
      <c r="E77" s="25">
        <v>0.01</v>
      </c>
      <c r="F77" s="23">
        <v>335285.94</v>
      </c>
      <c r="G77" s="32"/>
      <c r="H77" s="45">
        <f>(141.5)*(1/(D77+131.5))</f>
        <v>0.7918298824846112</v>
      </c>
      <c r="I77" s="45">
        <f>F77*$H77</f>
        <v>265489.4264689424</v>
      </c>
      <c r="J77" s="45">
        <f>I77*$E77</f>
        <v>2654.894264689424</v>
      </c>
      <c r="K77" s="27"/>
      <c r="M77" s="8"/>
      <c r="N77" s="16"/>
    </row>
    <row r="78" spans="1:14" ht="9">
      <c r="A78" s="49"/>
      <c r="B78" s="47"/>
      <c r="C78" s="23" t="s">
        <v>85</v>
      </c>
      <c r="D78" s="26">
        <v>29.5</v>
      </c>
      <c r="E78" s="26">
        <v>0.376</v>
      </c>
      <c r="F78" s="23">
        <v>5004951.474</v>
      </c>
      <c r="G78" s="44"/>
      <c r="H78" s="45">
        <f>(141.5)*(1/(D78+131.5))</f>
        <v>0.8788819875776397</v>
      </c>
      <c r="I78" s="45">
        <f>F78*$H78</f>
        <v>4398761.699198758</v>
      </c>
      <c r="J78" s="45">
        <f>I78*$E78</f>
        <v>1653934.398898733</v>
      </c>
      <c r="K78" s="27"/>
      <c r="M78" s="8"/>
      <c r="N78" s="16"/>
    </row>
    <row r="79" spans="2:14" ht="9">
      <c r="B79" s="6"/>
      <c r="C79" s="23"/>
      <c r="D79" s="26"/>
      <c r="E79" s="25"/>
      <c r="F79" s="23"/>
      <c r="G79" s="27"/>
      <c r="H79" s="35"/>
      <c r="I79" s="29"/>
      <c r="J79" s="29"/>
      <c r="K79" s="27"/>
      <c r="M79" s="8"/>
      <c r="N79" s="16"/>
    </row>
    <row r="80" spans="3:13" ht="9">
      <c r="C80" s="19"/>
      <c r="D80" s="20"/>
      <c r="E80" s="20"/>
      <c r="F80" s="21"/>
      <c r="G80" s="43"/>
      <c r="M80" s="16"/>
    </row>
    <row r="81" spans="1:6" ht="9.75" customHeight="1">
      <c r="A81" s="13" t="s">
        <v>72</v>
      </c>
      <c r="B81" s="13"/>
      <c r="C81" s="14"/>
      <c r="D81" s="15"/>
      <c r="E81" s="15"/>
      <c r="F81" s="15"/>
    </row>
    <row r="82" spans="1:14" ht="9.75" customHeight="1">
      <c r="A82" s="7" t="s">
        <v>51</v>
      </c>
      <c r="N82" s="16"/>
    </row>
    <row r="83" ht="9">
      <c r="G83" s="43"/>
    </row>
    <row r="85" ht="9">
      <c r="B85" s="9"/>
    </row>
    <row r="95" ht="9">
      <c r="B95" s="7" t="s">
        <v>0</v>
      </c>
    </row>
  </sheetData>
  <sheetProtection/>
  <mergeCells count="23">
    <mergeCell ref="B75:B78"/>
    <mergeCell ref="A47:A49"/>
    <mergeCell ref="B41:B49"/>
    <mergeCell ref="A41:A46"/>
    <mergeCell ref="A51:A69"/>
    <mergeCell ref="A75:A78"/>
    <mergeCell ref="F3:F4"/>
    <mergeCell ref="D3:D4"/>
    <mergeCell ref="E3:E4"/>
    <mergeCell ref="B24:B25"/>
    <mergeCell ref="A24:A25"/>
    <mergeCell ref="C3:C4"/>
    <mergeCell ref="B12:B13"/>
    <mergeCell ref="A15:A22"/>
    <mergeCell ref="B3:B4"/>
    <mergeCell ref="A3:A4"/>
    <mergeCell ref="B15:B22"/>
    <mergeCell ref="B51:B73"/>
    <mergeCell ref="A27:A32"/>
    <mergeCell ref="B27:B32"/>
    <mergeCell ref="B34:B39"/>
    <mergeCell ref="A34:A39"/>
    <mergeCell ref="A71:A7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6" t="s">
        <v>5</v>
      </c>
      <c r="C4" s="56"/>
      <c r="D4" s="56"/>
      <c r="E4" s="56"/>
      <c r="F4" s="56"/>
      <c r="G4" s="56"/>
      <c r="H4" s="56"/>
      <c r="I4" s="56"/>
    </row>
    <row r="6" spans="2:10" ht="20.25">
      <c r="B6" s="55" t="s">
        <v>2</v>
      </c>
      <c r="C6" s="55"/>
      <c r="D6" s="55"/>
      <c r="E6" s="55"/>
      <c r="F6" s="55"/>
      <c r="G6" s="55"/>
      <c r="H6" s="55"/>
      <c r="I6" s="55"/>
      <c r="J6" s="1"/>
    </row>
    <row r="7" spans="2:10" ht="20.25">
      <c r="B7" s="55" t="s">
        <v>3</v>
      </c>
      <c r="C7" s="55"/>
      <c r="D7" s="55"/>
      <c r="E7" s="55"/>
      <c r="F7" s="55"/>
      <c r="G7" s="55"/>
      <c r="H7" s="55"/>
      <c r="I7" s="55"/>
      <c r="J7" s="1"/>
    </row>
    <row r="8" spans="244:251" ht="20.25">
      <c r="IJ8" s="55" t="s">
        <v>2</v>
      </c>
      <c r="IK8" s="55"/>
      <c r="IL8" s="55"/>
      <c r="IM8" s="55"/>
      <c r="IN8" s="55"/>
      <c r="IO8" s="55"/>
      <c r="IP8" s="55"/>
      <c r="IQ8" s="55"/>
    </row>
    <row r="9" spans="2:251" ht="20.25">
      <c r="B9" s="55" t="s">
        <v>1</v>
      </c>
      <c r="C9" s="55"/>
      <c r="D9" s="55"/>
      <c r="E9" s="55"/>
      <c r="F9" s="55"/>
      <c r="G9" s="55"/>
      <c r="H9" s="55"/>
      <c r="I9" s="55"/>
      <c r="J9" s="1"/>
      <c r="IJ9" s="55" t="s">
        <v>3</v>
      </c>
      <c r="IK9" s="55"/>
      <c r="IL9" s="55"/>
      <c r="IM9" s="55"/>
      <c r="IN9" s="55"/>
      <c r="IO9" s="55"/>
      <c r="IP9" s="55"/>
      <c r="IQ9" s="55"/>
    </row>
    <row r="11" spans="244:251" ht="20.25">
      <c r="IJ11" s="55" t="s">
        <v>1</v>
      </c>
      <c r="IK11" s="55"/>
      <c r="IL11" s="55"/>
      <c r="IM11" s="55"/>
      <c r="IN11" s="55"/>
      <c r="IO11" s="55"/>
      <c r="IP11" s="55"/>
      <c r="IQ11" s="55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2015-06-05T18:54:12Z</cp:lastPrinted>
  <dcterms:created xsi:type="dcterms:W3CDTF">1998-02-13T16:43:15Z</dcterms:created>
  <dcterms:modified xsi:type="dcterms:W3CDTF">2015-06-05T18:56:06Z</dcterms:modified>
  <cp:category/>
  <cp:version/>
  <cp:contentType/>
  <cp:contentStatus/>
</cp:coreProperties>
</file>