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0" windowWidth="14745" windowHeight="12405" activeTab="0"/>
  </bookViews>
  <sheets>
    <sheet name="T2.53" sheetId="1" r:id="rId1"/>
    <sheet name="Gráfico 31 e 32" sheetId="2" state="hidden" r:id="rId2"/>
    <sheet name="Figura 08" sheetId="3" state="hidden" r:id="rId3"/>
  </sheets>
  <definedNames>
    <definedName name="_Fill" hidden="1">'T2.53'!#REF!</definedName>
    <definedName name="_xlnm.Print_Area" localSheetId="0">'T2.53'!$A$1:$L$65</definedName>
  </definedNames>
  <calcPr fullCalcOnLoad="1"/>
</workbook>
</file>

<file path=xl/sharedStrings.xml><?xml version="1.0" encoding="utf-8"?>
<sst xmlns="http://schemas.openxmlformats.org/spreadsheetml/2006/main" count="192" uniqueCount="138">
  <si>
    <t>Óleo Diesel</t>
  </si>
  <si>
    <t>mil m3</t>
  </si>
  <si>
    <t>-</t>
  </si>
  <si>
    <t>Gasolina de Aviação</t>
  </si>
  <si>
    <t>Querosene Iluminante</t>
  </si>
  <si>
    <t>Querosene de Aviação</t>
  </si>
  <si>
    <t>Nafta</t>
  </si>
  <si>
    <t>Óleo Combustível</t>
  </si>
  <si>
    <t>Solvente</t>
  </si>
  <si>
    <t>Parafina</t>
  </si>
  <si>
    <t>Óleo Lubrificante</t>
  </si>
  <si>
    <t>EVOLUÇÃO DA IMPORTAÇÃO DE DERIVADOS</t>
  </si>
  <si>
    <r>
      <t>Fonte</t>
    </r>
    <r>
      <rPr>
        <b/>
        <sz val="9"/>
        <rFont val="Arial"/>
        <family val="2"/>
      </rPr>
      <t>: Quadro 16.</t>
    </r>
  </si>
  <si>
    <t>GRÁFICO 31</t>
  </si>
  <si>
    <t>GRÁFICO 32</t>
  </si>
  <si>
    <t xml:space="preserve">DE PETRÓLEO </t>
  </si>
  <si>
    <t>DE PETRÓLEO</t>
  </si>
  <si>
    <t>Gás Liquefeito de Petróleo (GLP)</t>
  </si>
  <si>
    <t xml:space="preserve">Outros Energéticos </t>
  </si>
  <si>
    <t xml:space="preserve">Gasolina Automotiva </t>
  </si>
  <si>
    <t xml:space="preserve">Outros Não Energéticos </t>
  </si>
  <si>
    <t xml:space="preserve">Outros </t>
  </si>
  <si>
    <t xml:space="preserve">IMPORTAÇÃO DE DERIVADOS DE PETRÓLEO </t>
  </si>
  <si>
    <t>FIGURA 08</t>
  </si>
  <si>
    <t xml:space="preserve">   solventes, óleos lubrificantes, asfalto, coque verde de petróleo e normal parafina.</t>
  </si>
  <si>
    <r>
      <t>1</t>
    </r>
    <r>
      <rPr>
        <b/>
        <sz val="11"/>
        <rFont val="Arial MT"/>
        <family val="0"/>
      </rPr>
      <t xml:space="preserve"> Inclui  gasolina automotiva, gasolina de aviação, óleo combustível, RAT, extrato aromático, </t>
    </r>
  </si>
  <si>
    <t>Outros1</t>
  </si>
  <si>
    <r>
      <t>1</t>
    </r>
    <r>
      <rPr>
        <b/>
        <sz val="9"/>
        <rFont val="Arial"/>
        <family val="2"/>
      </rPr>
      <t xml:space="preserve"> Inclui Gasolina Automotiva, Gasolina de Aviação, Querosene Iluminante, Outros Energéticos, </t>
    </r>
  </si>
  <si>
    <t xml:space="preserve">   Óleo Lubrificante, Solvente, Parafina e Outros Não Energéticos.  </t>
  </si>
  <si>
    <t>1990 - 2000</t>
  </si>
  <si>
    <t>1990 -2000</t>
  </si>
  <si>
    <t>Total</t>
  </si>
  <si>
    <t>Gasolina A</t>
  </si>
  <si>
    <t>Argentina</t>
  </si>
  <si>
    <t>Chile</t>
  </si>
  <si>
    <t>Venezuela</t>
  </si>
  <si>
    <t>Bolívia</t>
  </si>
  <si>
    <t>Colômbia</t>
  </si>
  <si>
    <t>Nigéria</t>
  </si>
  <si>
    <t>África do Sul</t>
  </si>
  <si>
    <t>Estados Unidos</t>
  </si>
  <si>
    <t>Uruguai</t>
  </si>
  <si>
    <t>Coque</t>
  </si>
  <si>
    <t>Paraguai</t>
  </si>
  <si>
    <t>Peru</t>
  </si>
  <si>
    <t>Cingapura</t>
  </si>
  <si>
    <t>América do Norte</t>
  </si>
  <si>
    <t>África</t>
  </si>
  <si>
    <t>Holanda</t>
  </si>
  <si>
    <t>Américas Central e do Sul</t>
  </si>
  <si>
    <t>Ásia-Pacífico</t>
  </si>
  <si>
    <t>Óleo combustível</t>
  </si>
  <si>
    <t>Espanha</t>
  </si>
  <si>
    <t>Bélgica</t>
  </si>
  <si>
    <t>Oriente Médio</t>
  </si>
  <si>
    <t>Costa Rica</t>
  </si>
  <si>
    <t>Equador</t>
  </si>
  <si>
    <t>Guatemala</t>
  </si>
  <si>
    <t>GLP</t>
  </si>
  <si>
    <t>Porto Rico</t>
  </si>
  <si>
    <t>Diesel</t>
  </si>
  <si>
    <t>Antilhas Holandesas</t>
  </si>
  <si>
    <t>Reino Unido</t>
  </si>
  <si>
    <t>França</t>
  </si>
  <si>
    <t>Angola</t>
  </si>
  <si>
    <t>Emirados Árabes Unidos</t>
  </si>
  <si>
    <t>Lubrificante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</si>
  <si>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</si>
  <si>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0"/>
      </rPr>
      <t>5</t>
    </r>
  </si>
  <si>
    <r>
      <t>Outros</t>
    </r>
    <r>
      <rPr>
        <vertAlign val="superscript"/>
        <sz val="7"/>
        <rFont val="Helvetica Neue"/>
        <family val="0"/>
      </rPr>
      <t>7</t>
    </r>
  </si>
  <si>
    <r>
      <t>Exportação de derivados de petróleo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0"/>
      </rPr>
      <t>)</t>
    </r>
  </si>
  <si>
    <r>
      <t>Outros</t>
    </r>
    <r>
      <rPr>
        <b/>
        <vertAlign val="superscript"/>
        <sz val="7"/>
        <rFont val="Helvetica Neue"/>
        <family val="0"/>
      </rPr>
      <t>3</t>
    </r>
  </si>
  <si>
    <t>Fontes: MDIC/Secex, exceto para o óleo combustível marítimo; para o óleo combustível marítimo, Petrobras/Abast.</t>
  </si>
  <si>
    <t>Gabão</t>
  </si>
  <si>
    <r>
      <t>Combustíveis e lubrificantes para embarcações</t>
    </r>
    <r>
      <rPr>
        <b/>
        <vertAlign val="superscript"/>
        <sz val="7"/>
        <rFont val="Helvetica Neue"/>
        <family val="0"/>
      </rPr>
      <t>1</t>
    </r>
  </si>
  <si>
    <t>República Dominicana</t>
  </si>
  <si>
    <t>Tailândia</t>
  </si>
  <si>
    <t>Europa e Ex-União Soviética</t>
  </si>
  <si>
    <t>Destinos não identificados</t>
  </si>
  <si>
    <r>
      <t>Outros</t>
    </r>
    <r>
      <rPr>
        <vertAlign val="superscript"/>
        <sz val="7"/>
        <rFont val="Helvetica Neue"/>
        <family val="0"/>
      </rPr>
      <t>6</t>
    </r>
  </si>
  <si>
    <t>Outros</t>
  </si>
  <si>
    <t>Alemanha</t>
  </si>
  <si>
    <t>Ilhas Cayman</t>
  </si>
  <si>
    <t>Chipre</t>
  </si>
  <si>
    <t>Dinamarca</t>
  </si>
  <si>
    <t>Grécia</t>
  </si>
  <si>
    <t>Hong Kong</t>
  </si>
  <si>
    <t>Ilhas Marshall</t>
  </si>
  <si>
    <t>Noruega</t>
  </si>
  <si>
    <t>Panamá</t>
  </si>
  <si>
    <t>Suécia</t>
  </si>
  <si>
    <t>Suíça</t>
  </si>
  <si>
    <t>Coreia do Sul</t>
  </si>
  <si>
    <t>Japão</t>
  </si>
  <si>
    <t>México</t>
  </si>
  <si>
    <t>Camarões</t>
  </si>
  <si>
    <t>Cuba</t>
  </si>
  <si>
    <t>El Salvador</t>
  </si>
  <si>
    <t>Gâmbia</t>
  </si>
  <si>
    <t>Gana</t>
  </si>
  <si>
    <t>Guiné Equatorial</t>
  </si>
  <si>
    <t>Honduras</t>
  </si>
  <si>
    <t>Índia</t>
  </si>
  <si>
    <t>Malásia</t>
  </si>
  <si>
    <t>Moçambique</t>
  </si>
  <si>
    <t>Portugal</t>
  </si>
  <si>
    <t>Austrália</t>
  </si>
  <si>
    <t>Canadá</t>
  </si>
  <si>
    <t>Áustria</t>
  </si>
  <si>
    <t>Congo</t>
  </si>
  <si>
    <t>Filipinas</t>
  </si>
  <si>
    <t>Guiana</t>
  </si>
  <si>
    <t>Guiné</t>
  </si>
  <si>
    <t>Indonésia</t>
  </si>
  <si>
    <t>Jamaica</t>
  </si>
  <si>
    <t>Líbano</t>
  </si>
  <si>
    <t>Nicarágua</t>
  </si>
  <si>
    <t>Polônia</t>
  </si>
  <si>
    <t>Suriname</t>
  </si>
  <si>
    <t>Trinidad e Tobago</t>
  </si>
  <si>
    <t>Turquia</t>
  </si>
  <si>
    <t>Bulgária</t>
  </si>
  <si>
    <t>Ucrânia</t>
  </si>
  <si>
    <t>Arábia Saudita</t>
  </si>
  <si>
    <t>Cabo Verde</t>
  </si>
  <si>
    <t>Costa do Marfim</t>
  </si>
  <si>
    <t>Jordânia</t>
  </si>
  <si>
    <t>Omã</t>
  </si>
  <si>
    <t>Senegal</t>
  </si>
  <si>
    <t>Taiwan</t>
  </si>
  <si>
    <r>
      <t>Outros</t>
    </r>
    <r>
      <rPr>
        <vertAlign val="superscript"/>
        <sz val="7"/>
        <rFont val="Helvetica Neue"/>
        <family val="0"/>
      </rPr>
      <t>8</t>
    </r>
  </si>
  <si>
    <r>
      <t>Combustíveis e lubrificantes para embarcações</t>
    </r>
    <r>
      <rPr>
        <b/>
        <vertAlign val="superscript"/>
        <sz val="7"/>
        <color indexed="9"/>
        <rFont val="Helvetica Neue"/>
        <family val="0"/>
      </rPr>
      <t>1</t>
    </r>
  </si>
  <si>
    <r>
      <t>1</t>
    </r>
    <r>
      <rPr>
        <sz val="7"/>
        <color indexed="8"/>
        <rFont val="Helvetica Neue"/>
        <family val="0"/>
      </rPr>
      <t xml:space="preserve">Inclui óleo combustível, óleo diesel e lubrificantes comercializados para navios estrangeiros em trânsito. </t>
    </r>
    <r>
      <rPr>
        <vertAlign val="superscript"/>
        <sz val="7"/>
        <color indexed="8"/>
        <rFont val="Helvetica Neue"/>
        <family val="0"/>
      </rPr>
      <t>2</t>
    </r>
    <r>
      <rPr>
        <sz val="7"/>
        <color indexed="8"/>
        <rFont val="Helvetica Neue"/>
        <family val="0"/>
      </rPr>
      <t xml:space="preserve">Inclui QAV e lubrificantes comercializados para aeronaves estrangeiras em trânsito. </t>
    </r>
    <r>
      <rPr>
        <vertAlign val="superscript"/>
        <sz val="7"/>
        <color indexed="8"/>
        <rFont val="Helvetica Neue"/>
        <family val="0"/>
      </rPr>
      <t>3</t>
    </r>
    <r>
      <rPr>
        <sz val="7"/>
        <color indexed="8"/>
        <rFont val="Helvetica Neue"/>
        <family val="0"/>
      </rPr>
      <t xml:space="preserve">Inclui asfalto, gasolina </t>
    </r>
  </si>
  <si>
    <r>
      <t>Combustíveis e lubrificantes para aeronaves</t>
    </r>
    <r>
      <rPr>
        <b/>
        <vertAlign val="superscript"/>
        <sz val="7"/>
        <rFont val="Helvetica Neue"/>
        <family val="0"/>
      </rPr>
      <t>2</t>
    </r>
  </si>
  <si>
    <t>Regiões geográficas, países e blocos econômicos</t>
  </si>
  <si>
    <r>
      <t xml:space="preserve">e Suiça. </t>
    </r>
    <r>
      <rPr>
        <vertAlign val="superscript"/>
        <sz val="7"/>
        <color indexed="8"/>
        <rFont val="Helvetica Neue"/>
        <family val="0"/>
      </rPr>
      <t>7</t>
    </r>
    <r>
      <rPr>
        <sz val="7"/>
        <color indexed="8"/>
        <rFont val="Helvetica Neue"/>
        <family val="0"/>
      </rPr>
      <t xml:space="preserve">Inclui Congo, Gana e Senegal. </t>
    </r>
    <r>
      <rPr>
        <vertAlign val="superscript"/>
        <sz val="7"/>
        <color indexed="8"/>
        <rFont val="Helvetica Neue"/>
        <family val="0"/>
      </rPr>
      <t>8</t>
    </r>
    <r>
      <rPr>
        <sz val="7"/>
        <color indexed="8"/>
        <rFont val="Helvetica Neue"/>
        <family val="0"/>
      </rPr>
      <t>Inclui Austrália, China, Filipinas, Índia, Indonésia, Japão, Mali, Nova Caledônia e Taiwan.</t>
    </r>
  </si>
  <si>
    <r>
      <t xml:space="preserve">de aviação, nafta, outros não energéticos, parafina e QAV. </t>
    </r>
    <r>
      <rPr>
        <vertAlign val="superscript"/>
        <sz val="7"/>
        <color indexed="8"/>
        <rFont val="Helvetica Neue"/>
        <family val="0"/>
      </rPr>
      <t>4</t>
    </r>
    <r>
      <rPr>
        <sz val="7"/>
        <color indexed="8"/>
        <rFont val="Helvetica Neue"/>
        <family val="0"/>
      </rPr>
      <t xml:space="preserve">Inclui Canadá e México. </t>
    </r>
    <r>
      <rPr>
        <vertAlign val="superscript"/>
        <sz val="7"/>
        <color indexed="8"/>
        <rFont val="Helvetica Neue"/>
        <family val="0"/>
      </rPr>
      <t>5</t>
    </r>
    <r>
      <rPr>
        <sz val="7"/>
        <color indexed="8"/>
        <rFont val="Helvetica Neue"/>
        <family val="0"/>
      </rPr>
      <t xml:space="preserve">Inclui Aruba, Bahamas, Cuba, El Salvador, Guatemala, Honduras, Panamá  e Trinidad e Tobago. </t>
    </r>
    <r>
      <rPr>
        <vertAlign val="superscript"/>
        <sz val="7"/>
        <color indexed="8"/>
        <rFont val="Helvetica Neue"/>
        <family val="0"/>
      </rPr>
      <t>6</t>
    </r>
    <r>
      <rPr>
        <sz val="7"/>
        <color indexed="8"/>
        <rFont val="Helvetica Neue"/>
        <family val="0"/>
      </rPr>
      <t xml:space="preserve">Inclui Áustria, Grécia, Portugal </t>
    </r>
  </si>
  <si>
    <t>Tabela 2.53 – Exportação de derivados de petróleo, energéticos e não energéticos, segundo regiões geográficas, países e blocos econômicos de destino – 2013</t>
  </si>
</sst>
</file>

<file path=xl/styles.xml><?xml version="1.0" encoding="utf-8"?>
<styleSheet xmlns="http://schemas.openxmlformats.org/spreadsheetml/2006/main">
  <numFmts count="6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_(* #,##0.0_);_(* \(#,##0.0\);_(* &quot;-&quot;??_);_(@_)"/>
    <numFmt numFmtId="197" formatCode="_(* #,##0_);_(* \(#,##0\);_(* &quot;-&quot;??_);_(@_)"/>
    <numFmt numFmtId="198" formatCode="#,##0.0_);\(#,##0.0\)"/>
    <numFmt numFmtId="199" formatCode="#,##0.000_);\(#,##0.000\)"/>
    <numFmt numFmtId="200" formatCode="0.0"/>
    <numFmt numFmtId="201" formatCode="0.00000"/>
    <numFmt numFmtId="202" formatCode="0.0000"/>
    <numFmt numFmtId="203" formatCode="0.000"/>
    <numFmt numFmtId="204" formatCode="0.0000000"/>
    <numFmt numFmtId="205" formatCode="0.000000"/>
    <numFmt numFmtId="206" formatCode="General_)"/>
    <numFmt numFmtId="207" formatCode="#,##0.0"/>
    <numFmt numFmtId="208" formatCode="#,##0.000"/>
    <numFmt numFmtId="209" formatCode="0.00000000"/>
    <numFmt numFmtId="210" formatCode="0.000000000"/>
    <numFmt numFmtId="211" formatCode="_(* #,##0.000_);_(* \(#,##0.000\);_(* &quot;-&quot;??_);_(@_)"/>
    <numFmt numFmtId="212" formatCode="_(* #,##0.00000_);_(* \(#,##0.00000\);_(* &quot;-&quot;??_);_(@_)"/>
    <numFmt numFmtId="213" formatCode="_(* #,##0.0000_);_(* \(#,##0.0000\);_(* &quot;-&quot;??_);_(@_)"/>
    <numFmt numFmtId="214" formatCode="#,##0.0000"/>
    <numFmt numFmtId="215" formatCode="#,##0.00000"/>
    <numFmt numFmtId="216" formatCode="#,##0.000000"/>
    <numFmt numFmtId="217" formatCode="&quot;R$ &quot;#,##0"/>
    <numFmt numFmtId="218" formatCode="_(* #,##0.0_);_(* \(#,##0.0\);_(* &quot;-&quot;?_);_(@_)"/>
    <numFmt numFmtId="219" formatCode="_(* #,##0.000_);_(* \(#,##0.000\);_(* &quot;-&quot;???_);_(@_)"/>
    <numFmt numFmtId="220" formatCode="_-* #,##0.0_-;\-* #,##0.0_-;_-* &quot;-&quot;?_-;_-@_-"/>
    <numFmt numFmtId="221" formatCode="_(* #,##0.000000_);_(* \(#,##0.000000\);_(* &quot;-&quot;??_);_(@_)"/>
  </numFmts>
  <fonts count="8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2"/>
      <color indexed="10"/>
      <name val="Arial MT"/>
      <family val="0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1"/>
      <name val="Arial MT"/>
      <family val="0"/>
    </font>
    <font>
      <b/>
      <vertAlign val="superscript"/>
      <sz val="11"/>
      <name val="Arial MT"/>
      <family val="0"/>
    </font>
    <font>
      <sz val="10"/>
      <color indexed="10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7"/>
      <color indexed="10"/>
      <name val="Helvetica Neue"/>
      <family val="0"/>
    </font>
    <font>
      <b/>
      <sz val="7"/>
      <name val="Helvetica Neue"/>
      <family val="0"/>
    </font>
    <font>
      <b/>
      <vertAlign val="superscript"/>
      <sz val="7"/>
      <name val="Helvetica Neue"/>
      <family val="0"/>
    </font>
    <font>
      <vertAlign val="superscript"/>
      <sz val="7"/>
      <name val="Helvetica Neue"/>
      <family val="0"/>
    </font>
    <font>
      <sz val="7"/>
      <name val="Helvetica Neue"/>
      <family val="0"/>
    </font>
    <font>
      <sz val="7"/>
      <color indexed="12"/>
      <name val="Helvetica Neue"/>
      <family val="0"/>
    </font>
    <font>
      <b/>
      <sz val="7"/>
      <color indexed="10"/>
      <name val="Helvetica Neue"/>
      <family val="0"/>
    </font>
    <font>
      <vertAlign val="superscript"/>
      <sz val="7"/>
      <color indexed="8"/>
      <name val="Helvetica Neue"/>
      <family val="0"/>
    </font>
    <font>
      <sz val="7"/>
      <color indexed="8"/>
      <name val="Helvetica Neue"/>
      <family val="0"/>
    </font>
    <font>
      <b/>
      <vertAlign val="superscript"/>
      <sz val="7"/>
      <color indexed="9"/>
      <name val="Helvetica Neue"/>
      <family val="0"/>
    </font>
    <font>
      <b/>
      <sz val="8"/>
      <name val="Helvetica Neue"/>
      <family val="2"/>
    </font>
    <font>
      <sz val="12"/>
      <color indexed="8"/>
      <name val="Arial"/>
      <family val="2"/>
    </font>
    <font>
      <sz val="9.25"/>
      <color indexed="8"/>
      <name val="Arial"/>
      <family val="2"/>
    </font>
    <font>
      <sz val="9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3.0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Helvetica Neue"/>
      <family val="0"/>
    </font>
    <font>
      <b/>
      <sz val="7"/>
      <color indexed="9"/>
      <name val="Helvetica Neue"/>
      <family val="0"/>
    </font>
    <font>
      <sz val="7"/>
      <color indexed="9"/>
      <name val="Helvetica Neue"/>
      <family val="0"/>
    </font>
    <font>
      <sz val="11"/>
      <name val="Calibri"/>
      <family val="2"/>
    </font>
    <font>
      <b/>
      <sz val="10.25"/>
      <color indexed="8"/>
      <name val="Arial"/>
      <family val="2"/>
    </font>
    <font>
      <b/>
      <vertAlign val="superscript"/>
      <sz val="10.25"/>
      <color indexed="8"/>
      <name val="Arial"/>
      <family val="2"/>
    </font>
    <font>
      <b/>
      <sz val="10.75"/>
      <color indexed="8"/>
      <name val="Arial"/>
      <family val="2"/>
    </font>
    <font>
      <b/>
      <vertAlign val="superscript"/>
      <sz val="10.75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vertAlign val="superscript"/>
      <sz val="7"/>
      <color theme="1"/>
      <name val="Helvetica Neue"/>
      <family val="0"/>
    </font>
    <font>
      <sz val="7"/>
      <color theme="1"/>
      <name val="Helvetica Neue"/>
      <family val="0"/>
    </font>
    <font>
      <b/>
      <sz val="7"/>
      <color theme="1"/>
      <name val="Helvetica Neue"/>
      <family val="0"/>
    </font>
    <font>
      <b/>
      <sz val="7"/>
      <color theme="0"/>
      <name val="Helvetica Neue"/>
      <family val="0"/>
    </font>
    <font>
      <sz val="7"/>
      <color theme="0"/>
      <name val="Helvetica Neu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2" fillId="2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74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7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1" fontId="8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1" fontId="16" fillId="0" borderId="0" xfId="0" applyNumberFormat="1" applyFont="1" applyFill="1" applyBorder="1" applyAlignment="1">
      <alignment horizontal="right"/>
    </xf>
    <xf numFmtId="197" fontId="16" fillId="0" borderId="0" xfId="54" applyNumberFormat="1" applyFont="1" applyAlignment="1">
      <alignment/>
    </xf>
    <xf numFmtId="197" fontId="17" fillId="0" borderId="0" xfId="54" applyNumberFormat="1" applyFont="1" applyAlignment="1">
      <alignment/>
    </xf>
    <xf numFmtId="197" fontId="18" fillId="0" borderId="0" xfId="54" applyNumberFormat="1" applyFont="1" applyAlignment="1">
      <alignment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8" fillId="0" borderId="0" xfId="0" applyNumberFormat="1" applyFont="1" applyAlignment="1">
      <alignment/>
    </xf>
    <xf numFmtId="197" fontId="8" fillId="0" borderId="0" xfId="54" applyNumberFormat="1" applyFont="1" applyAlignment="1">
      <alignment/>
    </xf>
    <xf numFmtId="197" fontId="0" fillId="0" borderId="0" xfId="0" applyNumberFormat="1" applyAlignment="1">
      <alignment/>
    </xf>
    <xf numFmtId="197" fontId="14" fillId="0" borderId="0" xfId="54" applyNumberFormat="1" applyFont="1" applyFill="1" applyBorder="1" applyAlignment="1">
      <alignment horizontal="left" vertical="center"/>
    </xf>
    <xf numFmtId="197" fontId="21" fillId="0" borderId="0" xfId="54" applyNumberFormat="1" applyFont="1" applyFill="1" applyBorder="1" applyAlignment="1">
      <alignment vertical="center" wrapText="1"/>
    </xf>
    <xf numFmtId="197" fontId="21" fillId="0" borderId="0" xfId="54" applyNumberFormat="1" applyFont="1" applyFill="1" applyBorder="1" applyAlignment="1">
      <alignment/>
    </xf>
    <xf numFmtId="197" fontId="21" fillId="0" borderId="0" xfId="54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196" fontId="21" fillId="0" borderId="0" xfId="54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/>
    </xf>
    <xf numFmtId="0" fontId="21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197" fontId="21" fillId="0" borderId="0" xfId="0" applyNumberFormat="1" applyFont="1" applyFill="1" applyBorder="1" applyAlignment="1">
      <alignment/>
    </xf>
    <xf numFmtId="197" fontId="25" fillId="0" borderId="0" xfId="54" applyNumberFormat="1" applyFont="1" applyFill="1" applyBorder="1" applyAlignment="1">
      <alignment/>
    </xf>
    <xf numFmtId="4" fontId="25" fillId="0" borderId="0" xfId="0" applyNumberFormat="1" applyFont="1" applyAlignment="1">
      <alignment/>
    </xf>
    <xf numFmtId="4" fontId="22" fillId="0" borderId="0" xfId="0" applyNumberFormat="1" applyFont="1" applyFill="1" applyBorder="1" applyAlignment="1">
      <alignment vertical="center"/>
    </xf>
    <xf numFmtId="4" fontId="22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/>
    </xf>
    <xf numFmtId="4" fontId="25" fillId="0" borderId="0" xfId="50" applyNumberFormat="1" applyFont="1">
      <alignment/>
      <protection/>
    </xf>
    <xf numFmtId="4" fontId="25" fillId="0" borderId="0" xfId="0" applyNumberFormat="1" applyFont="1" applyFill="1" applyBorder="1" applyAlignment="1">
      <alignment horizontal="left" vertical="center"/>
    </xf>
    <xf numFmtId="4" fontId="25" fillId="33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horizontal="left" vertical="center"/>
    </xf>
    <xf numFmtId="4" fontId="22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203" fontId="21" fillId="0" borderId="0" xfId="0" applyNumberFormat="1" applyFont="1" applyFill="1" applyBorder="1" applyAlignment="1">
      <alignment/>
    </xf>
    <xf numFmtId="203" fontId="21" fillId="0" borderId="0" xfId="54" applyNumberFormat="1" applyFont="1" applyFill="1" applyBorder="1" applyAlignment="1">
      <alignment/>
    </xf>
    <xf numFmtId="203" fontId="22" fillId="0" borderId="0" xfId="0" applyNumberFormat="1" applyFont="1" applyFill="1" applyBorder="1" applyAlignment="1">
      <alignment vertical="center"/>
    </xf>
    <xf numFmtId="203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vertical="center"/>
    </xf>
    <xf numFmtId="1" fontId="22" fillId="0" borderId="0" xfId="0" applyNumberFormat="1" applyFont="1" applyFill="1" applyBorder="1" applyAlignment="1">
      <alignment vertical="center"/>
    </xf>
    <xf numFmtId="1" fontId="25" fillId="0" borderId="0" xfId="0" applyNumberFormat="1" applyFont="1" applyFill="1" applyBorder="1" applyAlignment="1">
      <alignment/>
    </xf>
    <xf numFmtId="1" fontId="25" fillId="0" borderId="0" xfId="50" applyNumberFormat="1" applyFont="1">
      <alignment/>
      <protection/>
    </xf>
    <xf numFmtId="1" fontId="2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vertical="center"/>
    </xf>
    <xf numFmtId="196" fontId="22" fillId="0" borderId="0" xfId="54" applyNumberFormat="1" applyFont="1" applyFill="1" applyBorder="1" applyAlignment="1">
      <alignment horizontal="right" vertical="center" wrapText="1"/>
    </xf>
    <xf numFmtId="196" fontId="25" fillId="33" borderId="0" xfId="54" applyNumberFormat="1" applyFont="1" applyFill="1" applyBorder="1" applyAlignment="1">
      <alignment horizontal="right" vertical="center" wrapText="1"/>
    </xf>
    <xf numFmtId="196" fontId="25" fillId="0" borderId="0" xfId="54" applyNumberFormat="1" applyFont="1" applyFill="1" applyBorder="1" applyAlignment="1">
      <alignment horizontal="right" vertical="center" wrapText="1"/>
    </xf>
    <xf numFmtId="196" fontId="25" fillId="0" borderId="0" xfId="54" applyNumberFormat="1" applyFont="1" applyFill="1" applyBorder="1" applyAlignment="1">
      <alignment/>
    </xf>
    <xf numFmtId="196" fontId="25" fillId="0" borderId="0" xfId="54" applyNumberFormat="1" applyFont="1" applyAlignment="1">
      <alignment/>
    </xf>
    <xf numFmtId="196" fontId="22" fillId="33" borderId="0" xfId="54" applyNumberFormat="1" applyFont="1" applyFill="1" applyBorder="1" applyAlignment="1">
      <alignment horizontal="right" vertical="center" wrapText="1"/>
    </xf>
    <xf numFmtId="196" fontId="25" fillId="0" borderId="0" xfId="54" applyNumberFormat="1" applyFont="1" applyFill="1" applyBorder="1" applyAlignment="1">
      <alignment horizontal="center"/>
    </xf>
    <xf numFmtId="196" fontId="25" fillId="33" borderId="0" xfId="54" applyNumberFormat="1" applyFont="1" applyFill="1" applyBorder="1" applyAlignment="1">
      <alignment/>
    </xf>
    <xf numFmtId="196" fontId="25" fillId="33" borderId="0" xfId="54" applyNumberFormat="1" applyFont="1" applyFill="1" applyBorder="1" applyAlignment="1">
      <alignment horizontal="right"/>
    </xf>
    <xf numFmtId="196" fontId="25" fillId="0" borderId="0" xfId="54" applyNumberFormat="1" applyFont="1" applyFill="1" applyBorder="1" applyAlignment="1">
      <alignment horizontal="right"/>
    </xf>
    <xf numFmtId="218" fontId="21" fillId="0" borderId="0" xfId="0" applyNumberFormat="1" applyFont="1" applyFill="1" applyBorder="1" applyAlignment="1">
      <alignment/>
    </xf>
    <xf numFmtId="218" fontId="22" fillId="0" borderId="0" xfId="0" applyNumberFormat="1" applyFont="1" applyFill="1" applyBorder="1" applyAlignment="1">
      <alignment horizontal="left" vertical="center"/>
    </xf>
    <xf numFmtId="211" fontId="25" fillId="33" borderId="0" xfId="54" applyNumberFormat="1" applyFont="1" applyFill="1" applyBorder="1" applyAlignment="1">
      <alignment horizontal="right" vertical="center" wrapText="1"/>
    </xf>
    <xf numFmtId="213" fontId="25" fillId="33" borderId="0" xfId="54" applyNumberFormat="1" applyFont="1" applyFill="1" applyBorder="1" applyAlignment="1">
      <alignment horizontal="right" vertical="center" wrapText="1"/>
    </xf>
    <xf numFmtId="212" fontId="25" fillId="33" borderId="0" xfId="54" applyNumberFormat="1" applyFont="1" applyFill="1" applyBorder="1" applyAlignment="1">
      <alignment horizontal="right" vertical="center" wrapText="1"/>
    </xf>
    <xf numFmtId="196" fontId="22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196" fontId="85" fillId="0" borderId="0" xfId="54" applyNumberFormat="1" applyFont="1" applyFill="1" applyBorder="1" applyAlignment="1">
      <alignment horizontal="right" vertical="center" wrapText="1"/>
    </xf>
    <xf numFmtId="4" fontId="86" fillId="0" borderId="0" xfId="0" applyNumberFormat="1" applyFont="1" applyFill="1" applyBorder="1" applyAlignment="1">
      <alignment vertical="center"/>
    </xf>
    <xf numFmtId="196" fontId="86" fillId="0" borderId="0" xfId="54" applyNumberFormat="1" applyFont="1" applyFill="1" applyBorder="1" applyAlignment="1">
      <alignment horizontal="right" vertical="center" wrapText="1"/>
    </xf>
    <xf numFmtId="196" fontId="86" fillId="33" borderId="0" xfId="54" applyNumberFormat="1" applyFont="1" applyFill="1" applyBorder="1" applyAlignment="1">
      <alignment horizontal="right" vertical="center" wrapText="1"/>
    </xf>
    <xf numFmtId="4" fontId="87" fillId="0" borderId="0" xfId="0" applyNumberFormat="1" applyFont="1" applyFill="1" applyBorder="1" applyAlignment="1">
      <alignment/>
    </xf>
    <xf numFmtId="196" fontId="87" fillId="0" borderId="0" xfId="54" applyNumberFormat="1" applyFont="1" applyFill="1" applyBorder="1" applyAlignment="1">
      <alignment/>
    </xf>
    <xf numFmtId="196" fontId="87" fillId="0" borderId="0" xfId="54" applyNumberFormat="1" applyFont="1" applyFill="1" applyBorder="1" applyAlignment="1">
      <alignment horizontal="center"/>
    </xf>
    <xf numFmtId="4" fontId="87" fillId="0" borderId="0" xfId="0" applyNumberFormat="1" applyFont="1" applyFill="1" applyBorder="1" applyAlignment="1">
      <alignment vertical="center"/>
    </xf>
    <xf numFmtId="196" fontId="87" fillId="33" borderId="0" xfId="54" applyNumberFormat="1" applyFont="1" applyFill="1" applyBorder="1" applyAlignment="1">
      <alignment horizontal="right" vertical="center" wrapText="1"/>
    </xf>
    <xf numFmtId="196" fontId="87" fillId="0" borderId="0" xfId="54" applyNumberFormat="1" applyFont="1" applyFill="1" applyBorder="1" applyAlignment="1">
      <alignment horizontal="right" vertical="center" wrapText="1"/>
    </xf>
    <xf numFmtId="4" fontId="86" fillId="0" borderId="0" xfId="0" applyNumberFormat="1" applyFont="1" applyFill="1" applyBorder="1" applyAlignment="1">
      <alignment horizontal="left"/>
    </xf>
    <xf numFmtId="4" fontId="87" fillId="0" borderId="0" xfId="0" applyNumberFormat="1" applyFont="1" applyFill="1" applyBorder="1" applyAlignment="1">
      <alignment horizontal="left" vertical="center"/>
    </xf>
    <xf numFmtId="196" fontId="87" fillId="33" borderId="0" xfId="54" applyNumberFormat="1" applyFont="1" applyFill="1" applyBorder="1" applyAlignment="1">
      <alignment horizontal="right"/>
    </xf>
    <xf numFmtId="196" fontId="87" fillId="0" borderId="0" xfId="54" applyNumberFormat="1" applyFont="1" applyFill="1" applyBorder="1" applyAlignment="1">
      <alignment horizontal="right"/>
    </xf>
    <xf numFmtId="4" fontId="87" fillId="0" borderId="0" xfId="0" applyNumberFormat="1" applyFont="1" applyFill="1" applyBorder="1" applyAlignment="1">
      <alignment horizontal="left"/>
    </xf>
    <xf numFmtId="4" fontId="86" fillId="0" borderId="0" xfId="0" applyNumberFormat="1" applyFont="1" applyFill="1" applyBorder="1" applyAlignment="1">
      <alignment horizontal="left" vertical="center"/>
    </xf>
    <xf numFmtId="4" fontId="87" fillId="33" borderId="0" xfId="0" applyNumberFormat="1" applyFont="1" applyFill="1" applyBorder="1" applyAlignment="1">
      <alignment/>
    </xf>
    <xf numFmtId="0" fontId="87" fillId="0" borderId="0" xfId="0" applyFont="1" applyFill="1" applyBorder="1" applyAlignment="1">
      <alignment/>
    </xf>
    <xf numFmtId="196" fontId="87" fillId="0" borderId="0" xfId="54" applyNumberFormat="1" applyFont="1" applyBorder="1" applyAlignment="1">
      <alignment/>
    </xf>
    <xf numFmtId="211" fontId="21" fillId="0" borderId="0" xfId="54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/>
    </xf>
    <xf numFmtId="203" fontId="25" fillId="0" borderId="0" xfId="0" applyNumberFormat="1" applyFont="1" applyFill="1" applyBorder="1" applyAlignment="1">
      <alignment vertical="center"/>
    </xf>
    <xf numFmtId="4" fontId="25" fillId="0" borderId="0" xfId="0" applyNumberFormat="1" applyFont="1" applyFill="1" applyBorder="1" applyAlignment="1">
      <alignment horizontal="left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86" fillId="33" borderId="0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left" vertical="center" wrapText="1" shrinkToFit="1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Destino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"/>
          <c:w val="0.68375"/>
          <c:h val="0.88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38698691"/>
        <c:axId val="12743900"/>
      </c:bar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2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698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44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09"/>
          <c:w val="0.6845"/>
          <c:h val="0.881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'Gráfico 31 e 32'!$S$5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32'!$T$5:$AD$5</c:f>
              <c:numCache/>
            </c:numRef>
          </c:val>
        </c:ser>
        <c:ser>
          <c:idx val="1"/>
          <c:order val="1"/>
          <c:tx>
            <c:v>GLP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32'!$T$6:$AD$6</c:f>
              <c:numCache/>
            </c:numRef>
          </c:val>
        </c:ser>
        <c:ser>
          <c:idx val="2"/>
          <c:order val="2"/>
          <c:tx>
            <c:strRef>
              <c:f>'Gráfico 31 e 32'!$S$7</c:f>
              <c:strCache>
                <c:ptCount val="1"/>
                <c:pt idx="0">
                  <c:v>Nafta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32'!$T$7:$AD$7</c:f>
              <c:numCache/>
            </c:numRef>
          </c:val>
        </c:ser>
        <c:ser>
          <c:idx val="3"/>
          <c:order val="3"/>
          <c:tx>
            <c:strRef>
              <c:f>'Gráfico 31 e 32'!$S$8</c:f>
              <c:strCache>
                <c:ptCount val="1"/>
                <c:pt idx="0">
                  <c:v>Querosene de Aviação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32'!$T$8:$AD$8</c:f>
              <c:numCache/>
            </c:numRef>
          </c:val>
        </c:ser>
        <c:ser>
          <c:idx val="6"/>
          <c:order val="4"/>
          <c:tx>
            <c:strRef>
              <c:f>'Gráfico 31 e 32'!$S$15</c:f>
              <c:strCache>
                <c:ptCount val="1"/>
                <c:pt idx="0">
                  <c:v>Óleo Combustível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32'!$T$15:$AD$15</c:f>
              <c:numCache/>
            </c:numRef>
          </c:val>
        </c:ser>
        <c:ser>
          <c:idx val="4"/>
          <c:order val="5"/>
          <c:tx>
            <c:strRef>
              <c:f>'Gráfico 31 e 32'!$S$10</c:f>
              <c:strCache>
                <c:ptCount val="1"/>
                <c:pt idx="0">
                  <c:v>Outros1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'Gráfico 31 e 32'!$T$4:$AD$4</c:f>
              <c:numCache/>
            </c:numRef>
          </c:cat>
          <c:val>
            <c:numRef>
              <c:f>'Gráfico 31 e 32'!$T$10:$AD$10</c:f>
              <c:numCache/>
            </c:numRef>
          </c:val>
        </c:ser>
        <c:overlap val="100"/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2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75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33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58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25725"/>
          <c:w val="0.26475"/>
          <c:h val="0.3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Importações totais: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15.599 x 10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33975"/>
          <c:y val="0.74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1"/>
          <c:y val="0.2895"/>
          <c:w val="0.56725"/>
          <c:h val="0.482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GLP
30%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Outros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'Figura 08'!$IR$6:$IR$10</c:f>
              <c:strCache/>
            </c:strRef>
          </c:cat>
          <c:val>
            <c:numRef>
              <c:f>'Figura 08'!$IS$6:$IS$10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9</xdr:col>
      <xdr:colOff>9525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771525" y="2009775"/>
        <a:ext cx="60960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9</xdr:col>
      <xdr:colOff>9525</xdr:colOff>
      <xdr:row>54</xdr:row>
      <xdr:rowOff>9525</xdr:rowOff>
    </xdr:to>
    <xdr:graphicFrame>
      <xdr:nvGraphicFramePr>
        <xdr:cNvPr id="2" name="Chart 4"/>
        <xdr:cNvGraphicFramePr/>
      </xdr:nvGraphicFramePr>
      <xdr:xfrm>
        <a:off x="771525" y="8162925"/>
        <a:ext cx="60960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0</xdr:rowOff>
    </xdr:from>
    <xdr:to>
      <xdr:col>8</xdr:col>
      <xdr:colOff>723900</xdr:colOff>
      <xdr:row>21</xdr:row>
      <xdr:rowOff>180975</xdr:rowOff>
    </xdr:to>
    <xdr:graphicFrame>
      <xdr:nvGraphicFramePr>
        <xdr:cNvPr id="1" name="Chart 1"/>
        <xdr:cNvGraphicFramePr/>
      </xdr:nvGraphicFramePr>
      <xdr:xfrm>
        <a:off x="790575" y="1495425"/>
        <a:ext cx="60293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W131"/>
  <sheetViews>
    <sheetView showGridLines="0" tabSelected="1" workbookViewId="0" topLeftCell="A1">
      <selection activeCell="A2" sqref="A2"/>
    </sheetView>
  </sheetViews>
  <sheetFormatPr defaultColWidth="11.5546875" defaultRowHeight="15"/>
  <cols>
    <col min="1" max="1" width="16.77734375" style="32" customWidth="1"/>
    <col min="2" max="3" width="7.77734375" style="32" customWidth="1"/>
    <col min="4" max="4" width="8.99609375" style="32" customWidth="1"/>
    <col min="5" max="5" width="7.77734375" style="32" customWidth="1"/>
    <col min="6" max="7" width="6.77734375" style="32" customWidth="1"/>
    <col min="8" max="8" width="7.77734375" style="32" bestFit="1" customWidth="1"/>
    <col min="9" max="9" width="8.99609375" style="32" customWidth="1"/>
    <col min="10" max="12" width="6.77734375" style="32" customWidth="1"/>
    <col min="13" max="13" width="4.10546875" style="55" customWidth="1"/>
    <col min="14" max="14" width="1.77734375" style="33" customWidth="1"/>
    <col min="15" max="22" width="11.5546875" style="33" customWidth="1"/>
    <col min="23" max="16384" width="11.5546875" style="32" customWidth="1"/>
  </cols>
  <sheetData>
    <row r="1" spans="1:12" ht="12.75" customHeight="1">
      <c r="A1" s="109" t="s">
        <v>137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9" customHeight="1">
      <c r="A2" s="34"/>
      <c r="B2" s="76"/>
      <c r="C2" s="34"/>
      <c r="D2" s="34"/>
      <c r="E2" s="34"/>
      <c r="F2" s="34"/>
      <c r="G2" s="34"/>
      <c r="H2" s="34"/>
      <c r="I2" s="34"/>
      <c r="J2" s="80"/>
      <c r="K2" s="34"/>
      <c r="L2" s="34"/>
    </row>
    <row r="3" spans="1:12" ht="20.25" customHeight="1">
      <c r="A3" s="112" t="s">
        <v>134</v>
      </c>
      <c r="B3" s="110" t="s">
        <v>70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22" ht="9">
      <c r="A4" s="113"/>
      <c r="B4" s="106" t="s">
        <v>31</v>
      </c>
      <c r="C4" s="106" t="s">
        <v>51</v>
      </c>
      <c r="D4" s="106" t="s">
        <v>74</v>
      </c>
      <c r="E4" s="106" t="s">
        <v>32</v>
      </c>
      <c r="F4" s="106" t="s">
        <v>8</v>
      </c>
      <c r="G4" s="106" t="s">
        <v>42</v>
      </c>
      <c r="H4" s="106" t="s">
        <v>66</v>
      </c>
      <c r="I4" s="106" t="s">
        <v>133</v>
      </c>
      <c r="J4" s="115" t="s">
        <v>60</v>
      </c>
      <c r="K4" s="106" t="s">
        <v>58</v>
      </c>
      <c r="L4" s="115" t="s">
        <v>71</v>
      </c>
      <c r="V4" s="32"/>
    </row>
    <row r="5" spans="1:22" ht="33" customHeight="1">
      <c r="A5" s="114"/>
      <c r="B5" s="107"/>
      <c r="C5" s="107"/>
      <c r="D5" s="107"/>
      <c r="E5" s="107"/>
      <c r="F5" s="107"/>
      <c r="G5" s="107"/>
      <c r="H5" s="107"/>
      <c r="I5" s="107"/>
      <c r="J5" s="116"/>
      <c r="K5" s="107"/>
      <c r="L5" s="116"/>
      <c r="V5" s="32"/>
    </row>
    <row r="6" spans="1:22" ht="9">
      <c r="A6" s="30"/>
      <c r="B6" s="102"/>
      <c r="C6" s="28"/>
      <c r="D6" s="35"/>
      <c r="E6" s="28"/>
      <c r="F6" s="102"/>
      <c r="G6" s="28"/>
      <c r="H6" s="29"/>
      <c r="I6" s="29"/>
      <c r="J6" s="35"/>
      <c r="K6" s="28"/>
      <c r="M6" s="56"/>
      <c r="N6" s="29"/>
      <c r="O6" s="29"/>
      <c r="P6" s="29"/>
      <c r="Q6" s="29"/>
      <c r="R6" s="29"/>
      <c r="V6" s="32"/>
    </row>
    <row r="7" spans="1:21" s="37" customFormat="1" ht="9">
      <c r="A7" s="44" t="s">
        <v>31</v>
      </c>
      <c r="B7" s="83">
        <f>SUM(C7:L7)</f>
        <v>14072.888</v>
      </c>
      <c r="C7" s="65">
        <f aca="true" t="shared" si="0" ref="C7:L7">C9+C11+C15+C32+C42+C45+C54</f>
        <v>5926.581</v>
      </c>
      <c r="D7" s="65">
        <f t="shared" si="0"/>
        <v>3201.879</v>
      </c>
      <c r="E7" s="65">
        <f t="shared" si="0"/>
        <v>332.257</v>
      </c>
      <c r="F7" s="83">
        <f t="shared" si="0"/>
        <v>641.85</v>
      </c>
      <c r="G7" s="83">
        <f t="shared" si="0"/>
        <v>405.069</v>
      </c>
      <c r="H7" s="65">
        <f t="shared" si="0"/>
        <v>120.08400000000002</v>
      </c>
      <c r="I7" s="83">
        <f t="shared" si="0"/>
        <v>2763.513</v>
      </c>
      <c r="J7" s="65">
        <f t="shared" si="0"/>
        <v>363.589</v>
      </c>
      <c r="K7" s="65">
        <f t="shared" si="0"/>
        <v>90.081</v>
      </c>
      <c r="L7" s="65">
        <f t="shared" si="0"/>
        <v>227.985</v>
      </c>
      <c r="M7" s="57"/>
      <c r="N7" s="45"/>
      <c r="O7" s="45"/>
      <c r="P7" s="36"/>
      <c r="Q7" s="36"/>
      <c r="R7" s="36"/>
      <c r="S7" s="36"/>
      <c r="T7" s="36"/>
      <c r="U7" s="36"/>
    </row>
    <row r="8" spans="1:22" ht="9">
      <c r="A8" s="46"/>
      <c r="B8" s="65"/>
      <c r="C8" s="78"/>
      <c r="D8" s="67"/>
      <c r="E8" s="79"/>
      <c r="F8" s="66"/>
      <c r="G8" s="66"/>
      <c r="H8" s="77"/>
      <c r="I8" s="66"/>
      <c r="J8" s="66"/>
      <c r="K8" s="66"/>
      <c r="L8" s="68"/>
      <c r="M8" s="57"/>
      <c r="N8" s="47"/>
      <c r="O8" s="47"/>
      <c r="V8" s="32"/>
    </row>
    <row r="9" spans="1:22" ht="9">
      <c r="A9" s="44" t="s">
        <v>78</v>
      </c>
      <c r="B9" s="65">
        <f>SUM(C9:L9)</f>
        <v>5965.392</v>
      </c>
      <c r="C9" s="66">
        <v>0</v>
      </c>
      <c r="D9" s="69">
        <v>3201.879</v>
      </c>
      <c r="E9" s="67">
        <v>0</v>
      </c>
      <c r="F9" s="67">
        <v>0</v>
      </c>
      <c r="G9" s="67">
        <v>0</v>
      </c>
      <c r="H9" s="67">
        <v>0</v>
      </c>
      <c r="I9" s="67">
        <v>2763.513</v>
      </c>
      <c r="J9" s="67">
        <v>0</v>
      </c>
      <c r="K9" s="67">
        <v>0</v>
      </c>
      <c r="L9" s="67">
        <v>0</v>
      </c>
      <c r="M9" s="59"/>
      <c r="N9" s="59"/>
      <c r="O9" s="59"/>
      <c r="P9" s="59"/>
      <c r="Q9" s="59"/>
      <c r="R9" s="59"/>
      <c r="S9" s="57"/>
      <c r="T9" s="57"/>
      <c r="U9" s="57"/>
      <c r="V9" s="57"/>
    </row>
    <row r="10" spans="1:22" ht="9">
      <c r="A10" s="46"/>
      <c r="B10" s="65"/>
      <c r="C10" s="66"/>
      <c r="D10" s="67"/>
      <c r="E10" s="67"/>
      <c r="F10" s="67"/>
      <c r="G10" s="67"/>
      <c r="H10" s="67"/>
      <c r="I10" s="67"/>
      <c r="J10" s="67"/>
      <c r="K10" s="67"/>
      <c r="L10" s="68"/>
      <c r="M10" s="59"/>
      <c r="N10" s="61"/>
      <c r="O10" s="62"/>
      <c r="P10" s="63"/>
      <c r="Q10" s="63"/>
      <c r="R10" s="63"/>
      <c r="V10" s="32"/>
    </row>
    <row r="11" spans="1:22" ht="9">
      <c r="A11" s="44" t="s">
        <v>46</v>
      </c>
      <c r="B11" s="65">
        <f>SUM(C11:L11)</f>
        <v>736.1949999999999</v>
      </c>
      <c r="C11" s="70">
        <f>SUM(C12:C13)</f>
        <v>0</v>
      </c>
      <c r="D11" s="70">
        <f aca="true" t="shared" si="1" ref="D11:L11">SUM(D12:D13)</f>
        <v>0</v>
      </c>
      <c r="E11" s="70">
        <f t="shared" si="1"/>
        <v>153.6</v>
      </c>
      <c r="F11" s="70">
        <f>SUM(F12:F13)</f>
        <v>470.884</v>
      </c>
      <c r="G11" s="70">
        <f t="shared" si="1"/>
        <v>88.473</v>
      </c>
      <c r="H11" s="70">
        <f t="shared" si="1"/>
        <v>19.492</v>
      </c>
      <c r="I11" s="70">
        <f t="shared" si="1"/>
        <v>0</v>
      </c>
      <c r="J11" s="70">
        <f t="shared" si="1"/>
        <v>0</v>
      </c>
      <c r="K11" s="70">
        <f t="shared" si="1"/>
        <v>0</v>
      </c>
      <c r="L11" s="70">
        <f t="shared" si="1"/>
        <v>3.746</v>
      </c>
      <c r="M11" s="57"/>
      <c r="N11" s="47"/>
      <c r="O11" s="48"/>
      <c r="V11" s="32"/>
    </row>
    <row r="12" spans="1:22" ht="9">
      <c r="A12" s="47" t="s">
        <v>40</v>
      </c>
      <c r="B12" s="65">
        <f>SUM(C12:L12)</f>
        <v>679.363</v>
      </c>
      <c r="C12" s="66">
        <v>0</v>
      </c>
      <c r="D12" s="67">
        <v>0</v>
      </c>
      <c r="E12" s="71">
        <v>153.6</v>
      </c>
      <c r="F12" s="68">
        <v>470.884</v>
      </c>
      <c r="G12" s="69">
        <v>32.802</v>
      </c>
      <c r="H12" s="68">
        <v>18.578</v>
      </c>
      <c r="I12" s="69">
        <v>0</v>
      </c>
      <c r="J12" s="69">
        <v>0</v>
      </c>
      <c r="K12" s="69">
        <v>0</v>
      </c>
      <c r="L12" s="69">
        <v>3.499</v>
      </c>
      <c r="M12" s="59"/>
      <c r="N12" s="59"/>
      <c r="O12" s="59"/>
      <c r="P12" s="59"/>
      <c r="Q12" s="59"/>
      <c r="R12" s="59"/>
      <c r="S12" s="59"/>
      <c r="T12" s="59"/>
      <c r="U12" s="59"/>
      <c r="V12" s="59"/>
    </row>
    <row r="13" spans="1:22" ht="9">
      <c r="A13" s="46" t="s">
        <v>67</v>
      </c>
      <c r="B13" s="65">
        <f>SUM(C13:L13)</f>
        <v>56.832</v>
      </c>
      <c r="C13" s="66">
        <v>0</v>
      </c>
      <c r="D13" s="67">
        <v>0</v>
      </c>
      <c r="E13" s="67">
        <v>0</v>
      </c>
      <c r="F13" s="69">
        <v>0</v>
      </c>
      <c r="G13" s="69">
        <v>55.671</v>
      </c>
      <c r="H13" s="68">
        <v>0.914</v>
      </c>
      <c r="I13" s="69">
        <v>0</v>
      </c>
      <c r="J13" s="68">
        <v>0</v>
      </c>
      <c r="K13" s="67">
        <v>0</v>
      </c>
      <c r="L13" s="69">
        <v>0.247</v>
      </c>
      <c r="M13" s="57"/>
      <c r="N13" s="43"/>
      <c r="O13" s="48"/>
      <c r="V13" s="32"/>
    </row>
    <row r="14" spans="1:22" ht="9">
      <c r="A14" s="46"/>
      <c r="B14" s="65"/>
      <c r="C14" s="66"/>
      <c r="D14" s="67"/>
      <c r="E14" s="67"/>
      <c r="F14" s="69"/>
      <c r="G14" s="69"/>
      <c r="H14" s="68"/>
      <c r="I14" s="69"/>
      <c r="J14" s="68"/>
      <c r="K14" s="67"/>
      <c r="L14" s="69"/>
      <c r="M14" s="57"/>
      <c r="N14" s="43"/>
      <c r="O14" s="48"/>
      <c r="V14" s="32"/>
    </row>
    <row r="15" spans="1:22" ht="9">
      <c r="A15" s="38" t="s">
        <v>49</v>
      </c>
      <c r="B15" s="65">
        <f>SUM(C15:L15)</f>
        <v>2998.419</v>
      </c>
      <c r="C15" s="70">
        <f aca="true" t="shared" si="2" ref="C15:L15">SUM(C16:C30)</f>
        <v>2088.746</v>
      </c>
      <c r="D15" s="70">
        <f t="shared" si="2"/>
        <v>0</v>
      </c>
      <c r="E15" s="70">
        <f t="shared" si="2"/>
        <v>178.657</v>
      </c>
      <c r="F15" s="70">
        <f>SUM(F16:F30)</f>
        <v>77.158</v>
      </c>
      <c r="G15" s="70">
        <f t="shared" si="2"/>
        <v>4.2379999999999995</v>
      </c>
      <c r="H15" s="70">
        <f t="shared" si="2"/>
        <v>67.546</v>
      </c>
      <c r="I15" s="70">
        <f t="shared" si="2"/>
        <v>0</v>
      </c>
      <c r="J15" s="70">
        <f t="shared" si="2"/>
        <v>363.589</v>
      </c>
      <c r="K15" s="70">
        <f t="shared" si="2"/>
        <v>24.098</v>
      </c>
      <c r="L15" s="70">
        <f t="shared" si="2"/>
        <v>194.38700000000003</v>
      </c>
      <c r="M15" s="57"/>
      <c r="N15" s="43"/>
      <c r="O15" s="48"/>
      <c r="R15" s="32"/>
      <c r="S15" s="32"/>
      <c r="T15" s="32"/>
      <c r="U15" s="32"/>
      <c r="V15" s="32"/>
    </row>
    <row r="16" spans="1:22" ht="9">
      <c r="A16" s="46" t="s">
        <v>61</v>
      </c>
      <c r="B16" s="65">
        <f aca="true" t="shared" si="3" ref="B16:B22">SUM(C16:L16)</f>
        <v>1434.017</v>
      </c>
      <c r="C16" s="66">
        <v>1429.277</v>
      </c>
      <c r="D16" s="71">
        <v>0</v>
      </c>
      <c r="E16" s="71"/>
      <c r="F16" s="68">
        <v>0</v>
      </c>
      <c r="G16" s="68">
        <v>0</v>
      </c>
      <c r="H16" s="69">
        <v>4.74</v>
      </c>
      <c r="I16" s="71">
        <v>0</v>
      </c>
      <c r="J16" s="71">
        <v>0</v>
      </c>
      <c r="K16" s="71">
        <v>0</v>
      </c>
      <c r="L16" s="68">
        <v>0</v>
      </c>
      <c r="M16" s="59"/>
      <c r="N16" s="59"/>
      <c r="O16" s="59"/>
      <c r="P16" s="59"/>
      <c r="Q16" s="59"/>
      <c r="R16" s="59"/>
      <c r="S16" s="59"/>
      <c r="T16" s="59"/>
      <c r="U16" s="59"/>
      <c r="V16" s="59"/>
    </row>
    <row r="17" spans="1:22" ht="9">
      <c r="A17" s="49" t="s">
        <v>33</v>
      </c>
      <c r="B17" s="65">
        <f t="shared" si="3"/>
        <v>752.791</v>
      </c>
      <c r="C17" s="68">
        <v>447.913</v>
      </c>
      <c r="D17" s="71">
        <v>0</v>
      </c>
      <c r="E17" s="71">
        <v>54.616</v>
      </c>
      <c r="F17" s="68">
        <v>56.95</v>
      </c>
      <c r="G17" s="68">
        <v>0.289</v>
      </c>
      <c r="H17" s="68">
        <v>7.779</v>
      </c>
      <c r="I17" s="71">
        <v>0</v>
      </c>
      <c r="J17" s="69">
        <v>131.103</v>
      </c>
      <c r="K17" s="71">
        <v>0</v>
      </c>
      <c r="L17" s="69">
        <v>54.141</v>
      </c>
      <c r="M17" s="59"/>
      <c r="N17" s="59"/>
      <c r="O17" s="59"/>
      <c r="P17" s="59"/>
      <c r="Q17" s="59"/>
      <c r="R17" s="59"/>
      <c r="S17" s="59"/>
      <c r="T17" s="59"/>
      <c r="U17" s="59"/>
      <c r="V17" s="59"/>
    </row>
    <row r="18" spans="1:22" ht="9">
      <c r="A18" s="46" t="s">
        <v>36</v>
      </c>
      <c r="B18" s="65">
        <f t="shared" si="3"/>
        <v>105.209</v>
      </c>
      <c r="C18" s="71">
        <v>0</v>
      </c>
      <c r="D18" s="71">
        <v>0</v>
      </c>
      <c r="E18" s="71">
        <v>1.101</v>
      </c>
      <c r="F18" s="68">
        <v>0.341</v>
      </c>
      <c r="G18" s="68">
        <v>0</v>
      </c>
      <c r="H18" s="69">
        <v>7.958</v>
      </c>
      <c r="I18" s="71">
        <v>0</v>
      </c>
      <c r="J18" s="69">
        <v>43.068</v>
      </c>
      <c r="K18" s="71">
        <v>0</v>
      </c>
      <c r="L18" s="69">
        <v>52.741</v>
      </c>
      <c r="M18" s="59"/>
      <c r="N18" s="59"/>
      <c r="O18" s="59"/>
      <c r="P18" s="59"/>
      <c r="Q18" s="59"/>
      <c r="R18" s="59"/>
      <c r="S18" s="59"/>
      <c r="T18" s="59"/>
      <c r="U18" s="59"/>
      <c r="V18" s="59"/>
    </row>
    <row r="19" spans="1:22" ht="9">
      <c r="A19" s="46" t="s">
        <v>34</v>
      </c>
      <c r="B19" s="65">
        <f t="shared" si="3"/>
        <v>28.779999999999998</v>
      </c>
      <c r="C19" s="71">
        <v>0</v>
      </c>
      <c r="D19" s="71">
        <v>0</v>
      </c>
      <c r="E19" s="71">
        <v>0</v>
      </c>
      <c r="F19" s="68">
        <v>13.745</v>
      </c>
      <c r="G19" s="69">
        <v>0.216</v>
      </c>
      <c r="H19" s="68">
        <v>14.671</v>
      </c>
      <c r="I19" s="71">
        <v>0</v>
      </c>
      <c r="J19" s="68">
        <v>0</v>
      </c>
      <c r="K19" s="71">
        <v>0</v>
      </c>
      <c r="L19" s="69">
        <v>0.148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</row>
    <row r="20" spans="1:22" ht="9">
      <c r="A20" s="46" t="s">
        <v>37</v>
      </c>
      <c r="B20" s="65">
        <f t="shared" si="3"/>
        <v>1.497</v>
      </c>
      <c r="C20" s="71">
        <v>0</v>
      </c>
      <c r="D20" s="71">
        <v>0</v>
      </c>
      <c r="E20" s="71">
        <v>0</v>
      </c>
      <c r="F20" s="68">
        <v>0</v>
      </c>
      <c r="G20" s="69">
        <v>0</v>
      </c>
      <c r="H20" s="68">
        <v>1.336</v>
      </c>
      <c r="I20" s="71">
        <v>0</v>
      </c>
      <c r="J20" s="68">
        <v>0</v>
      </c>
      <c r="K20" s="71">
        <v>0</v>
      </c>
      <c r="L20" s="69">
        <v>0.161</v>
      </c>
      <c r="M20" s="59"/>
      <c r="N20" s="59"/>
      <c r="O20" s="59"/>
      <c r="P20" s="59"/>
      <c r="Q20" s="59"/>
      <c r="R20" s="59"/>
      <c r="S20" s="59"/>
      <c r="T20" s="59"/>
      <c r="U20" s="59"/>
      <c r="V20" s="59"/>
    </row>
    <row r="21" spans="1:22" ht="9">
      <c r="A21" s="46" t="s">
        <v>55</v>
      </c>
      <c r="B21" s="65">
        <f t="shared" si="3"/>
        <v>0.196</v>
      </c>
      <c r="C21" s="71">
        <v>0</v>
      </c>
      <c r="D21" s="71">
        <v>0</v>
      </c>
      <c r="E21" s="71">
        <v>0</v>
      </c>
      <c r="F21" s="68">
        <v>0</v>
      </c>
      <c r="G21" s="69">
        <v>0</v>
      </c>
      <c r="H21" s="68">
        <v>0</v>
      </c>
      <c r="I21" s="71">
        <v>0</v>
      </c>
      <c r="J21" s="68">
        <v>0</v>
      </c>
      <c r="K21" s="71">
        <v>0</v>
      </c>
      <c r="L21" s="69">
        <v>0.196</v>
      </c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ht="9">
      <c r="A22" s="46" t="s">
        <v>56</v>
      </c>
      <c r="B22" s="65">
        <f t="shared" si="3"/>
        <v>0.458</v>
      </c>
      <c r="C22" s="71">
        <v>0</v>
      </c>
      <c r="D22" s="71">
        <v>0</v>
      </c>
      <c r="E22" s="71">
        <v>0</v>
      </c>
      <c r="F22" s="68">
        <v>0</v>
      </c>
      <c r="G22" s="69">
        <v>0</v>
      </c>
      <c r="H22" s="68">
        <v>0.458</v>
      </c>
      <c r="I22" s="71">
        <v>0</v>
      </c>
      <c r="J22" s="68">
        <v>0</v>
      </c>
      <c r="K22" s="71">
        <v>0</v>
      </c>
      <c r="L22" s="69">
        <v>0</v>
      </c>
      <c r="M22" s="59"/>
      <c r="N22" s="59"/>
      <c r="O22" s="59"/>
      <c r="P22" s="59"/>
      <c r="Q22" s="59"/>
      <c r="R22" s="59"/>
      <c r="S22" s="59"/>
      <c r="T22" s="59"/>
      <c r="U22" s="59"/>
      <c r="V22" s="59"/>
    </row>
    <row r="23" spans="1:22" ht="9">
      <c r="A23" s="46" t="s">
        <v>57</v>
      </c>
      <c r="B23" s="65">
        <f>SUM(C23:L23)</f>
        <v>0.209</v>
      </c>
      <c r="C23" s="71">
        <v>0</v>
      </c>
      <c r="D23" s="71">
        <v>0</v>
      </c>
      <c r="E23" s="71">
        <v>0</v>
      </c>
      <c r="F23" s="68">
        <v>0</v>
      </c>
      <c r="G23" s="69">
        <v>0</v>
      </c>
      <c r="H23" s="68">
        <v>0.209</v>
      </c>
      <c r="I23" s="71">
        <v>0</v>
      </c>
      <c r="J23" s="68">
        <v>0</v>
      </c>
      <c r="K23" s="71">
        <v>0</v>
      </c>
      <c r="L23" s="69">
        <v>0</v>
      </c>
      <c r="M23" s="59"/>
      <c r="N23" s="59"/>
      <c r="O23" s="59"/>
      <c r="P23" s="59"/>
      <c r="Q23" s="59"/>
      <c r="R23" s="59"/>
      <c r="S23" s="59"/>
      <c r="T23" s="59"/>
      <c r="U23" s="59"/>
      <c r="V23" s="59"/>
    </row>
    <row r="24" spans="1:22" ht="9">
      <c r="A24" s="47" t="s">
        <v>43</v>
      </c>
      <c r="B24" s="65">
        <f aca="true" t="shared" si="4" ref="B24:B30">SUM(C24:L24)</f>
        <v>275.183</v>
      </c>
      <c r="C24" s="68">
        <v>8.666</v>
      </c>
      <c r="D24" s="71">
        <v>0</v>
      </c>
      <c r="E24" s="67">
        <v>2.156</v>
      </c>
      <c r="F24" s="68">
        <v>3.268</v>
      </c>
      <c r="G24" s="69">
        <v>0</v>
      </c>
      <c r="H24" s="68">
        <v>18.06</v>
      </c>
      <c r="I24" s="71">
        <v>0</v>
      </c>
      <c r="J24" s="69">
        <v>189.418</v>
      </c>
      <c r="K24" s="68">
        <v>0</v>
      </c>
      <c r="L24" s="69">
        <v>53.615</v>
      </c>
      <c r="M24" s="59"/>
      <c r="N24" s="59"/>
      <c r="O24" s="59"/>
      <c r="P24" s="59"/>
      <c r="Q24" s="59"/>
      <c r="R24" s="59"/>
      <c r="S24" s="59"/>
      <c r="T24" s="59"/>
      <c r="U24" s="59"/>
      <c r="V24" s="59"/>
    </row>
    <row r="25" spans="1:22" ht="9">
      <c r="A25" s="47" t="s">
        <v>44</v>
      </c>
      <c r="B25" s="65">
        <f t="shared" si="4"/>
        <v>3.3209999999999997</v>
      </c>
      <c r="C25" s="71">
        <v>2.048</v>
      </c>
      <c r="D25" s="71">
        <v>0</v>
      </c>
      <c r="E25" s="67">
        <v>0</v>
      </c>
      <c r="F25" s="72">
        <v>0.255</v>
      </c>
      <c r="G25" s="69">
        <v>0</v>
      </c>
      <c r="H25" s="68">
        <v>0.835</v>
      </c>
      <c r="I25" s="71">
        <v>0</v>
      </c>
      <c r="J25" s="71">
        <v>0</v>
      </c>
      <c r="K25" s="71">
        <v>0</v>
      </c>
      <c r="L25" s="71">
        <v>0.183</v>
      </c>
      <c r="M25" s="59"/>
      <c r="N25" s="59"/>
      <c r="O25" s="59"/>
      <c r="P25" s="59"/>
      <c r="Q25" s="59"/>
      <c r="R25" s="59"/>
      <c r="S25" s="59"/>
      <c r="T25" s="59"/>
      <c r="U25" s="59"/>
      <c r="V25" s="59"/>
    </row>
    <row r="26" spans="1:22" ht="9">
      <c r="A26" s="47" t="s">
        <v>59</v>
      </c>
      <c r="B26" s="65">
        <f t="shared" si="4"/>
        <v>120.784</v>
      </c>
      <c r="C26" s="71">
        <v>0</v>
      </c>
      <c r="D26" s="71">
        <v>0</v>
      </c>
      <c r="E26" s="71">
        <v>120.784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69">
        <v>0</v>
      </c>
      <c r="M26" s="59"/>
      <c r="N26" s="59"/>
      <c r="O26" s="59"/>
      <c r="P26" s="59"/>
      <c r="Q26" s="59"/>
      <c r="R26" s="59"/>
      <c r="S26" s="59"/>
      <c r="T26" s="59"/>
      <c r="U26" s="59"/>
      <c r="V26" s="59"/>
    </row>
    <row r="27" spans="1:22" ht="9">
      <c r="A27" s="47" t="s">
        <v>75</v>
      </c>
      <c r="B27" s="65">
        <f t="shared" si="4"/>
        <v>19.791999999999998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  <c r="H27" s="68">
        <v>0.206</v>
      </c>
      <c r="I27" s="71">
        <v>0</v>
      </c>
      <c r="J27" s="71">
        <v>0</v>
      </c>
      <c r="K27" s="71">
        <v>0</v>
      </c>
      <c r="L27" s="69">
        <v>19.586</v>
      </c>
      <c r="M27" s="59"/>
      <c r="N27" s="59"/>
      <c r="O27" s="59"/>
      <c r="P27" s="59"/>
      <c r="Q27" s="59"/>
      <c r="R27" s="59"/>
      <c r="S27" s="59"/>
      <c r="T27" s="59"/>
      <c r="U27" s="59"/>
      <c r="V27" s="59"/>
    </row>
    <row r="28" spans="1:22" ht="9">
      <c r="A28" s="47" t="s">
        <v>41</v>
      </c>
      <c r="B28" s="65">
        <f t="shared" si="4"/>
        <v>250.38100000000003</v>
      </c>
      <c r="C28" s="68">
        <v>200.842</v>
      </c>
      <c r="D28" s="71">
        <v>0</v>
      </c>
      <c r="E28" s="71">
        <v>0</v>
      </c>
      <c r="F28" s="68">
        <v>2.158</v>
      </c>
      <c r="G28" s="69">
        <v>0.865</v>
      </c>
      <c r="H28" s="68">
        <v>9.937</v>
      </c>
      <c r="I28" s="71">
        <v>0</v>
      </c>
      <c r="J28" s="69">
        <v>0</v>
      </c>
      <c r="K28" s="68">
        <v>24.098</v>
      </c>
      <c r="L28" s="69">
        <v>12.481</v>
      </c>
      <c r="M28" s="59"/>
      <c r="N28" s="59"/>
      <c r="O28" s="59"/>
      <c r="P28" s="59"/>
      <c r="Q28" s="59"/>
      <c r="R28" s="59"/>
      <c r="S28" s="59"/>
      <c r="T28" s="59"/>
      <c r="U28" s="59"/>
      <c r="V28" s="59"/>
    </row>
    <row r="29" spans="1:22" ht="9">
      <c r="A29" s="47" t="s">
        <v>35</v>
      </c>
      <c r="B29" s="65">
        <f t="shared" si="4"/>
        <v>0.852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68">
        <v>0.689</v>
      </c>
      <c r="I29" s="71">
        <v>0</v>
      </c>
      <c r="J29" s="71">
        <v>0</v>
      </c>
      <c r="K29" s="71">
        <v>0</v>
      </c>
      <c r="L29" s="69">
        <v>0.163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</row>
    <row r="30" spans="1:22" ht="10.5" customHeight="1">
      <c r="A30" s="47" t="s">
        <v>68</v>
      </c>
      <c r="B30" s="65">
        <f t="shared" si="4"/>
        <v>4.949</v>
      </c>
      <c r="C30" s="71">
        <v>0</v>
      </c>
      <c r="D30" s="71">
        <v>0</v>
      </c>
      <c r="E30" s="71">
        <v>0</v>
      </c>
      <c r="F30" s="71">
        <v>0.441</v>
      </c>
      <c r="G30" s="71">
        <v>2.868</v>
      </c>
      <c r="H30" s="68">
        <f>0.25+0.166+0.252</f>
        <v>0.668</v>
      </c>
      <c r="I30" s="71">
        <v>0</v>
      </c>
      <c r="J30" s="71">
        <v>0</v>
      </c>
      <c r="K30" s="71">
        <v>0</v>
      </c>
      <c r="L30" s="69">
        <f>0.141+0.407+0.159+0.265</f>
        <v>0.972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</row>
    <row r="31" spans="1:22" ht="9">
      <c r="A31" s="47"/>
      <c r="B31" s="65"/>
      <c r="C31" s="73"/>
      <c r="D31" s="67"/>
      <c r="E31" s="74"/>
      <c r="F31" s="69"/>
      <c r="G31" s="69"/>
      <c r="H31" s="69"/>
      <c r="I31" s="69"/>
      <c r="J31" s="69"/>
      <c r="K31" s="68"/>
      <c r="L31" s="69"/>
      <c r="M31" s="57"/>
      <c r="N31" s="47"/>
      <c r="O31" s="47"/>
      <c r="V31" s="32"/>
    </row>
    <row r="32" spans="1:22" ht="9">
      <c r="A32" s="38" t="s">
        <v>77</v>
      </c>
      <c r="B32" s="65">
        <f>SUM(C32:L32)</f>
        <v>2905.058</v>
      </c>
      <c r="C32" s="70">
        <f aca="true" t="shared" si="5" ref="C32:L32">SUM(C33:C40)</f>
        <v>2678.478</v>
      </c>
      <c r="D32" s="70">
        <f t="shared" si="5"/>
        <v>0</v>
      </c>
      <c r="E32" s="70">
        <f t="shared" si="5"/>
        <v>0</v>
      </c>
      <c r="F32" s="70">
        <f t="shared" si="5"/>
        <v>78.77299999999998</v>
      </c>
      <c r="G32" s="70">
        <f t="shared" si="5"/>
        <v>118.851</v>
      </c>
      <c r="H32" s="70">
        <f t="shared" si="5"/>
        <v>21.298</v>
      </c>
      <c r="I32" s="70">
        <f t="shared" si="5"/>
        <v>0</v>
      </c>
      <c r="J32" s="70">
        <f t="shared" si="5"/>
        <v>0</v>
      </c>
      <c r="K32" s="70">
        <f t="shared" si="5"/>
        <v>0</v>
      </c>
      <c r="L32" s="70">
        <f t="shared" si="5"/>
        <v>7.658</v>
      </c>
      <c r="M32" s="57"/>
      <c r="N32" s="47"/>
      <c r="O32" s="47"/>
      <c r="V32" s="32"/>
    </row>
    <row r="33" spans="1:22" ht="9">
      <c r="A33" s="105" t="s">
        <v>81</v>
      </c>
      <c r="B33" s="65">
        <f aca="true" t="shared" si="6" ref="B33:B40">SUM(C33:L33)</f>
        <v>46.864</v>
      </c>
      <c r="C33" s="66">
        <v>0</v>
      </c>
      <c r="D33" s="66">
        <v>0</v>
      </c>
      <c r="E33" s="66">
        <v>0</v>
      </c>
      <c r="F33" s="66">
        <v>46.864</v>
      </c>
      <c r="G33" s="68">
        <v>0</v>
      </c>
      <c r="H33" s="68">
        <v>0</v>
      </c>
      <c r="I33" s="71">
        <v>0</v>
      </c>
      <c r="J33" s="71">
        <v>0</v>
      </c>
      <c r="K33" s="71">
        <v>0</v>
      </c>
      <c r="L33" s="71">
        <v>0</v>
      </c>
      <c r="M33" s="104"/>
      <c r="N33" s="47"/>
      <c r="O33" s="47"/>
      <c r="V33" s="32"/>
    </row>
    <row r="34" spans="1:22" ht="9">
      <c r="A34" s="46" t="s">
        <v>53</v>
      </c>
      <c r="B34" s="65">
        <f t="shared" si="6"/>
        <v>16.255</v>
      </c>
      <c r="C34" s="71">
        <v>0</v>
      </c>
      <c r="D34" s="71">
        <v>0</v>
      </c>
      <c r="E34" s="71">
        <v>0</v>
      </c>
      <c r="F34" s="68">
        <v>1.297</v>
      </c>
      <c r="G34" s="71">
        <v>14.836</v>
      </c>
      <c r="H34" s="69">
        <v>0</v>
      </c>
      <c r="I34" s="71">
        <v>0</v>
      </c>
      <c r="J34" s="71">
        <v>0</v>
      </c>
      <c r="K34" s="71">
        <v>0</v>
      </c>
      <c r="L34" s="71">
        <v>0.122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9">
      <c r="A35" s="46" t="s">
        <v>52</v>
      </c>
      <c r="B35" s="65">
        <f t="shared" si="6"/>
        <v>16.705</v>
      </c>
      <c r="C35" s="71">
        <v>0</v>
      </c>
      <c r="D35" s="71">
        <v>0</v>
      </c>
      <c r="E35" s="71">
        <v>0</v>
      </c>
      <c r="F35" s="71">
        <v>16.705</v>
      </c>
      <c r="G35" s="71">
        <v>0</v>
      </c>
      <c r="H35" s="68">
        <v>0</v>
      </c>
      <c r="I35" s="71">
        <v>0</v>
      </c>
      <c r="J35" s="71">
        <v>0</v>
      </c>
      <c r="K35" s="71">
        <v>0</v>
      </c>
      <c r="L35" s="67">
        <v>0</v>
      </c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9">
      <c r="A36" s="46" t="s">
        <v>63</v>
      </c>
      <c r="B36" s="65">
        <f t="shared" si="6"/>
        <v>5.933</v>
      </c>
      <c r="C36" s="71">
        <v>0</v>
      </c>
      <c r="D36" s="71">
        <v>0</v>
      </c>
      <c r="E36" s="68">
        <v>0</v>
      </c>
      <c r="F36" s="71">
        <v>5.609</v>
      </c>
      <c r="G36" s="71">
        <v>0.324</v>
      </c>
      <c r="H36" s="68">
        <v>0</v>
      </c>
      <c r="I36" s="71">
        <v>0</v>
      </c>
      <c r="J36" s="71">
        <v>0</v>
      </c>
      <c r="K36" s="71">
        <v>0</v>
      </c>
      <c r="L36" s="71"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</row>
    <row r="37" spans="1:22" ht="9">
      <c r="A37" s="47" t="s">
        <v>48</v>
      </c>
      <c r="B37" s="65">
        <f>SUM(C37:L37)</f>
        <v>2808.66</v>
      </c>
      <c r="C37" s="68">
        <v>2678.478</v>
      </c>
      <c r="D37" s="71">
        <v>0</v>
      </c>
      <c r="E37" s="68">
        <v>0</v>
      </c>
      <c r="F37" s="71">
        <v>8.298</v>
      </c>
      <c r="G37" s="71">
        <v>102.571</v>
      </c>
      <c r="H37" s="68">
        <v>17.025</v>
      </c>
      <c r="I37" s="71">
        <v>0</v>
      </c>
      <c r="J37" s="71">
        <v>0</v>
      </c>
      <c r="K37" s="71">
        <v>0</v>
      </c>
      <c r="L37" s="67">
        <v>2.288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</row>
    <row r="38" spans="1:22" ht="9">
      <c r="A38" s="46" t="s">
        <v>62</v>
      </c>
      <c r="B38" s="65">
        <f t="shared" si="6"/>
        <v>5.984999999999999</v>
      </c>
      <c r="C38" s="68">
        <v>0</v>
      </c>
      <c r="D38" s="71">
        <v>0</v>
      </c>
      <c r="E38" s="69">
        <v>0</v>
      </c>
      <c r="F38" s="71">
        <v>0</v>
      </c>
      <c r="G38" s="67">
        <v>1.004</v>
      </c>
      <c r="H38" s="68">
        <v>0</v>
      </c>
      <c r="I38" s="71">
        <v>0</v>
      </c>
      <c r="J38" s="71">
        <v>0</v>
      </c>
      <c r="K38" s="71">
        <v>0</v>
      </c>
      <c r="L38" s="67">
        <v>4.981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</row>
    <row r="39" spans="1:22" ht="9">
      <c r="A39" s="46" t="s">
        <v>120</v>
      </c>
      <c r="B39" s="65">
        <f t="shared" si="6"/>
        <v>4.273</v>
      </c>
      <c r="C39" s="68">
        <v>0</v>
      </c>
      <c r="D39" s="71">
        <v>0</v>
      </c>
      <c r="E39" s="69">
        <v>0</v>
      </c>
      <c r="F39" s="71">
        <v>0</v>
      </c>
      <c r="G39" s="67">
        <v>0</v>
      </c>
      <c r="H39" s="71">
        <v>4.273</v>
      </c>
      <c r="I39" s="71">
        <v>0</v>
      </c>
      <c r="J39" s="71">
        <v>0</v>
      </c>
      <c r="K39" s="71">
        <v>0</v>
      </c>
      <c r="L39" s="67">
        <v>0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</row>
    <row r="40" spans="1:22" s="39" customFormat="1" ht="10.5" customHeight="1">
      <c r="A40" s="47" t="s">
        <v>79</v>
      </c>
      <c r="B40" s="65">
        <f t="shared" si="6"/>
        <v>0.383</v>
      </c>
      <c r="C40" s="68">
        <v>0</v>
      </c>
      <c r="D40" s="71">
        <v>0</v>
      </c>
      <c r="E40" s="71">
        <v>0</v>
      </c>
      <c r="F40" s="68">
        <v>0</v>
      </c>
      <c r="G40" s="69">
        <v>0.116</v>
      </c>
      <c r="H40" s="68">
        <v>0</v>
      </c>
      <c r="I40" s="71">
        <v>0</v>
      </c>
      <c r="J40" s="71">
        <v>0</v>
      </c>
      <c r="K40" s="71">
        <v>0</v>
      </c>
      <c r="L40" s="66">
        <f>0.1+0.167</f>
        <v>0.267</v>
      </c>
      <c r="M40" s="59"/>
      <c r="N40" s="59"/>
      <c r="O40" s="59"/>
      <c r="P40" s="59"/>
      <c r="Q40" s="59"/>
      <c r="R40" s="59"/>
      <c r="S40" s="59"/>
      <c r="T40" s="59"/>
      <c r="U40" s="59"/>
      <c r="V40" s="59"/>
    </row>
    <row r="41" spans="1:22" ht="9">
      <c r="A41" s="47"/>
      <c r="B41" s="65"/>
      <c r="C41" s="66"/>
      <c r="D41" s="67"/>
      <c r="E41" s="67"/>
      <c r="F41" s="67"/>
      <c r="G41" s="67"/>
      <c r="H41" s="68"/>
      <c r="I41" s="68"/>
      <c r="J41" s="67"/>
      <c r="K41" s="67"/>
      <c r="L41" s="68"/>
      <c r="M41" s="57"/>
      <c r="N41" s="47"/>
      <c r="O41" s="47"/>
      <c r="V41" s="32"/>
    </row>
    <row r="42" spans="1:22" ht="9">
      <c r="A42" s="38" t="s">
        <v>54</v>
      </c>
      <c r="B42" s="65">
        <f>SUM(C42:L42)</f>
        <v>85.369</v>
      </c>
      <c r="C42" s="70">
        <f aca="true" t="shared" si="7" ref="C42:L42">SUM(C43:C43)</f>
        <v>0</v>
      </c>
      <c r="D42" s="70">
        <f t="shared" si="7"/>
        <v>0</v>
      </c>
      <c r="E42" s="70">
        <f t="shared" si="7"/>
        <v>0</v>
      </c>
      <c r="F42" s="70">
        <f t="shared" si="7"/>
        <v>0</v>
      </c>
      <c r="G42" s="70">
        <f t="shared" si="7"/>
        <v>85.369</v>
      </c>
      <c r="H42" s="70">
        <f t="shared" si="7"/>
        <v>0</v>
      </c>
      <c r="I42" s="70">
        <f t="shared" si="7"/>
        <v>0</v>
      </c>
      <c r="J42" s="70">
        <f t="shared" si="7"/>
        <v>0</v>
      </c>
      <c r="K42" s="70">
        <f t="shared" si="7"/>
        <v>0</v>
      </c>
      <c r="L42" s="70">
        <f t="shared" si="7"/>
        <v>0</v>
      </c>
      <c r="M42" s="70"/>
      <c r="N42" s="47"/>
      <c r="O42" s="47"/>
      <c r="V42" s="32"/>
    </row>
    <row r="43" spans="1:23" ht="9">
      <c r="A43" s="47" t="s">
        <v>65</v>
      </c>
      <c r="B43" s="65">
        <f>SUM(C43:L43)</f>
        <v>85.369</v>
      </c>
      <c r="C43" s="71">
        <v>0</v>
      </c>
      <c r="D43" s="71">
        <v>0</v>
      </c>
      <c r="E43" s="71">
        <v>0</v>
      </c>
      <c r="F43" s="71">
        <v>0</v>
      </c>
      <c r="G43" s="67">
        <v>85.369</v>
      </c>
      <c r="H43" s="71">
        <v>0</v>
      </c>
      <c r="I43" s="71">
        <v>0</v>
      </c>
      <c r="J43" s="71">
        <v>0</v>
      </c>
      <c r="K43" s="71">
        <v>0</v>
      </c>
      <c r="L43" s="71">
        <v>0</v>
      </c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7"/>
    </row>
    <row r="44" spans="1:22" ht="9">
      <c r="A44" s="47"/>
      <c r="B44" s="65"/>
      <c r="C44" s="66"/>
      <c r="D44" s="67"/>
      <c r="E44" s="67"/>
      <c r="F44" s="67"/>
      <c r="G44" s="67"/>
      <c r="H44" s="68"/>
      <c r="I44" s="68"/>
      <c r="J44" s="67"/>
      <c r="K44" s="67"/>
      <c r="L44" s="68"/>
      <c r="M44" s="57"/>
      <c r="N44" s="47"/>
      <c r="O44" s="47"/>
      <c r="V44" s="32"/>
    </row>
    <row r="45" spans="1:21" s="37" customFormat="1" ht="9">
      <c r="A45" s="38" t="s">
        <v>47</v>
      </c>
      <c r="B45" s="65">
        <f aca="true" t="shared" si="8" ref="B45:B52">SUM(C45:L45)</f>
        <v>114.075</v>
      </c>
      <c r="C45" s="70">
        <f>SUM(C46:C52)</f>
        <v>0</v>
      </c>
      <c r="D45" s="70">
        <f aca="true" t="shared" si="9" ref="D45:L45">SUM(D46:D52)</f>
        <v>0</v>
      </c>
      <c r="E45" s="70">
        <f t="shared" si="9"/>
        <v>0</v>
      </c>
      <c r="F45" s="70">
        <f t="shared" si="9"/>
        <v>0</v>
      </c>
      <c r="G45" s="70">
        <f t="shared" si="9"/>
        <v>82.402</v>
      </c>
      <c r="H45" s="70">
        <f t="shared" si="9"/>
        <v>11.122</v>
      </c>
      <c r="I45" s="70">
        <f t="shared" si="9"/>
        <v>0</v>
      </c>
      <c r="J45" s="70">
        <f t="shared" si="9"/>
        <v>0</v>
      </c>
      <c r="K45" s="70">
        <f t="shared" si="9"/>
        <v>0</v>
      </c>
      <c r="L45" s="70">
        <f t="shared" si="9"/>
        <v>20.551</v>
      </c>
      <c r="M45" s="57"/>
      <c r="N45" s="45"/>
      <c r="O45" s="45"/>
      <c r="P45" s="36"/>
      <c r="R45" s="36"/>
      <c r="S45" s="36"/>
      <c r="T45" s="36"/>
      <c r="U45" s="36"/>
    </row>
    <row r="46" spans="1:22" ht="9">
      <c r="A46" s="47" t="s">
        <v>39</v>
      </c>
      <c r="B46" s="65">
        <f t="shared" si="8"/>
        <v>82.402</v>
      </c>
      <c r="C46" s="71">
        <v>0</v>
      </c>
      <c r="D46" s="71">
        <v>0</v>
      </c>
      <c r="E46" s="71">
        <v>0</v>
      </c>
      <c r="F46" s="71">
        <v>0</v>
      </c>
      <c r="G46" s="67">
        <v>82.402</v>
      </c>
      <c r="H46" s="71">
        <v>0</v>
      </c>
      <c r="I46" s="71">
        <v>0</v>
      </c>
      <c r="J46" s="71">
        <v>0</v>
      </c>
      <c r="K46" s="71">
        <v>0</v>
      </c>
      <c r="L46" s="67">
        <v>0</v>
      </c>
      <c r="M46" s="60"/>
      <c r="N46" s="60"/>
      <c r="O46" s="60"/>
      <c r="P46" s="60"/>
      <c r="Q46" s="60"/>
      <c r="R46" s="60"/>
      <c r="S46" s="60"/>
      <c r="T46" s="60"/>
      <c r="V46" s="32"/>
    </row>
    <row r="47" spans="1:22" ht="9">
      <c r="A47" s="46" t="s">
        <v>64</v>
      </c>
      <c r="B47" s="65">
        <f t="shared" si="8"/>
        <v>0.45</v>
      </c>
      <c r="C47" s="71">
        <v>0</v>
      </c>
      <c r="D47" s="71">
        <v>0</v>
      </c>
      <c r="E47" s="71">
        <v>0</v>
      </c>
      <c r="F47" s="71">
        <v>0</v>
      </c>
      <c r="G47" s="71">
        <v>0</v>
      </c>
      <c r="H47" s="71">
        <v>0.34</v>
      </c>
      <c r="I47" s="71">
        <v>0</v>
      </c>
      <c r="J47" s="71">
        <v>0</v>
      </c>
      <c r="K47" s="71">
        <v>0</v>
      </c>
      <c r="L47" s="67">
        <v>0.11</v>
      </c>
      <c r="M47" s="60"/>
      <c r="N47" s="60"/>
      <c r="O47" s="60"/>
      <c r="P47" s="60"/>
      <c r="Q47" s="60"/>
      <c r="R47" s="60"/>
      <c r="S47" s="60"/>
      <c r="T47" s="60"/>
      <c r="V47" s="32"/>
    </row>
    <row r="48" spans="1:22" ht="9">
      <c r="A48" s="47" t="s">
        <v>73</v>
      </c>
      <c r="B48" s="65">
        <f t="shared" si="8"/>
        <v>2.764</v>
      </c>
      <c r="C48" s="71">
        <v>0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0</v>
      </c>
      <c r="K48" s="71">
        <v>0</v>
      </c>
      <c r="L48" s="67">
        <v>2.764</v>
      </c>
      <c r="M48" s="60"/>
      <c r="N48" s="60"/>
      <c r="O48" s="60"/>
      <c r="P48" s="60"/>
      <c r="Q48" s="60"/>
      <c r="R48" s="60"/>
      <c r="S48" s="60"/>
      <c r="T48" s="60"/>
      <c r="V48" s="32"/>
    </row>
    <row r="49" spans="1:22" ht="9">
      <c r="A49" s="47" t="s">
        <v>100</v>
      </c>
      <c r="B49" s="65">
        <f t="shared" si="8"/>
        <v>14.155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0.385</v>
      </c>
      <c r="I49" s="71">
        <v>0</v>
      </c>
      <c r="J49" s="71">
        <v>0</v>
      </c>
      <c r="K49" s="71">
        <v>0</v>
      </c>
      <c r="L49" s="67">
        <v>13.77</v>
      </c>
      <c r="M49" s="60"/>
      <c r="N49" s="60"/>
      <c r="O49" s="60"/>
      <c r="P49" s="60"/>
      <c r="Q49" s="60"/>
      <c r="R49" s="60"/>
      <c r="S49" s="60"/>
      <c r="T49" s="60"/>
      <c r="V49" s="32"/>
    </row>
    <row r="50" spans="1:22" ht="9">
      <c r="A50" s="47" t="s">
        <v>104</v>
      </c>
      <c r="B50" s="65">
        <f t="shared" si="8"/>
        <v>3.678</v>
      </c>
      <c r="C50" s="71">
        <v>0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  <c r="J50" s="71">
        <v>0</v>
      </c>
      <c r="K50" s="71">
        <v>0</v>
      </c>
      <c r="L50" s="67">
        <v>3.678</v>
      </c>
      <c r="M50" s="60"/>
      <c r="N50" s="60"/>
      <c r="O50" s="60"/>
      <c r="P50" s="60"/>
      <c r="Q50" s="60"/>
      <c r="R50" s="60"/>
      <c r="S50" s="60"/>
      <c r="T50" s="60"/>
      <c r="V50" s="32"/>
    </row>
    <row r="51" spans="1:22" ht="9">
      <c r="A51" s="47" t="s">
        <v>38</v>
      </c>
      <c r="B51" s="65">
        <f t="shared" si="8"/>
        <v>10.397</v>
      </c>
      <c r="C51" s="71">
        <v>0</v>
      </c>
      <c r="D51" s="71">
        <v>0</v>
      </c>
      <c r="E51" s="68">
        <v>0</v>
      </c>
      <c r="F51" s="71">
        <v>0</v>
      </c>
      <c r="G51" s="71">
        <v>0</v>
      </c>
      <c r="H51" s="71">
        <v>10.397</v>
      </c>
      <c r="I51" s="71">
        <v>0</v>
      </c>
      <c r="J51" s="71">
        <v>0</v>
      </c>
      <c r="K51" s="71">
        <v>0</v>
      </c>
      <c r="L51" s="67">
        <v>0</v>
      </c>
      <c r="M51" s="60"/>
      <c r="N51" s="60"/>
      <c r="O51" s="60"/>
      <c r="P51" s="60"/>
      <c r="Q51" s="60"/>
      <c r="R51" s="60"/>
      <c r="S51" s="60"/>
      <c r="T51" s="60"/>
      <c r="V51" s="32"/>
    </row>
    <row r="52" spans="1:20" s="39" customFormat="1" ht="10.5" customHeight="1">
      <c r="A52" s="50" t="s">
        <v>69</v>
      </c>
      <c r="B52" s="65">
        <f t="shared" si="8"/>
        <v>0.229</v>
      </c>
      <c r="C52" s="71">
        <v>0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  <c r="J52" s="71">
        <v>0</v>
      </c>
      <c r="K52" s="71">
        <v>0</v>
      </c>
      <c r="L52" s="67">
        <v>0.229</v>
      </c>
      <c r="M52" s="60"/>
      <c r="N52" s="60"/>
      <c r="O52" s="60"/>
      <c r="P52" s="60"/>
      <c r="Q52" s="60"/>
      <c r="R52" s="60"/>
      <c r="S52" s="60"/>
      <c r="T52" s="60"/>
    </row>
    <row r="53" spans="1:22" ht="9">
      <c r="A53" s="47"/>
      <c r="B53" s="65"/>
      <c r="C53" s="73"/>
      <c r="D53" s="67"/>
      <c r="E53" s="74"/>
      <c r="F53" s="74"/>
      <c r="G53" s="74"/>
      <c r="H53" s="68"/>
      <c r="I53" s="68"/>
      <c r="J53" s="74"/>
      <c r="K53" s="74"/>
      <c r="L53" s="68"/>
      <c r="M53" s="57"/>
      <c r="N53" s="47"/>
      <c r="O53" s="47"/>
      <c r="V53" s="32"/>
    </row>
    <row r="54" spans="1:22" ht="9">
      <c r="A54" s="51" t="s">
        <v>50</v>
      </c>
      <c r="B54" s="65">
        <f>SUM(C54:L54)</f>
        <v>1268.38</v>
      </c>
      <c r="C54" s="70">
        <f aca="true" t="shared" si="10" ref="C54:L54">SUM(C55:C58)</f>
        <v>1159.357</v>
      </c>
      <c r="D54" s="70">
        <f t="shared" si="10"/>
        <v>0</v>
      </c>
      <c r="E54" s="70">
        <f t="shared" si="10"/>
        <v>0</v>
      </c>
      <c r="F54" s="70">
        <f t="shared" si="10"/>
        <v>15.035</v>
      </c>
      <c r="G54" s="70">
        <f t="shared" si="10"/>
        <v>25.735999999999997</v>
      </c>
      <c r="H54" s="70">
        <f t="shared" si="10"/>
        <v>0.626</v>
      </c>
      <c r="I54" s="70">
        <f t="shared" si="10"/>
        <v>0</v>
      </c>
      <c r="J54" s="70">
        <f t="shared" si="10"/>
        <v>0</v>
      </c>
      <c r="K54" s="70">
        <f t="shared" si="10"/>
        <v>65.983</v>
      </c>
      <c r="L54" s="70">
        <f t="shared" si="10"/>
        <v>1.6429999999999998</v>
      </c>
      <c r="M54" s="57"/>
      <c r="N54" s="47"/>
      <c r="O54" s="47"/>
      <c r="V54" s="32"/>
    </row>
    <row r="55" spans="1:22" ht="9">
      <c r="A55" s="46" t="s">
        <v>45</v>
      </c>
      <c r="B55" s="65">
        <f>SUM(C55:L55)</f>
        <v>1225.73</v>
      </c>
      <c r="C55" s="68">
        <v>1159.357</v>
      </c>
      <c r="D55" s="71">
        <v>0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0</v>
      </c>
      <c r="K55" s="71">
        <v>65.983</v>
      </c>
      <c r="L55" s="71">
        <v>0.39</v>
      </c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9">
      <c r="A56" s="46" t="s">
        <v>92</v>
      </c>
      <c r="B56" s="65">
        <f>SUM(C56:L56)</f>
        <v>15.035</v>
      </c>
      <c r="C56" s="68">
        <v>0</v>
      </c>
      <c r="D56" s="71">
        <v>0</v>
      </c>
      <c r="E56" s="71">
        <v>0</v>
      </c>
      <c r="F56" s="71">
        <v>15.035</v>
      </c>
      <c r="G56" s="71">
        <v>0</v>
      </c>
      <c r="H56" s="71">
        <v>0</v>
      </c>
      <c r="I56" s="71"/>
      <c r="J56" s="71">
        <v>0</v>
      </c>
      <c r="K56" s="71">
        <v>0</v>
      </c>
      <c r="L56" s="71">
        <v>0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9">
      <c r="A57" s="46" t="s">
        <v>76</v>
      </c>
      <c r="B57" s="65">
        <f>SUM(C57:L57)</f>
        <v>1.247</v>
      </c>
      <c r="C57" s="71">
        <v>0</v>
      </c>
      <c r="D57" s="71">
        <v>0</v>
      </c>
      <c r="E57" s="71">
        <v>0</v>
      </c>
      <c r="F57" s="71">
        <v>0</v>
      </c>
      <c r="G57" s="69">
        <v>1.147</v>
      </c>
      <c r="H57" s="68">
        <v>0.1</v>
      </c>
      <c r="I57" s="71">
        <v>0</v>
      </c>
      <c r="J57" s="71">
        <v>0</v>
      </c>
      <c r="K57" s="71">
        <v>0</v>
      </c>
      <c r="L57" s="71">
        <v>0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0.5" customHeight="1">
      <c r="A58" s="50" t="s">
        <v>130</v>
      </c>
      <c r="B58" s="65">
        <f>SUM(C58:L58)</f>
        <v>26.368</v>
      </c>
      <c r="C58" s="68">
        <v>0</v>
      </c>
      <c r="D58" s="71">
        <v>0</v>
      </c>
      <c r="E58" s="69">
        <v>0</v>
      </c>
      <c r="F58" s="68">
        <v>0</v>
      </c>
      <c r="G58" s="69">
        <v>24.589</v>
      </c>
      <c r="H58" s="68">
        <f>0.169+0.213+0.144</f>
        <v>0.526</v>
      </c>
      <c r="I58" s="71">
        <v>0</v>
      </c>
      <c r="J58" s="69">
        <v>0</v>
      </c>
      <c r="K58" s="71">
        <v>0</v>
      </c>
      <c r="L58" s="71">
        <f>0.148+1.105</f>
        <v>1.253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15" s="33" customFormat="1" ht="9">
      <c r="A59" s="52"/>
      <c r="B59" s="53"/>
      <c r="C59" s="54"/>
      <c r="D59" s="53"/>
      <c r="E59" s="54"/>
      <c r="F59" s="54"/>
      <c r="G59" s="54"/>
      <c r="H59" s="53"/>
      <c r="I59" s="53"/>
      <c r="J59" s="54"/>
      <c r="K59" s="54"/>
      <c r="L59" s="53"/>
      <c r="M59" s="57"/>
      <c r="N59" s="47"/>
      <c r="O59" s="47"/>
    </row>
    <row r="60" spans="1:22" ht="10.5" customHeight="1">
      <c r="A60" s="40" t="s">
        <v>72</v>
      </c>
      <c r="B60" s="33"/>
      <c r="C60" s="33"/>
      <c r="D60" s="33"/>
      <c r="E60" s="75"/>
      <c r="F60" s="33"/>
      <c r="G60" s="33"/>
      <c r="H60" s="75"/>
      <c r="I60" s="33"/>
      <c r="J60" s="33"/>
      <c r="K60" s="33"/>
      <c r="L60" s="33"/>
      <c r="M60" s="58"/>
      <c r="N60" s="47"/>
      <c r="O60" s="47"/>
      <c r="V60" s="32"/>
    </row>
    <row r="61" spans="1:12" ht="9.75" customHeight="1">
      <c r="A61" s="81" t="s">
        <v>132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</row>
    <row r="62" spans="1:12" ht="9.75" customHeight="1">
      <c r="A62" s="82" t="s">
        <v>136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</row>
    <row r="63" spans="1:12" ht="9.75" customHeight="1">
      <c r="A63" s="103" t="s">
        <v>135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</row>
    <row r="64" spans="1:12" ht="9.75" customHeight="1">
      <c r="A64" s="10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2:12" ht="9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</row>
    <row r="66" spans="1:12" ht="9">
      <c r="A66" s="39"/>
      <c r="B66" s="29"/>
      <c r="C66" s="29"/>
      <c r="D66" s="29"/>
      <c r="E66" s="41"/>
      <c r="F66" s="33"/>
      <c r="G66" s="33"/>
      <c r="H66" s="33"/>
      <c r="I66" s="33"/>
      <c r="J66" s="33"/>
      <c r="K66" s="33"/>
      <c r="L66" s="33"/>
    </row>
    <row r="67" spans="1:5" ht="9">
      <c r="A67" s="31"/>
      <c r="B67" s="42"/>
      <c r="C67" s="42"/>
      <c r="D67" s="68"/>
      <c r="E67" s="41"/>
    </row>
    <row r="68" spans="1:5" ht="9">
      <c r="A68" s="31"/>
      <c r="B68" s="42"/>
      <c r="C68" s="42"/>
      <c r="D68" s="42"/>
      <c r="E68" s="41"/>
    </row>
    <row r="69" ht="9">
      <c r="A69" s="108" t="s">
        <v>80</v>
      </c>
    </row>
    <row r="70" spans="1:11" ht="9">
      <c r="A70" s="108"/>
      <c r="B70" s="108" t="s">
        <v>31</v>
      </c>
      <c r="C70" s="108" t="s">
        <v>51</v>
      </c>
      <c r="D70" s="108" t="s">
        <v>131</v>
      </c>
      <c r="E70" s="108" t="s">
        <v>32</v>
      </c>
      <c r="G70" s="108"/>
      <c r="I70" s="108"/>
      <c r="J70" s="108"/>
      <c r="K70" s="108"/>
    </row>
    <row r="71" spans="1:11" ht="9">
      <c r="A71" s="108"/>
      <c r="B71" s="108"/>
      <c r="C71" s="108"/>
      <c r="D71" s="108"/>
      <c r="E71" s="108"/>
      <c r="G71" s="108"/>
      <c r="I71" s="108"/>
      <c r="J71" s="108"/>
      <c r="K71" s="108"/>
    </row>
    <row r="72" spans="1:12" ht="9">
      <c r="A72" s="84" t="s">
        <v>46</v>
      </c>
      <c r="B72" s="85">
        <f>SUM(C72:L72)</f>
        <v>0.004043126684636119</v>
      </c>
      <c r="C72" s="86">
        <f>SUM(C73:C73)</f>
        <v>0</v>
      </c>
      <c r="D72" s="86">
        <f>SUM(D73:D73)</f>
        <v>0</v>
      </c>
      <c r="E72" s="86">
        <f>SUM(E73:E73)</f>
        <v>0.004043126684636119</v>
      </c>
      <c r="G72" s="86"/>
      <c r="I72" s="86"/>
      <c r="J72" s="86"/>
      <c r="K72" s="86"/>
      <c r="L72" s="86"/>
    </row>
    <row r="73" spans="1:12" ht="9">
      <c r="A73" s="87" t="s">
        <v>94</v>
      </c>
      <c r="B73" s="85">
        <f>SUM(C73:L73)</f>
        <v>0.004043126684636119</v>
      </c>
      <c r="C73" s="88"/>
      <c r="D73" s="89"/>
      <c r="E73" s="89">
        <v>0.004043126684636119</v>
      </c>
      <c r="G73" s="101"/>
      <c r="I73" s="101"/>
      <c r="J73" s="101"/>
      <c r="K73" s="101"/>
      <c r="L73" s="101"/>
    </row>
    <row r="74" spans="1:12" ht="9">
      <c r="A74" s="90" t="s">
        <v>107</v>
      </c>
      <c r="B74" s="85"/>
      <c r="C74" s="91"/>
      <c r="D74" s="92"/>
      <c r="E74" s="92"/>
      <c r="G74" s="101"/>
      <c r="H74" s="88"/>
      <c r="I74" s="101"/>
      <c r="J74" s="88"/>
      <c r="K74" s="92"/>
      <c r="L74" s="101"/>
    </row>
    <row r="75" spans="1:12" ht="9">
      <c r="A75" s="90"/>
      <c r="B75" s="85"/>
      <c r="C75" s="91"/>
      <c r="D75" s="92"/>
      <c r="E75" s="92"/>
      <c r="G75" s="101"/>
      <c r="H75" s="88"/>
      <c r="I75" s="101"/>
      <c r="J75" s="88"/>
      <c r="K75" s="92"/>
      <c r="L75" s="101"/>
    </row>
    <row r="76" spans="1:12" ht="9">
      <c r="A76" s="93" t="s">
        <v>49</v>
      </c>
      <c r="B76" s="85">
        <f aca="true" t="shared" si="11" ref="B76:B82">SUM(C76:L76)</f>
        <v>2.277635941186819</v>
      </c>
      <c r="C76" s="86">
        <f>SUM(C77:C82)</f>
        <v>0</v>
      </c>
      <c r="D76" s="86">
        <f>SUM(D77:D82)</f>
        <v>0.02523889437314906</v>
      </c>
      <c r="E76" s="86">
        <f>SUM(E77:E82)</f>
        <v>0</v>
      </c>
      <c r="F76" s="86">
        <f>SUM(F77:F82)</f>
        <v>0.012919028340080971</v>
      </c>
      <c r="G76" s="86">
        <f>SUM(G77:G82)</f>
        <v>0</v>
      </c>
      <c r="H76" s="86">
        <f>SUM(H77:H87)</f>
        <v>0.629056</v>
      </c>
      <c r="I76" s="86">
        <f>SUM(I77:I87)</f>
        <v>1.5817096370463077</v>
      </c>
      <c r="J76" s="86">
        <f>SUM(J77:J87)</f>
        <v>0</v>
      </c>
      <c r="K76" s="86">
        <f>SUM(K77:K87)</f>
        <v>0</v>
      </c>
      <c r="L76" s="86">
        <f>SUM(L77:L87)</f>
        <v>0.028712381427280945</v>
      </c>
    </row>
    <row r="77" spans="1:12" ht="9">
      <c r="A77" s="90" t="s">
        <v>82</v>
      </c>
      <c r="B77" s="85">
        <f t="shared" si="11"/>
        <v>0.00175715695952616</v>
      </c>
      <c r="C77" s="91"/>
      <c r="D77" s="89">
        <v>0.00175715695952616</v>
      </c>
      <c r="E77" s="89"/>
      <c r="F77" s="88"/>
      <c r="G77" s="88"/>
      <c r="H77" s="101"/>
      <c r="I77" s="89"/>
      <c r="J77" s="89"/>
      <c r="K77" s="89"/>
      <c r="L77" s="88"/>
    </row>
    <row r="78" spans="1:12" ht="9">
      <c r="A78" s="94" t="s">
        <v>89</v>
      </c>
      <c r="B78" s="85">
        <f t="shared" si="11"/>
        <v>1.7996694459457032</v>
      </c>
      <c r="C78" s="88"/>
      <c r="D78" s="89">
        <v>0.023481737413622902</v>
      </c>
      <c r="E78" s="89"/>
      <c r="F78" s="88">
        <v>0.0006099865047233469</v>
      </c>
      <c r="G78" s="88"/>
      <c r="H78" s="88">
        <v>0.22160114285714286</v>
      </c>
      <c r="I78" s="89">
        <v>1.5408523153942428</v>
      </c>
      <c r="J78" s="101"/>
      <c r="K78" s="89"/>
      <c r="L78" s="101">
        <v>0.013124263775971094</v>
      </c>
    </row>
    <row r="79" spans="1:12" ht="9">
      <c r="A79" s="90" t="s">
        <v>96</v>
      </c>
      <c r="B79" s="85">
        <f t="shared" si="11"/>
        <v>0.07151539989932094</v>
      </c>
      <c r="C79" s="89"/>
      <c r="D79" s="89"/>
      <c r="E79" s="89"/>
      <c r="F79" s="88">
        <v>0.007890688259109312</v>
      </c>
      <c r="G79" s="88"/>
      <c r="H79" s="101">
        <v>0.04938628571428571</v>
      </c>
      <c r="I79" s="89"/>
      <c r="J79" s="101"/>
      <c r="K79" s="89"/>
      <c r="L79" s="101">
        <v>0.014238425925925927</v>
      </c>
    </row>
    <row r="80" spans="1:12" ht="9">
      <c r="A80" s="87" t="s">
        <v>97</v>
      </c>
      <c r="B80" s="85">
        <f t="shared" si="11"/>
        <v>0.0013500521198033647</v>
      </c>
      <c r="C80" s="88"/>
      <c r="D80" s="89"/>
      <c r="E80" s="89"/>
      <c r="F80" s="88">
        <v>4.048582995951417E-05</v>
      </c>
      <c r="G80" s="101"/>
      <c r="H80" s="88">
        <v>9.142857142857144E-06</v>
      </c>
      <c r="I80" s="89"/>
      <c r="J80" s="101"/>
      <c r="K80" s="88"/>
      <c r="L80" s="101">
        <v>0.0013004234327009935</v>
      </c>
    </row>
    <row r="81" spans="1:12" ht="9">
      <c r="A81" s="87" t="s">
        <v>101</v>
      </c>
      <c r="B81" s="85">
        <f t="shared" si="11"/>
        <v>0.03741699666614942</v>
      </c>
      <c r="C81" s="89"/>
      <c r="D81" s="89"/>
      <c r="E81" s="89"/>
      <c r="F81" s="89">
        <v>0.004377867746288799</v>
      </c>
      <c r="G81" s="89"/>
      <c r="H81" s="88">
        <v>0.033005714285714284</v>
      </c>
      <c r="I81" s="89"/>
      <c r="J81" s="89"/>
      <c r="K81" s="89"/>
      <c r="L81" s="101">
        <v>3.3414634146341465E-05</v>
      </c>
    </row>
    <row r="82" spans="1:12" ht="9">
      <c r="A82" s="87" t="s">
        <v>111</v>
      </c>
      <c r="B82" s="85">
        <f t="shared" si="11"/>
        <v>0.19526514285714286</v>
      </c>
      <c r="C82" s="89"/>
      <c r="D82" s="89"/>
      <c r="E82" s="89"/>
      <c r="F82" s="89"/>
      <c r="G82" s="89"/>
      <c r="H82" s="88">
        <v>0.19526514285714286</v>
      </c>
      <c r="I82" s="89"/>
      <c r="J82" s="89"/>
      <c r="K82" s="89"/>
      <c r="L82" s="101"/>
    </row>
    <row r="83" spans="1:12" ht="9">
      <c r="A83" s="87" t="s">
        <v>114</v>
      </c>
      <c r="B83" s="85"/>
      <c r="C83" s="95"/>
      <c r="D83" s="92"/>
      <c r="E83" s="96"/>
      <c r="F83" s="101"/>
      <c r="G83" s="101"/>
      <c r="H83" s="101">
        <v>0.009221714285714286</v>
      </c>
      <c r="I83" s="101"/>
      <c r="J83" s="101"/>
      <c r="K83" s="88"/>
      <c r="L83" s="101"/>
    </row>
    <row r="84" spans="1:12" ht="9">
      <c r="A84" s="87" t="s">
        <v>116</v>
      </c>
      <c r="B84" s="85"/>
      <c r="C84" s="95"/>
      <c r="D84" s="92"/>
      <c r="E84" s="96"/>
      <c r="F84" s="101"/>
      <c r="G84" s="101"/>
      <c r="H84" s="101">
        <v>0.00011542857142857143</v>
      </c>
      <c r="I84" s="101"/>
      <c r="J84" s="101"/>
      <c r="K84" s="88"/>
      <c r="L84" s="101">
        <v>1.5853658536585366E-05</v>
      </c>
    </row>
    <row r="85" spans="1:12" ht="9">
      <c r="A85" s="87" t="s">
        <v>118</v>
      </c>
      <c r="B85" s="85"/>
      <c r="C85" s="95"/>
      <c r="D85" s="92"/>
      <c r="E85" s="96"/>
      <c r="F85" s="101"/>
      <c r="G85" s="101"/>
      <c r="H85" s="101">
        <v>0.11973257142857144</v>
      </c>
      <c r="I85" s="101">
        <v>0.0103729662077597</v>
      </c>
      <c r="J85" s="101"/>
      <c r="K85" s="88"/>
      <c r="L85" s="101"/>
    </row>
    <row r="86" spans="1:12" ht="9">
      <c r="A86" s="87" t="s">
        <v>119</v>
      </c>
      <c r="B86" s="85"/>
      <c r="C86" s="95"/>
      <c r="D86" s="92"/>
      <c r="E86" s="96"/>
      <c r="F86" s="101"/>
      <c r="G86" s="101"/>
      <c r="H86" s="101">
        <v>0.0007188571428571428</v>
      </c>
      <c r="I86" s="101">
        <v>0.030484355444305382</v>
      </c>
      <c r="J86" s="101"/>
      <c r="K86" s="88"/>
      <c r="L86" s="101"/>
    </row>
    <row r="87" spans="1:12" ht="9">
      <c r="A87" s="87"/>
      <c r="B87" s="85"/>
      <c r="C87" s="95"/>
      <c r="D87" s="92"/>
      <c r="E87" s="96"/>
      <c r="F87" s="101"/>
      <c r="G87" s="101"/>
      <c r="H87" s="101"/>
      <c r="I87" s="101"/>
      <c r="J87" s="101"/>
      <c r="K87" s="88"/>
      <c r="L87" s="101"/>
    </row>
    <row r="88" spans="1:12" ht="9">
      <c r="A88" s="93" t="s">
        <v>77</v>
      </c>
      <c r="B88" s="85">
        <f aca="true" t="shared" si="12" ref="B88:B96">SUM(C88:L88)</f>
        <v>23.50134286459518</v>
      </c>
      <c r="C88" s="86">
        <f>SUM(C89:C95)</f>
        <v>0</v>
      </c>
      <c r="D88" s="86">
        <f>SUM(D89:D96)</f>
        <v>2.769948667324779</v>
      </c>
      <c r="E88" s="86">
        <f>SUM(E89:E96)</f>
        <v>0.003974393530997305</v>
      </c>
      <c r="F88" s="86">
        <f>SUM(F89:F96)</f>
        <v>0.00014709851551956814</v>
      </c>
      <c r="G88" s="86">
        <f>SUM(G89:G96)</f>
        <v>0.020891346153846156</v>
      </c>
      <c r="H88" s="86">
        <f>SUM(H89:H100)</f>
        <v>0.014510857142857143</v>
      </c>
      <c r="I88" s="86">
        <f>SUM(I89:I102)</f>
        <v>19.54854568210263</v>
      </c>
      <c r="J88" s="86">
        <f>SUM(J89:J102)</f>
        <v>1.1737089201877934E-06</v>
      </c>
      <c r="K88" s="86">
        <f>SUM(K89:K102)</f>
        <v>0</v>
      </c>
      <c r="L88" s="86">
        <f>SUM(L89:L102)</f>
        <v>1.143323646115628</v>
      </c>
    </row>
    <row r="89" spans="1:12" ht="9">
      <c r="A89" s="90" t="s">
        <v>81</v>
      </c>
      <c r="B89" s="85">
        <f t="shared" si="12"/>
        <v>1.3808020019645932</v>
      </c>
      <c r="C89" s="89"/>
      <c r="D89" s="89">
        <v>0.5846841066140179</v>
      </c>
      <c r="E89" s="89">
        <v>0.003974393530997305</v>
      </c>
      <c r="F89" s="88">
        <v>4.8582995951417004E-05</v>
      </c>
      <c r="G89" s="89">
        <v>0.0006971153846153847</v>
      </c>
      <c r="H89" s="101">
        <v>0.0013268571428571429</v>
      </c>
      <c r="I89" s="89">
        <v>0.7849824780976221</v>
      </c>
      <c r="J89" s="89">
        <v>1.1737089201877934E-06</v>
      </c>
      <c r="K89" s="89"/>
      <c r="L89" s="89">
        <v>0.005087294489611563</v>
      </c>
    </row>
    <row r="90" spans="1:12" ht="9">
      <c r="A90" s="90" t="s">
        <v>83</v>
      </c>
      <c r="B90" s="85">
        <f t="shared" si="12"/>
        <v>0.008961500493583416</v>
      </c>
      <c r="C90" s="89"/>
      <c r="D90" s="89">
        <v>0.008961500493583416</v>
      </c>
      <c r="E90" s="89"/>
      <c r="F90" s="88"/>
      <c r="G90" s="89"/>
      <c r="H90" s="88"/>
      <c r="I90" s="89"/>
      <c r="J90" s="89"/>
      <c r="K90" s="89"/>
      <c r="L90" s="92"/>
    </row>
    <row r="91" spans="1:12" ht="9">
      <c r="A91" s="90" t="s">
        <v>84</v>
      </c>
      <c r="B91" s="85">
        <f t="shared" si="12"/>
        <v>0.001867643708709849</v>
      </c>
      <c r="C91" s="89"/>
      <c r="D91" s="89">
        <v>0.0017907206317867722</v>
      </c>
      <c r="E91" s="88"/>
      <c r="F91" s="89"/>
      <c r="G91" s="89">
        <v>7.692307692307693E-05</v>
      </c>
      <c r="H91" s="88"/>
      <c r="I91" s="89"/>
      <c r="J91" s="89"/>
      <c r="K91" s="89"/>
      <c r="L91" s="89"/>
    </row>
    <row r="92" spans="1:12" ht="9">
      <c r="A92" s="87" t="s">
        <v>85</v>
      </c>
      <c r="B92" s="85">
        <f t="shared" si="12"/>
        <v>0.21238782795092376</v>
      </c>
      <c r="C92" s="88"/>
      <c r="D92" s="89">
        <v>0.2105626850937809</v>
      </c>
      <c r="E92" s="88"/>
      <c r="F92" s="88"/>
      <c r="G92" s="89"/>
      <c r="H92" s="88">
        <v>0.0018251428571428572</v>
      </c>
      <c r="I92" s="89"/>
      <c r="J92" s="101"/>
      <c r="K92" s="89"/>
      <c r="L92" s="92"/>
    </row>
    <row r="93" spans="1:12" ht="9">
      <c r="A93" s="90" t="s">
        <v>88</v>
      </c>
      <c r="B93" s="85">
        <f t="shared" si="12"/>
        <v>0.8418855740754803</v>
      </c>
      <c r="C93" s="88"/>
      <c r="D93" s="89">
        <v>0.8222221125370187</v>
      </c>
      <c r="E93" s="89"/>
      <c r="F93" s="89"/>
      <c r="G93" s="89">
        <v>0.01966346153846154</v>
      </c>
      <c r="H93" s="88"/>
      <c r="I93" s="89"/>
      <c r="J93" s="89"/>
      <c r="K93" s="89"/>
      <c r="L93" s="92"/>
    </row>
    <row r="94" spans="1:12" ht="9">
      <c r="A94" s="90" t="s">
        <v>90</v>
      </c>
      <c r="B94" s="85">
        <f t="shared" si="12"/>
        <v>0.010070212945987872</v>
      </c>
      <c r="C94" s="89"/>
      <c r="D94" s="89">
        <v>0.006533070088845015</v>
      </c>
      <c r="E94" s="101"/>
      <c r="F94" s="88"/>
      <c r="G94" s="92"/>
      <c r="H94" s="88">
        <v>0.0035371428571428568</v>
      </c>
      <c r="I94" s="89"/>
      <c r="J94" s="101"/>
      <c r="K94" s="89"/>
      <c r="L94" s="92"/>
    </row>
    <row r="95" spans="1:12" ht="9">
      <c r="A95" s="87" t="s">
        <v>91</v>
      </c>
      <c r="B95" s="85">
        <f t="shared" si="12"/>
        <v>2.112638342135102</v>
      </c>
      <c r="C95" s="88"/>
      <c r="D95" s="89">
        <v>1.1351944718657456</v>
      </c>
      <c r="E95" s="89"/>
      <c r="F95" s="88"/>
      <c r="G95" s="101">
        <v>0.0004538461538461539</v>
      </c>
      <c r="H95" s="88"/>
      <c r="I95" s="89">
        <v>0.007848560700876094</v>
      </c>
      <c r="J95" s="89"/>
      <c r="K95" s="89"/>
      <c r="L95" s="91">
        <v>0.9691414634146343</v>
      </c>
    </row>
    <row r="96" spans="1:12" ht="9">
      <c r="A96" s="87" t="s">
        <v>105</v>
      </c>
      <c r="B96" s="85">
        <f t="shared" si="12"/>
        <v>18.75188523537429</v>
      </c>
      <c r="C96" s="91"/>
      <c r="D96" s="92"/>
      <c r="E96" s="92"/>
      <c r="F96" s="92">
        <v>9.851551956815115E-05</v>
      </c>
      <c r="G96" s="92"/>
      <c r="H96" s="88">
        <v>5.7142857142857145E-06</v>
      </c>
      <c r="I96" s="88">
        <v>18.729212765957445</v>
      </c>
      <c r="J96" s="92"/>
      <c r="K96" s="92"/>
      <c r="L96" s="88">
        <v>0.022568239611562773</v>
      </c>
    </row>
    <row r="97" spans="1:12" ht="9">
      <c r="A97" s="87" t="s">
        <v>108</v>
      </c>
      <c r="B97" s="85"/>
      <c r="C97" s="91"/>
      <c r="D97" s="92"/>
      <c r="E97" s="92"/>
      <c r="F97" s="92"/>
      <c r="G97" s="92"/>
      <c r="H97" s="88">
        <v>1.142857142857143E-06</v>
      </c>
      <c r="I97" s="88"/>
      <c r="J97" s="92"/>
      <c r="K97" s="92"/>
      <c r="L97" s="88">
        <v>0.14634146341463414</v>
      </c>
    </row>
    <row r="98" spans="1:12" ht="9">
      <c r="A98" s="87" t="s">
        <v>117</v>
      </c>
      <c r="B98" s="85"/>
      <c r="C98" s="91"/>
      <c r="D98" s="92"/>
      <c r="E98" s="92"/>
      <c r="F98" s="92"/>
      <c r="G98" s="92"/>
      <c r="H98" s="88">
        <v>0.0011154285714285715</v>
      </c>
      <c r="I98" s="88"/>
      <c r="J98" s="92"/>
      <c r="K98" s="92"/>
      <c r="L98" s="88">
        <v>0.00011574074074074075</v>
      </c>
    </row>
    <row r="99" spans="1:12" ht="9">
      <c r="A99" s="87" t="s">
        <v>120</v>
      </c>
      <c r="B99" s="85"/>
      <c r="C99" s="91"/>
      <c r="D99" s="92"/>
      <c r="E99" s="92"/>
      <c r="F99" s="92"/>
      <c r="G99" s="92"/>
      <c r="H99" s="88">
        <v>0.0066994285714285715</v>
      </c>
      <c r="I99" s="88"/>
      <c r="J99" s="92"/>
      <c r="K99" s="92"/>
      <c r="L99" s="88">
        <v>4.6296296296296294E-05</v>
      </c>
    </row>
    <row r="100" spans="1:12" ht="9">
      <c r="A100" s="87" t="s">
        <v>121</v>
      </c>
      <c r="B100" s="85"/>
      <c r="C100" s="91"/>
      <c r="D100" s="92"/>
      <c r="E100" s="92"/>
      <c r="F100" s="92"/>
      <c r="G100" s="92"/>
      <c r="H100" s="88"/>
      <c r="I100" s="88">
        <v>0.02064580725907384</v>
      </c>
      <c r="J100" s="92"/>
      <c r="K100" s="92"/>
      <c r="L100" s="88">
        <v>2.3148148148148147E-05</v>
      </c>
    </row>
    <row r="101" spans="1:12" ht="9">
      <c r="A101" s="87" t="s">
        <v>122</v>
      </c>
      <c r="B101" s="85"/>
      <c r="C101" s="91"/>
      <c r="D101" s="92"/>
      <c r="E101" s="92"/>
      <c r="F101" s="92"/>
      <c r="G101" s="92"/>
      <c r="H101" s="88"/>
      <c r="I101" s="88">
        <v>0.005856070087609511</v>
      </c>
      <c r="J101" s="92"/>
      <c r="K101" s="92"/>
      <c r="L101" s="88"/>
    </row>
    <row r="102" spans="1:12" ht="9">
      <c r="A102" s="87"/>
      <c r="B102" s="85"/>
      <c r="C102" s="91"/>
      <c r="D102" s="92"/>
      <c r="E102" s="92"/>
      <c r="F102" s="92"/>
      <c r="G102" s="92"/>
      <c r="H102" s="88"/>
      <c r="I102" s="88"/>
      <c r="J102" s="92"/>
      <c r="K102" s="92"/>
      <c r="L102" s="88"/>
    </row>
    <row r="103" spans="1:12" ht="9">
      <c r="A103" s="93" t="s">
        <v>54</v>
      </c>
      <c r="B103" s="85">
        <f>SUM(C103:L103)</f>
        <v>0.068731761775713</v>
      </c>
      <c r="C103" s="85">
        <f aca="true" t="shared" si="13" ref="C103:K103">SUM(C105:C106)</f>
        <v>0</v>
      </c>
      <c r="D103" s="85">
        <f t="shared" si="13"/>
        <v>0</v>
      </c>
      <c r="E103" s="85">
        <f t="shared" si="13"/>
        <v>0</v>
      </c>
      <c r="F103" s="85">
        <f t="shared" si="13"/>
        <v>0</v>
      </c>
      <c r="G103" s="85">
        <f t="shared" si="13"/>
        <v>0</v>
      </c>
      <c r="H103" s="85">
        <f t="shared" si="13"/>
        <v>0.0014422857142857143</v>
      </c>
      <c r="I103" s="85">
        <f t="shared" si="13"/>
        <v>0</v>
      </c>
      <c r="J103" s="85">
        <f t="shared" si="13"/>
        <v>0</v>
      </c>
      <c r="K103" s="85">
        <f t="shared" si="13"/>
        <v>0</v>
      </c>
      <c r="L103" s="85">
        <f>SUM(L105:L107)</f>
        <v>0.06728947606142728</v>
      </c>
    </row>
    <row r="104" spans="1:12" ht="9">
      <c r="A104" s="97" t="s">
        <v>126</v>
      </c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>
        <v>0.00024390243902439024</v>
      </c>
    </row>
    <row r="105" spans="1:12" ht="9">
      <c r="A105" s="87" t="s">
        <v>115</v>
      </c>
      <c r="B105" s="85">
        <f>SUM(C105:L105)</f>
        <v>0.0014422857142857143</v>
      </c>
      <c r="C105" s="89"/>
      <c r="D105" s="89"/>
      <c r="E105" s="101"/>
      <c r="F105" s="89"/>
      <c r="G105" s="92"/>
      <c r="H105" s="89">
        <v>0.0014422857142857143</v>
      </c>
      <c r="I105" s="89"/>
      <c r="J105" s="89"/>
      <c r="K105" s="89"/>
      <c r="L105" s="89"/>
    </row>
    <row r="106" spans="1:12" ht="9">
      <c r="A106" s="87" t="s">
        <v>123</v>
      </c>
      <c r="B106" s="85">
        <f>SUM(C106:L106)</f>
        <v>0.06728703703703703</v>
      </c>
      <c r="C106" s="89"/>
      <c r="D106" s="89"/>
      <c r="E106" s="89"/>
      <c r="F106" s="89"/>
      <c r="G106" s="92"/>
      <c r="H106" s="89"/>
      <c r="I106" s="89"/>
      <c r="J106" s="89"/>
      <c r="K106" s="89"/>
      <c r="L106" s="89">
        <v>0.06728703703703703</v>
      </c>
    </row>
    <row r="107" spans="1:12" ht="9">
      <c r="A107" s="87" t="s">
        <v>127</v>
      </c>
      <c r="B107" s="85"/>
      <c r="C107" s="91"/>
      <c r="D107" s="92"/>
      <c r="E107" s="92"/>
      <c r="F107" s="92"/>
      <c r="G107" s="92"/>
      <c r="H107" s="88"/>
      <c r="I107" s="88"/>
      <c r="J107" s="92"/>
      <c r="K107" s="92"/>
      <c r="L107" s="88">
        <v>2.4390243902439023E-06</v>
      </c>
    </row>
    <row r="108" spans="1:12" ht="9">
      <c r="A108" s="87"/>
      <c r="B108" s="85"/>
      <c r="C108" s="91"/>
      <c r="D108" s="92"/>
      <c r="E108" s="92"/>
      <c r="F108" s="92"/>
      <c r="G108" s="92"/>
      <c r="H108" s="88"/>
      <c r="I108" s="88"/>
      <c r="J108" s="92"/>
      <c r="K108" s="92"/>
      <c r="L108" s="88"/>
    </row>
    <row r="109" spans="1:13" ht="9">
      <c r="A109" s="93" t="s">
        <v>47</v>
      </c>
      <c r="B109" s="85">
        <f>SUM(C109:L109)</f>
        <v>7.491980019821808</v>
      </c>
      <c r="C109" s="86">
        <f>SUM(C110:C110)</f>
        <v>0</v>
      </c>
      <c r="D109" s="86">
        <f>SUM(D110:D110)</f>
        <v>0</v>
      </c>
      <c r="E109" s="86">
        <f>SUM(E110:E110)</f>
        <v>0</v>
      </c>
      <c r="F109" s="86">
        <f>SUM(F110:F114)</f>
        <v>0.04978677462887989</v>
      </c>
      <c r="G109" s="86">
        <f>SUM(G110:G114)</f>
        <v>0</v>
      </c>
      <c r="H109" s="86">
        <f>SUM(H110:H116)</f>
        <v>0.3338194285714285</v>
      </c>
      <c r="I109" s="86">
        <f>SUM(I110:I116)</f>
        <v>0</v>
      </c>
      <c r="J109" s="86">
        <f>SUM(J110:J116)</f>
        <v>0</v>
      </c>
      <c r="K109" s="86">
        <f>SUM(K110:K116)</f>
        <v>0</v>
      </c>
      <c r="L109" s="86">
        <f>SUM(L110:L119)</f>
        <v>7.1083738166215</v>
      </c>
      <c r="M109" s="70">
        <f>SUM(M110:M114)</f>
        <v>0</v>
      </c>
    </row>
    <row r="110" spans="1:12" ht="9">
      <c r="A110" s="87" t="s">
        <v>95</v>
      </c>
      <c r="B110" s="85">
        <f>SUM(C110:L110)</f>
        <v>0.24115687172904116</v>
      </c>
      <c r="C110" s="89"/>
      <c r="D110" s="89"/>
      <c r="E110" s="89"/>
      <c r="F110" s="89">
        <v>0.00012955465587044534</v>
      </c>
      <c r="G110" s="92"/>
      <c r="H110" s="89">
        <v>0.00092</v>
      </c>
      <c r="I110" s="89"/>
      <c r="J110" s="89"/>
      <c r="K110" s="89"/>
      <c r="L110" s="92">
        <v>0.2401073170731707</v>
      </c>
    </row>
    <row r="111" spans="1:12" ht="9">
      <c r="A111" s="87" t="s">
        <v>98</v>
      </c>
      <c r="B111" s="85"/>
      <c r="C111" s="89"/>
      <c r="D111" s="89"/>
      <c r="E111" s="89"/>
      <c r="F111" s="89">
        <v>0.017255060728744935</v>
      </c>
      <c r="G111" s="92"/>
      <c r="H111" s="89"/>
      <c r="I111" s="89"/>
      <c r="J111" s="89"/>
      <c r="K111" s="89"/>
      <c r="L111" s="92"/>
    </row>
    <row r="112" spans="1:12" ht="9">
      <c r="A112" s="87" t="s">
        <v>99</v>
      </c>
      <c r="B112" s="85"/>
      <c r="C112" s="95"/>
      <c r="D112" s="92"/>
      <c r="E112" s="96"/>
      <c r="F112" s="96">
        <v>0.03207017543859649</v>
      </c>
      <c r="G112" s="96"/>
      <c r="H112" s="88">
        <v>0.00032342857142857146</v>
      </c>
      <c r="I112" s="88"/>
      <c r="J112" s="96"/>
      <c r="K112" s="96"/>
      <c r="L112" s="88">
        <v>0.12185707317073169</v>
      </c>
    </row>
    <row r="113" spans="1:12" ht="9">
      <c r="A113" s="87" t="s">
        <v>100</v>
      </c>
      <c r="B113" s="85"/>
      <c r="C113" s="95"/>
      <c r="D113" s="92"/>
      <c r="E113" s="96"/>
      <c r="F113" s="96">
        <v>0.0002645074224021593</v>
      </c>
      <c r="G113" s="96"/>
      <c r="H113" s="88">
        <v>0.33222399999999996</v>
      </c>
      <c r="I113" s="88"/>
      <c r="J113" s="96"/>
      <c r="K113" s="96"/>
      <c r="L113" s="88">
        <v>1.4321035625564587</v>
      </c>
    </row>
    <row r="114" spans="1:12" ht="9">
      <c r="A114" s="87" t="s">
        <v>104</v>
      </c>
      <c r="B114" s="85"/>
      <c r="C114" s="95"/>
      <c r="D114" s="92"/>
      <c r="E114" s="96"/>
      <c r="F114" s="96">
        <v>6.747638326585695E-05</v>
      </c>
      <c r="G114" s="96"/>
      <c r="H114" s="88">
        <v>8.342857142857144E-05</v>
      </c>
      <c r="I114" s="88"/>
      <c r="J114" s="96"/>
      <c r="K114" s="96"/>
      <c r="L114" s="88">
        <v>0.0012048780487804878</v>
      </c>
    </row>
    <row r="115" spans="1:12" ht="9">
      <c r="A115" s="87" t="s">
        <v>109</v>
      </c>
      <c r="B115" s="85"/>
      <c r="C115" s="95"/>
      <c r="D115" s="92"/>
      <c r="E115" s="96"/>
      <c r="F115" s="96"/>
      <c r="G115" s="96"/>
      <c r="H115" s="88">
        <v>0.000264</v>
      </c>
      <c r="I115" s="88"/>
      <c r="J115" s="96"/>
      <c r="K115" s="96"/>
      <c r="L115" s="88">
        <v>0.0006321307588075881</v>
      </c>
    </row>
    <row r="116" spans="1:12" ht="9">
      <c r="A116" s="87" t="s">
        <v>112</v>
      </c>
      <c r="B116" s="85"/>
      <c r="C116" s="95"/>
      <c r="D116" s="92"/>
      <c r="E116" s="96"/>
      <c r="F116" s="96"/>
      <c r="G116" s="96"/>
      <c r="H116" s="88">
        <v>4.571428571428572E-06</v>
      </c>
      <c r="I116" s="88"/>
      <c r="J116" s="96"/>
      <c r="K116" s="96"/>
      <c r="L116" s="88">
        <v>0.2702047086720867</v>
      </c>
    </row>
    <row r="117" spans="1:12" ht="9">
      <c r="A117" s="87" t="s">
        <v>124</v>
      </c>
      <c r="B117" s="85"/>
      <c r="C117" s="95"/>
      <c r="D117" s="92"/>
      <c r="E117" s="96"/>
      <c r="F117" s="96"/>
      <c r="G117" s="96"/>
      <c r="H117" s="88"/>
      <c r="I117" s="88"/>
      <c r="J117" s="96"/>
      <c r="K117" s="96"/>
      <c r="L117" s="88">
        <v>2.804878048780488E-05</v>
      </c>
    </row>
    <row r="118" spans="1:12" ht="9">
      <c r="A118" s="87" t="s">
        <v>125</v>
      </c>
      <c r="B118" s="85"/>
      <c r="C118" s="95"/>
      <c r="D118" s="92"/>
      <c r="E118" s="96"/>
      <c r="F118" s="96"/>
      <c r="G118" s="96"/>
      <c r="H118" s="88"/>
      <c r="I118" s="88"/>
      <c r="J118" s="96"/>
      <c r="K118" s="96"/>
      <c r="L118" s="88">
        <v>0.33017560975609755</v>
      </c>
    </row>
    <row r="119" spans="1:12" ht="9">
      <c r="A119" s="87" t="s">
        <v>128</v>
      </c>
      <c r="B119" s="85"/>
      <c r="C119" s="95"/>
      <c r="D119" s="92"/>
      <c r="E119" s="96"/>
      <c r="F119" s="96"/>
      <c r="G119" s="96"/>
      <c r="H119" s="88"/>
      <c r="I119" s="88"/>
      <c r="J119" s="96"/>
      <c r="K119" s="96"/>
      <c r="L119" s="88">
        <v>4.712060487804878</v>
      </c>
    </row>
    <row r="120" spans="1:12" ht="9">
      <c r="A120" s="87"/>
      <c r="B120" s="85"/>
      <c r="C120" s="95"/>
      <c r="D120" s="92"/>
      <c r="E120" s="96"/>
      <c r="F120" s="96"/>
      <c r="G120" s="96"/>
      <c r="H120" s="88"/>
      <c r="I120" s="88"/>
      <c r="J120" s="96"/>
      <c r="K120" s="96"/>
      <c r="L120" s="88"/>
    </row>
    <row r="121" spans="1:13" ht="9">
      <c r="A121" s="98" t="s">
        <v>50</v>
      </c>
      <c r="B121" s="85">
        <f>SUM(C121:L121)</f>
        <v>3.732951835229688</v>
      </c>
      <c r="C121" s="86">
        <f>SUM(C122:C125)</f>
        <v>0</v>
      </c>
      <c r="D121" s="86">
        <f>SUM(D122:D125)</f>
        <v>0.024429417571569596</v>
      </c>
      <c r="E121" s="86">
        <f>SUM(E122:E125)</f>
        <v>0.0016415094339622643</v>
      </c>
      <c r="F121" s="86">
        <f>SUM(F122:F127)</f>
        <v>0.0011187584345479082</v>
      </c>
      <c r="G121" s="86">
        <f>SUM(G122:G128)</f>
        <v>0.0009615384615384616</v>
      </c>
      <c r="H121" s="86">
        <f>SUM(H122:H135)</f>
        <v>3.5615040000000002</v>
      </c>
      <c r="I121" s="86">
        <f>SUM(I122:I135)</f>
        <v>0.0892828535669587</v>
      </c>
      <c r="J121" s="86">
        <f>SUM(J122:J135)</f>
        <v>2.3474178403755868E-06</v>
      </c>
      <c r="K121" s="86">
        <f>SUM(K122:K135)</f>
        <v>0</v>
      </c>
      <c r="L121" s="86">
        <f>SUM(L122:L135)</f>
        <v>0.054011410343270096</v>
      </c>
      <c r="M121" s="70">
        <f>SUM(M122:M129)</f>
        <v>0</v>
      </c>
    </row>
    <row r="122" spans="1:12" ht="9">
      <c r="A122" s="90" t="s">
        <v>86</v>
      </c>
      <c r="B122" s="85">
        <f>SUM(C122:L122)</f>
        <v>0.015970553023460968</v>
      </c>
      <c r="C122" s="89"/>
      <c r="D122" s="89">
        <v>0.006502467917077987</v>
      </c>
      <c r="E122" s="88"/>
      <c r="F122" s="88"/>
      <c r="G122" s="89"/>
      <c r="H122" s="88"/>
      <c r="I122" s="89">
        <v>0.00946808510638298</v>
      </c>
      <c r="J122" s="89"/>
      <c r="K122" s="89"/>
      <c r="L122" s="92"/>
    </row>
    <row r="123" spans="1:12" ht="9">
      <c r="A123" s="90" t="s">
        <v>87</v>
      </c>
      <c r="B123" s="85">
        <f>SUM(C123:L123)</f>
        <v>0.017926949654491608</v>
      </c>
      <c r="C123" s="88"/>
      <c r="D123" s="89">
        <v>0.017926949654491608</v>
      </c>
      <c r="E123" s="89"/>
      <c r="F123" s="89"/>
      <c r="G123" s="89"/>
      <c r="H123" s="89"/>
      <c r="I123" s="89"/>
      <c r="J123" s="89"/>
      <c r="K123" s="89"/>
      <c r="L123" s="89"/>
    </row>
    <row r="124" spans="1:12" ht="9">
      <c r="A124" s="90" t="s">
        <v>92</v>
      </c>
      <c r="B124" s="85">
        <f>SUM(C124:L124)</f>
        <v>0.00021293800539083556</v>
      </c>
      <c r="C124" s="89"/>
      <c r="D124" s="89"/>
      <c r="E124" s="89">
        <v>0.00021293800539083556</v>
      </c>
      <c r="F124" s="89"/>
      <c r="G124" s="101"/>
      <c r="H124" s="88"/>
      <c r="I124" s="89"/>
      <c r="J124" s="89"/>
      <c r="K124" s="89"/>
      <c r="L124" s="89"/>
    </row>
    <row r="125" spans="1:12" ht="9">
      <c r="A125" s="99" t="s">
        <v>93</v>
      </c>
      <c r="B125" s="85">
        <f>SUM(C125:L125)</f>
        <v>0.0015319159750735673</v>
      </c>
      <c r="C125" s="88"/>
      <c r="D125" s="89"/>
      <c r="E125" s="101">
        <v>0.0014285714285714288</v>
      </c>
      <c r="F125" s="88"/>
      <c r="G125" s="101"/>
      <c r="H125" s="88">
        <v>2.0571428571428573E-05</v>
      </c>
      <c r="I125" s="89"/>
      <c r="J125" s="101">
        <v>2.3474178403755868E-06</v>
      </c>
      <c r="K125" s="89"/>
      <c r="L125" s="89">
        <v>8.042570009033425E-05</v>
      </c>
    </row>
    <row r="126" spans="1:12" ht="9">
      <c r="A126" s="100" t="s">
        <v>102</v>
      </c>
      <c r="B126" s="100"/>
      <c r="C126" s="100"/>
      <c r="D126" s="100"/>
      <c r="E126" s="100"/>
      <c r="F126" s="101">
        <v>0.0010796221322537112</v>
      </c>
      <c r="G126" s="100"/>
      <c r="H126" s="100">
        <v>3.4333337142857143</v>
      </c>
      <c r="I126" s="100"/>
      <c r="J126" s="100"/>
      <c r="K126" s="100"/>
      <c r="L126" s="100">
        <v>0.003765390695573622</v>
      </c>
    </row>
    <row r="127" spans="1:12" ht="9">
      <c r="A127" s="100" t="s">
        <v>103</v>
      </c>
      <c r="B127" s="100"/>
      <c r="C127" s="100"/>
      <c r="D127" s="100"/>
      <c r="E127" s="100"/>
      <c r="F127" s="100">
        <v>3.9136302294197025E-05</v>
      </c>
      <c r="G127" s="100"/>
      <c r="H127" s="100"/>
      <c r="I127" s="100"/>
      <c r="J127" s="100"/>
      <c r="K127" s="100"/>
      <c r="L127" s="100"/>
    </row>
    <row r="128" spans="1:12" ht="9">
      <c r="A128" s="100" t="s">
        <v>106</v>
      </c>
      <c r="B128" s="100"/>
      <c r="C128" s="100"/>
      <c r="D128" s="100"/>
      <c r="E128" s="100"/>
      <c r="F128" s="100"/>
      <c r="G128" s="100">
        <v>0.0009615384615384616</v>
      </c>
      <c r="H128" s="100">
        <v>0.12402285714285713</v>
      </c>
      <c r="I128" s="100">
        <v>0.07981476846057572</v>
      </c>
      <c r="J128" s="100"/>
      <c r="K128" s="100"/>
      <c r="L128" s="100">
        <v>0.04891505758807588</v>
      </c>
    </row>
    <row r="129" spans="1:12" ht="9">
      <c r="A129" s="100" t="s">
        <v>110</v>
      </c>
      <c r="B129" s="100"/>
      <c r="C129" s="100"/>
      <c r="D129" s="100"/>
      <c r="E129" s="100"/>
      <c r="F129" s="100"/>
      <c r="G129" s="100"/>
      <c r="H129" s="100">
        <v>0.0016457142857142855</v>
      </c>
      <c r="I129" s="100"/>
      <c r="J129" s="100"/>
      <c r="K129" s="100"/>
      <c r="L129" s="100"/>
    </row>
    <row r="130" spans="1:12" ht="9">
      <c r="A130" s="100" t="s">
        <v>113</v>
      </c>
      <c r="B130" s="100"/>
      <c r="C130" s="100"/>
      <c r="D130" s="100"/>
      <c r="E130" s="100"/>
      <c r="F130" s="100"/>
      <c r="G130" s="100"/>
      <c r="H130" s="100">
        <v>0.002481142857142857</v>
      </c>
      <c r="I130" s="100"/>
      <c r="J130" s="100"/>
      <c r="K130" s="100"/>
      <c r="L130" s="100">
        <v>0.0012401196928635953</v>
      </c>
    </row>
    <row r="131" spans="1:12" ht="9">
      <c r="A131" s="100" t="s">
        <v>129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>
        <v>1.0416666666666666E-05</v>
      </c>
    </row>
  </sheetData>
  <sheetProtection/>
  <mergeCells count="23">
    <mergeCell ref="L4:L5"/>
    <mergeCell ref="J4:J5"/>
    <mergeCell ref="H4:H5"/>
    <mergeCell ref="A1:L1"/>
    <mergeCell ref="B3:L3"/>
    <mergeCell ref="G4:G5"/>
    <mergeCell ref="A3:A5"/>
    <mergeCell ref="K4:K5"/>
    <mergeCell ref="G70:G71"/>
    <mergeCell ref="I70:I71"/>
    <mergeCell ref="J70:J71"/>
    <mergeCell ref="K70:K71"/>
    <mergeCell ref="I4:I5"/>
    <mergeCell ref="E4:E5"/>
    <mergeCell ref="F4:F5"/>
    <mergeCell ref="D4:D5"/>
    <mergeCell ref="B4:B5"/>
    <mergeCell ref="C4:C5"/>
    <mergeCell ref="A69:A71"/>
    <mergeCell ref="B70:B71"/>
    <mergeCell ref="C70:C71"/>
    <mergeCell ref="D70:D71"/>
    <mergeCell ref="E70:E71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F59"/>
  <sheetViews>
    <sheetView zoomScale="72" zoomScaleNormal="72" zoomScalePageLayoutView="0" workbookViewId="0" topLeftCell="T1">
      <selection activeCell="C3" sqref="C3"/>
    </sheetView>
  </sheetViews>
  <sheetFormatPr defaultColWidth="8.88671875" defaultRowHeight="15"/>
  <cols>
    <col min="11" max="11" width="14.3359375" style="0" customWidth="1"/>
    <col min="18" max="18" width="8.88671875" style="1" customWidth="1"/>
    <col min="19" max="19" width="13.6640625" style="2" customWidth="1"/>
    <col min="20" max="30" width="8.88671875" style="2" customWidth="1"/>
    <col min="31" max="31" width="23.99609375" style="2" bestFit="1" customWidth="1"/>
    <col min="32" max="32" width="9.6640625" style="2" bestFit="1" customWidth="1"/>
    <col min="33" max="91" width="8.88671875" style="2" customWidth="1"/>
  </cols>
  <sheetData>
    <row r="3" spans="2:9" ht="18.75">
      <c r="B3" s="118" t="s">
        <v>13</v>
      </c>
      <c r="C3" s="118"/>
      <c r="D3" s="118"/>
      <c r="E3" s="118"/>
      <c r="F3" s="118"/>
      <c r="G3" s="118"/>
      <c r="H3" s="118"/>
      <c r="I3" s="118"/>
    </row>
    <row r="4" spans="8:31" ht="16.5">
      <c r="H4" s="3"/>
      <c r="I4" s="5"/>
      <c r="S4" s="18" t="s">
        <v>1</v>
      </c>
      <c r="T4" s="18">
        <v>1990</v>
      </c>
      <c r="U4" s="18">
        <v>1991</v>
      </c>
      <c r="V4" s="18">
        <v>1992</v>
      </c>
      <c r="W4" s="18">
        <v>1993</v>
      </c>
      <c r="X4" s="18">
        <v>1994</v>
      </c>
      <c r="Y4" s="18">
        <v>1995</v>
      </c>
      <c r="Z4" s="18">
        <v>1996</v>
      </c>
      <c r="AA4" s="18">
        <v>1997</v>
      </c>
      <c r="AB4" s="18">
        <v>1998</v>
      </c>
      <c r="AC4" s="18">
        <v>1999</v>
      </c>
      <c r="AD4" s="18">
        <v>2000</v>
      </c>
      <c r="AE4" s="20"/>
    </row>
    <row r="5" spans="2:31" ht="20.25">
      <c r="B5" s="117" t="s">
        <v>11</v>
      </c>
      <c r="C5" s="117"/>
      <c r="D5" s="117"/>
      <c r="E5" s="117"/>
      <c r="F5" s="117"/>
      <c r="G5" s="117"/>
      <c r="H5" s="117"/>
      <c r="I5" s="117"/>
      <c r="S5" s="13" t="s">
        <v>0</v>
      </c>
      <c r="T5" s="16">
        <v>682.2775</v>
      </c>
      <c r="U5" s="16">
        <v>1820.6481</v>
      </c>
      <c r="V5" s="16">
        <v>2256.6272</v>
      </c>
      <c r="W5" s="16">
        <v>4387.041470000001</v>
      </c>
      <c r="X5" s="16">
        <v>3257.3399</v>
      </c>
      <c r="Y5" s="16">
        <v>4249.723349999999</v>
      </c>
      <c r="Z5" s="16">
        <v>4905.99765</v>
      </c>
      <c r="AA5" s="16">
        <v>5903.7186</v>
      </c>
      <c r="AB5" s="16">
        <v>6207.123</v>
      </c>
      <c r="AC5" s="16">
        <v>5679.503827</v>
      </c>
      <c r="AD5" s="20">
        <v>5793.932758987951</v>
      </c>
      <c r="AE5" s="20"/>
    </row>
    <row r="6" spans="2:32" ht="20.25">
      <c r="B6" s="117" t="s">
        <v>15</v>
      </c>
      <c r="C6" s="117"/>
      <c r="D6" s="117"/>
      <c r="E6" s="117"/>
      <c r="F6" s="117"/>
      <c r="G6" s="117"/>
      <c r="H6" s="117"/>
      <c r="I6" s="117"/>
      <c r="S6" s="13" t="s">
        <v>17</v>
      </c>
      <c r="T6" s="16">
        <v>2337.6933</v>
      </c>
      <c r="U6" s="16">
        <v>2755.3874200000005</v>
      </c>
      <c r="V6" s="16">
        <v>2763.77176</v>
      </c>
      <c r="W6" s="16">
        <v>3055.95181</v>
      </c>
      <c r="X6" s="16">
        <v>3120.1499</v>
      </c>
      <c r="Y6" s="16">
        <v>4236.09954</v>
      </c>
      <c r="Z6" s="16">
        <v>4451.86856</v>
      </c>
      <c r="AA6" s="16">
        <v>4742.1805300000005</v>
      </c>
      <c r="AB6" s="16">
        <v>5024.99036</v>
      </c>
      <c r="AC6" s="16">
        <v>5099.658054</v>
      </c>
      <c r="AD6" s="20">
        <v>4660.888634363637</v>
      </c>
      <c r="AE6" s="20"/>
      <c r="AF6" s="20"/>
    </row>
    <row r="7" spans="5:31" ht="15">
      <c r="E7" s="6"/>
      <c r="H7" s="3"/>
      <c r="S7" s="13" t="s">
        <v>6</v>
      </c>
      <c r="T7" s="16">
        <v>245.1234</v>
      </c>
      <c r="U7" s="16">
        <v>704.07547</v>
      </c>
      <c r="V7" s="16">
        <v>1483.4835</v>
      </c>
      <c r="W7" s="16">
        <v>2800.43326</v>
      </c>
      <c r="X7" s="16">
        <v>3375.12336</v>
      </c>
      <c r="Y7" s="16">
        <v>3558.84938</v>
      </c>
      <c r="Z7" s="16">
        <v>3405.1</v>
      </c>
      <c r="AA7" s="16">
        <v>4856.022609999999</v>
      </c>
      <c r="AB7" s="16">
        <v>4982.00615</v>
      </c>
      <c r="AC7" s="16">
        <v>3658.15489</v>
      </c>
      <c r="AD7" s="20">
        <v>3804.864619444444</v>
      </c>
      <c r="AE7" s="20"/>
    </row>
    <row r="8" spans="2:32" ht="18.75">
      <c r="B8" s="118" t="s">
        <v>29</v>
      </c>
      <c r="C8" s="118"/>
      <c r="D8" s="118"/>
      <c r="E8" s="118"/>
      <c r="F8" s="118"/>
      <c r="G8" s="118"/>
      <c r="H8" s="118"/>
      <c r="I8" s="118"/>
      <c r="S8" s="13" t="s">
        <v>5</v>
      </c>
      <c r="T8" s="16">
        <v>27.90457</v>
      </c>
      <c r="U8" s="16">
        <v>142.56592</v>
      </c>
      <c r="V8" s="16">
        <v>136.12179999999998</v>
      </c>
      <c r="W8" s="16">
        <v>459.22344</v>
      </c>
      <c r="X8" s="16">
        <v>419.66735</v>
      </c>
      <c r="Y8" s="16">
        <v>640.0128599999999</v>
      </c>
      <c r="Z8" s="16">
        <v>687.34517</v>
      </c>
      <c r="AA8" s="16">
        <v>861.59935</v>
      </c>
      <c r="AB8" s="16">
        <v>996.7982</v>
      </c>
      <c r="AC8" s="16">
        <v>1126.751065</v>
      </c>
      <c r="AD8" s="20">
        <v>902.7935087341774</v>
      </c>
      <c r="AE8" s="20"/>
      <c r="AF8" s="20"/>
    </row>
    <row r="9" spans="2:31" ht="18.75">
      <c r="B9" s="12"/>
      <c r="C9" s="12"/>
      <c r="D9" s="12"/>
      <c r="E9" s="12"/>
      <c r="F9" s="12"/>
      <c r="G9" s="12"/>
      <c r="H9" s="12"/>
      <c r="I9" s="12"/>
      <c r="S9" s="13"/>
      <c r="T9" s="16"/>
      <c r="U9" s="16"/>
      <c r="V9" s="16"/>
      <c r="W9" s="16"/>
      <c r="X9" s="16"/>
      <c r="Y9" s="16"/>
      <c r="Z9" s="16"/>
      <c r="AA9" s="16"/>
      <c r="AB9" s="16"/>
      <c r="AC9" s="16"/>
      <c r="AE9" s="20"/>
    </row>
    <row r="10" spans="2:31" ht="18.75">
      <c r="B10" s="12"/>
      <c r="C10" s="12"/>
      <c r="D10" s="12"/>
      <c r="E10" s="12"/>
      <c r="F10" s="12"/>
      <c r="G10" s="12"/>
      <c r="H10" s="12"/>
      <c r="I10" s="12"/>
      <c r="S10" s="13" t="s">
        <v>26</v>
      </c>
      <c r="T10" s="16">
        <f>SUM(T13,T14,T16,T17,T18,T19,T20,T21)</f>
        <v>114.03191999999999</v>
      </c>
      <c r="U10" s="16">
        <f aca="true" t="shared" si="0" ref="U10:AC10">SUM(U13,U14,U16,U17,U18,U19,U20,U21)</f>
        <v>101.82846</v>
      </c>
      <c r="V10" s="16">
        <f t="shared" si="0"/>
        <v>601.21456207065</v>
      </c>
      <c r="W10" s="16">
        <f t="shared" si="0"/>
        <v>551.5142934105594</v>
      </c>
      <c r="X10" s="16">
        <f t="shared" si="0"/>
        <v>672.58161569312</v>
      </c>
      <c r="Y10" s="16">
        <f t="shared" si="0"/>
        <v>1740.68153358515</v>
      </c>
      <c r="Z10" s="16">
        <f t="shared" si="0"/>
        <v>2276.2552541071996</v>
      </c>
      <c r="AA10" s="16">
        <f t="shared" si="0"/>
        <v>2164.4935566738295</v>
      </c>
      <c r="AB10" s="16">
        <f t="shared" si="0"/>
        <v>2013.1447390509209</v>
      </c>
      <c r="AC10" s="16">
        <f t="shared" si="0"/>
        <v>903.7617336742786</v>
      </c>
      <c r="AE10" s="20"/>
    </row>
    <row r="11" spans="2:31" ht="18.75">
      <c r="B11" s="12"/>
      <c r="C11" s="12"/>
      <c r="D11" s="12"/>
      <c r="E11" s="12"/>
      <c r="F11" s="12"/>
      <c r="G11" s="12"/>
      <c r="H11" s="12"/>
      <c r="I11" s="12"/>
      <c r="S11" s="13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E11" s="20"/>
    </row>
    <row r="12" spans="2:32" ht="18.75">
      <c r="B12" s="12"/>
      <c r="C12" s="12"/>
      <c r="D12" s="12"/>
      <c r="E12" s="12"/>
      <c r="F12" s="12"/>
      <c r="G12" s="12"/>
      <c r="H12" s="12"/>
      <c r="I12" s="12"/>
      <c r="S12" s="13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E12" s="20"/>
      <c r="AF12" s="20"/>
    </row>
    <row r="13" spans="19:32" ht="15">
      <c r="S13" s="13" t="s">
        <v>18</v>
      </c>
      <c r="T13" s="16" t="s">
        <v>2</v>
      </c>
      <c r="U13" s="16" t="s">
        <v>2</v>
      </c>
      <c r="V13" s="16">
        <v>548.80124207065</v>
      </c>
      <c r="W13" s="16">
        <v>465.4841734105594</v>
      </c>
      <c r="X13" s="16">
        <v>124.71633569312</v>
      </c>
      <c r="Y13" s="16">
        <v>175.55200358515003</v>
      </c>
      <c r="Z13" s="16">
        <v>501.86511410720004</v>
      </c>
      <c r="AA13" s="16">
        <v>859.5681766738298</v>
      </c>
      <c r="AB13" s="16">
        <v>854.3844190509208</v>
      </c>
      <c r="AC13" s="16">
        <v>414.34277064220186</v>
      </c>
      <c r="AE13" s="20"/>
      <c r="AF13" s="20"/>
    </row>
    <row r="14" spans="19:32" ht="15">
      <c r="S14" s="13" t="s">
        <v>19</v>
      </c>
      <c r="T14" s="16" t="s">
        <v>2</v>
      </c>
      <c r="U14" s="16" t="s">
        <v>2</v>
      </c>
      <c r="V14" s="16" t="s">
        <v>2</v>
      </c>
      <c r="W14" s="16" t="s">
        <v>2</v>
      </c>
      <c r="X14" s="16">
        <v>30.04269</v>
      </c>
      <c r="Y14" s="16">
        <v>914.33916</v>
      </c>
      <c r="Z14" s="16">
        <v>945.96701</v>
      </c>
      <c r="AA14" s="16">
        <v>391.62093</v>
      </c>
      <c r="AB14" s="16">
        <v>64.88719</v>
      </c>
      <c r="AC14" s="16">
        <v>224.5</v>
      </c>
      <c r="AD14" s="20">
        <v>60.73309583333333</v>
      </c>
      <c r="AE14" s="20"/>
      <c r="AF14" s="20"/>
    </row>
    <row r="15" spans="19:32" ht="15">
      <c r="S15" s="13" t="s">
        <v>7</v>
      </c>
      <c r="T15" s="16">
        <v>656.08576</v>
      </c>
      <c r="U15" s="16">
        <v>239.25019</v>
      </c>
      <c r="V15" s="16">
        <v>537.4818399999999</v>
      </c>
      <c r="W15" s="16">
        <v>5112.6769699999995</v>
      </c>
      <c r="X15" s="16">
        <v>2489.38</v>
      </c>
      <c r="Y15" s="16">
        <v>434.72057</v>
      </c>
      <c r="Z15" s="16">
        <v>1244.4738200000002</v>
      </c>
      <c r="AA15" s="16">
        <v>470.91718</v>
      </c>
      <c r="AB15" s="16">
        <v>57.91096</v>
      </c>
      <c r="AC15" s="16">
        <v>222.22063265306122</v>
      </c>
      <c r="AD15" s="20">
        <v>106.69044653061223</v>
      </c>
      <c r="AE15" s="20"/>
      <c r="AF15" s="20"/>
    </row>
    <row r="16" spans="19:31" ht="15">
      <c r="S16" s="13" t="s">
        <v>20</v>
      </c>
      <c r="T16" s="16">
        <v>12.52083</v>
      </c>
      <c r="U16" s="16">
        <v>3.96235</v>
      </c>
      <c r="V16" s="16">
        <v>7.631740000000001</v>
      </c>
      <c r="W16" s="16">
        <v>30.637990000000002</v>
      </c>
      <c r="X16" s="16">
        <v>452.81878</v>
      </c>
      <c r="Y16" s="16">
        <v>402.2557</v>
      </c>
      <c r="Z16" s="16">
        <v>535.38589</v>
      </c>
      <c r="AA16" s="16">
        <v>743.71882</v>
      </c>
      <c r="AB16" s="16">
        <v>967.4069300000001</v>
      </c>
      <c r="AC16" s="19">
        <f>92.867902/0.7475</f>
        <v>124.23799598662207</v>
      </c>
      <c r="AE16" s="20"/>
    </row>
    <row r="17" spans="19:32" ht="15">
      <c r="S17" s="13" t="s">
        <v>10</v>
      </c>
      <c r="T17" s="16">
        <v>96.20432999999998</v>
      </c>
      <c r="U17" s="16">
        <v>74.64998</v>
      </c>
      <c r="V17" s="16">
        <v>33.37184</v>
      </c>
      <c r="W17" s="16">
        <v>49.941309999999994</v>
      </c>
      <c r="X17" s="16">
        <v>57.94367</v>
      </c>
      <c r="Y17" s="16">
        <v>204.42831</v>
      </c>
      <c r="Z17" s="16">
        <v>225.78438999999997</v>
      </c>
      <c r="AA17" s="16">
        <v>136.48004</v>
      </c>
      <c r="AB17" s="16">
        <v>97.33294000000001</v>
      </c>
      <c r="AC17" s="16">
        <v>95.52396704545457</v>
      </c>
      <c r="AD17" s="20">
        <v>145.6483773580324</v>
      </c>
      <c r="AE17" s="20"/>
      <c r="AF17" s="20"/>
    </row>
    <row r="18" spans="19:31" ht="15">
      <c r="S18" s="13" t="s">
        <v>8</v>
      </c>
      <c r="T18" s="16" t="s">
        <v>2</v>
      </c>
      <c r="U18" s="16">
        <v>8.54281</v>
      </c>
      <c r="V18" s="16">
        <v>3.83975</v>
      </c>
      <c r="W18" s="16">
        <v>5.450819999999999</v>
      </c>
      <c r="X18" s="16">
        <v>7.0601400000000005</v>
      </c>
      <c r="Y18" s="16">
        <v>29.09422</v>
      </c>
      <c r="Z18" s="16">
        <v>55.320769999999996</v>
      </c>
      <c r="AA18" s="16">
        <v>13.81706</v>
      </c>
      <c r="AB18" s="16">
        <v>16.123849999999997</v>
      </c>
      <c r="AC18" s="16">
        <v>45.077</v>
      </c>
      <c r="AD18" s="20">
        <v>122.9607589041096</v>
      </c>
      <c r="AE18" s="20"/>
    </row>
    <row r="19" spans="19:32" ht="15">
      <c r="S19" s="13" t="s">
        <v>9</v>
      </c>
      <c r="T19" s="16" t="s">
        <v>2</v>
      </c>
      <c r="U19" s="16" t="s">
        <v>2</v>
      </c>
      <c r="V19" s="16" t="s">
        <v>2</v>
      </c>
      <c r="W19" s="16" t="s">
        <v>2</v>
      </c>
      <c r="X19" s="16" t="s">
        <v>2</v>
      </c>
      <c r="Y19" s="16">
        <v>12.17891</v>
      </c>
      <c r="Z19" s="16" t="s">
        <v>2</v>
      </c>
      <c r="AA19" s="16">
        <v>13.587760000000001</v>
      </c>
      <c r="AB19" s="16">
        <v>7.27141</v>
      </c>
      <c r="AC19" s="16" t="s">
        <v>2</v>
      </c>
      <c r="AD19" s="16">
        <v>0</v>
      </c>
      <c r="AE19" s="20"/>
      <c r="AF19" s="20"/>
    </row>
    <row r="20" spans="19:30" ht="15">
      <c r="S20" s="13" t="s">
        <v>3</v>
      </c>
      <c r="T20" s="16">
        <v>5.306760000000001</v>
      </c>
      <c r="U20" s="16">
        <v>10.26332</v>
      </c>
      <c r="V20" s="16" t="s">
        <v>2</v>
      </c>
      <c r="W20" s="16" t="s">
        <v>2</v>
      </c>
      <c r="X20" s="16" t="s">
        <v>2</v>
      </c>
      <c r="Y20" s="16" t="s">
        <v>2</v>
      </c>
      <c r="Z20" s="16">
        <v>5.1729899999999995</v>
      </c>
      <c r="AA20" s="16" t="s">
        <v>2</v>
      </c>
      <c r="AB20" s="16">
        <v>5.738</v>
      </c>
      <c r="AC20" s="16">
        <v>0.08</v>
      </c>
      <c r="AD20" s="16">
        <v>0</v>
      </c>
    </row>
    <row r="21" spans="19:30" ht="15">
      <c r="S21" s="13" t="s">
        <v>4</v>
      </c>
      <c r="T21" s="16" t="s">
        <v>2</v>
      </c>
      <c r="U21" s="16">
        <v>4.41</v>
      </c>
      <c r="V21" s="16">
        <v>7.56999</v>
      </c>
      <c r="W21" s="16" t="s">
        <v>2</v>
      </c>
      <c r="X21" s="16" t="s">
        <v>2</v>
      </c>
      <c r="Y21" s="16">
        <v>2.83323</v>
      </c>
      <c r="Z21" s="16">
        <v>6.7590900000000005</v>
      </c>
      <c r="AA21" s="16">
        <v>5.7007699999999994</v>
      </c>
      <c r="AB21" s="16" t="s">
        <v>2</v>
      </c>
      <c r="AC21" s="16" t="s">
        <v>2</v>
      </c>
      <c r="AD21" s="16">
        <v>0</v>
      </c>
    </row>
    <row r="22" ht="15">
      <c r="K22" s="13"/>
    </row>
    <row r="23" ht="15">
      <c r="K23" s="13"/>
    </row>
    <row r="24" ht="15">
      <c r="K24" s="13"/>
    </row>
    <row r="25" spans="2:11" ht="15">
      <c r="B25" s="7" t="s">
        <v>12</v>
      </c>
      <c r="K25" s="13"/>
    </row>
    <row r="26" spans="2:11" ht="15">
      <c r="B26" s="15" t="s">
        <v>27</v>
      </c>
      <c r="K26" s="13"/>
    </row>
    <row r="27" spans="2:11" ht="15">
      <c r="B27" s="14" t="s">
        <v>28</v>
      </c>
      <c r="K27" s="13"/>
    </row>
    <row r="28" ht="15">
      <c r="K28" s="13"/>
    </row>
    <row r="29" ht="15">
      <c r="K29" s="13"/>
    </row>
    <row r="33" spans="2:9" ht="18.75">
      <c r="B33" s="118" t="s">
        <v>14</v>
      </c>
      <c r="C33" s="118"/>
      <c r="D33" s="118"/>
      <c r="E33" s="118"/>
      <c r="F33" s="118"/>
      <c r="G33" s="118"/>
      <c r="H33" s="118"/>
      <c r="I33" s="118"/>
    </row>
    <row r="34" spans="8:9" ht="16.5">
      <c r="H34" s="3"/>
      <c r="I34" s="5"/>
    </row>
    <row r="35" spans="2:9" ht="20.25">
      <c r="B35" s="117" t="s">
        <v>11</v>
      </c>
      <c r="C35" s="117"/>
      <c r="D35" s="117"/>
      <c r="E35" s="117"/>
      <c r="F35" s="117"/>
      <c r="G35" s="117"/>
      <c r="H35" s="117"/>
      <c r="I35" s="117"/>
    </row>
    <row r="36" spans="2:9" ht="20.25">
      <c r="B36" s="117" t="s">
        <v>16</v>
      </c>
      <c r="C36" s="117"/>
      <c r="D36" s="117"/>
      <c r="E36" s="117"/>
      <c r="F36" s="117"/>
      <c r="G36" s="117"/>
      <c r="H36" s="117"/>
      <c r="I36" s="117"/>
    </row>
    <row r="37" spans="5:8" ht="15">
      <c r="E37" s="6"/>
      <c r="H37" s="3"/>
    </row>
    <row r="38" spans="2:9" ht="18.75">
      <c r="B38" s="118" t="s">
        <v>30</v>
      </c>
      <c r="C38" s="118"/>
      <c r="D38" s="118"/>
      <c r="E38" s="118"/>
      <c r="F38" s="118"/>
      <c r="G38" s="118"/>
      <c r="H38" s="118"/>
      <c r="I38" s="118"/>
    </row>
    <row r="39" spans="2:9" ht="18.75">
      <c r="B39" s="12"/>
      <c r="C39" s="12"/>
      <c r="D39" s="12"/>
      <c r="E39" s="12"/>
      <c r="F39" s="12"/>
      <c r="G39" s="12"/>
      <c r="H39" s="12"/>
      <c r="I39" s="12"/>
    </row>
    <row r="40" spans="2:9" ht="18.75">
      <c r="B40" s="12"/>
      <c r="C40" s="12"/>
      <c r="D40" s="12"/>
      <c r="E40" s="12"/>
      <c r="F40" s="12"/>
      <c r="G40" s="12"/>
      <c r="H40" s="12"/>
      <c r="I40" s="12"/>
    </row>
    <row r="41" spans="2:9" ht="18.75">
      <c r="B41" s="12"/>
      <c r="C41" s="12"/>
      <c r="D41" s="12"/>
      <c r="E41" s="12"/>
      <c r="F41" s="12"/>
      <c r="G41" s="12"/>
      <c r="H41" s="12"/>
      <c r="I41" s="12"/>
    </row>
    <row r="42" spans="2:9" ht="18.75">
      <c r="B42" s="12"/>
      <c r="C42" s="12"/>
      <c r="D42" s="12"/>
      <c r="E42" s="12"/>
      <c r="F42" s="12"/>
      <c r="G42" s="12"/>
      <c r="H42" s="12"/>
      <c r="I42" s="12"/>
    </row>
    <row r="55" ht="15">
      <c r="B55" s="7" t="s">
        <v>12</v>
      </c>
    </row>
    <row r="56" ht="15">
      <c r="B56" s="15" t="s">
        <v>27</v>
      </c>
    </row>
    <row r="57" ht="15">
      <c r="B57" s="14" t="s">
        <v>28</v>
      </c>
    </row>
    <row r="59" ht="15">
      <c r="B59" s="8"/>
    </row>
  </sheetData>
  <sheetProtection/>
  <mergeCells count="8">
    <mergeCell ref="B36:I36"/>
    <mergeCell ref="B38:I38"/>
    <mergeCell ref="B3:I3"/>
    <mergeCell ref="B5:I5"/>
    <mergeCell ref="B6:I6"/>
    <mergeCell ref="B8:I8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T25"/>
  <sheetViews>
    <sheetView zoomScale="75" zoomScaleNormal="75" zoomScalePageLayoutView="0" workbookViewId="0" topLeftCell="A1">
      <selection activeCell="C3" sqref="C3"/>
    </sheetView>
  </sheetViews>
  <sheetFormatPr defaultColWidth="8.88671875" defaultRowHeight="15"/>
  <cols>
    <col min="10" max="10" width="3.4453125" style="0" customWidth="1"/>
    <col min="11" max="11" width="10.3359375" style="0" bestFit="1" customWidth="1"/>
    <col min="248" max="248" width="9.3359375" style="0" bestFit="1" customWidth="1"/>
    <col min="249" max="249" width="9.3359375" style="2" bestFit="1" customWidth="1"/>
    <col min="250" max="251" width="8.88671875" style="2" customWidth="1"/>
    <col min="252" max="252" width="21.99609375" style="2" bestFit="1" customWidth="1"/>
    <col min="253" max="253" width="5.5546875" style="2" bestFit="1" customWidth="1"/>
    <col min="254" max="16384" width="8.88671875" style="2" customWidth="1"/>
  </cols>
  <sheetData>
    <row r="2" spans="2:9" ht="18.75">
      <c r="B2" s="118" t="s">
        <v>23</v>
      </c>
      <c r="C2" s="118"/>
      <c r="D2" s="118"/>
      <c r="E2" s="118"/>
      <c r="F2" s="118"/>
      <c r="G2" s="118"/>
      <c r="H2" s="118"/>
      <c r="I2" s="118"/>
    </row>
    <row r="4" spans="2:9" ht="20.25">
      <c r="B4" s="117" t="s">
        <v>22</v>
      </c>
      <c r="C4" s="117"/>
      <c r="D4" s="117"/>
      <c r="E4" s="117"/>
      <c r="F4" s="117"/>
      <c r="G4" s="117"/>
      <c r="H4" s="117"/>
      <c r="I4" s="117"/>
    </row>
    <row r="6" spans="2:254" ht="18.75">
      <c r="B6" s="118">
        <v>2000</v>
      </c>
      <c r="C6" s="118"/>
      <c r="D6" s="118"/>
      <c r="E6" s="118"/>
      <c r="F6" s="118"/>
      <c r="G6" s="118"/>
      <c r="H6" s="118"/>
      <c r="I6" s="118"/>
      <c r="IM6" s="22"/>
      <c r="IN6" s="22"/>
      <c r="IR6" s="13" t="s">
        <v>0</v>
      </c>
      <c r="IS6" s="20">
        <v>5793.932758987951</v>
      </c>
      <c r="IT6" s="23">
        <f>(IS6*100)/IS11</f>
        <v>37.14413711155027</v>
      </c>
    </row>
    <row r="7" spans="247:254" ht="15" customHeight="1">
      <c r="IM7" s="21"/>
      <c r="IN7" s="21"/>
      <c r="IR7" s="13" t="s">
        <v>17</v>
      </c>
      <c r="IS7" s="20">
        <v>4660.888634363637</v>
      </c>
      <c r="IT7" s="23">
        <f>(IS7*100)/IS11</f>
        <v>29.880340987372726</v>
      </c>
    </row>
    <row r="8" spans="247:254" ht="15" customHeight="1">
      <c r="IM8" s="21"/>
      <c r="IN8" s="21"/>
      <c r="IR8" s="13" t="s">
        <v>6</v>
      </c>
      <c r="IS8" s="20">
        <v>3804.864619444444</v>
      </c>
      <c r="IT8" s="23">
        <f>(IS8*100)/IS11</f>
        <v>24.392484171704012</v>
      </c>
    </row>
    <row r="9" spans="247:254" ht="15" customHeight="1">
      <c r="IM9" s="21"/>
      <c r="IN9" s="21"/>
      <c r="IR9" s="13" t="s">
        <v>5</v>
      </c>
      <c r="IS9" s="20">
        <v>902.7935087341774</v>
      </c>
      <c r="IT9" s="23">
        <f>(IS9*100)/IS11</f>
        <v>5.787689858813147</v>
      </c>
    </row>
    <row r="10" spans="11:254" ht="15" customHeight="1">
      <c r="K10" s="13"/>
      <c r="L10" s="25"/>
      <c r="IM10" s="21"/>
      <c r="IN10" s="21"/>
      <c r="IR10" s="13" t="s">
        <v>21</v>
      </c>
      <c r="IS10" s="20">
        <f>SUM(IS16:IS21)</f>
        <v>436.03267862608755</v>
      </c>
      <c r="IT10" s="23">
        <f>(IS10*100)/IS11</f>
        <v>2.795347870559851</v>
      </c>
    </row>
    <row r="11" spans="11:254" ht="15" customHeight="1">
      <c r="K11" s="13"/>
      <c r="L11" s="25"/>
      <c r="IM11" s="21"/>
      <c r="IN11" s="21"/>
      <c r="IO11" s="20"/>
      <c r="IS11" s="16">
        <f>SUM(IS6:IS10)</f>
        <v>15598.512200156296</v>
      </c>
      <c r="IT11" s="24">
        <f>SUM(IT6:IT10)</f>
        <v>100.00000000000001</v>
      </c>
    </row>
    <row r="12" spans="11:253" ht="15" customHeight="1">
      <c r="K12" s="13"/>
      <c r="L12" s="25"/>
      <c r="IM12" s="21"/>
      <c r="IN12" s="21"/>
      <c r="IO12" s="20"/>
      <c r="IR12" s="13"/>
      <c r="IS12" s="16"/>
    </row>
    <row r="13" spans="11:253" ht="15" customHeight="1">
      <c r="K13" s="13"/>
      <c r="L13" s="25"/>
      <c r="IM13" s="21"/>
      <c r="IN13" s="21"/>
      <c r="IO13" s="20"/>
      <c r="IR13" s="13"/>
      <c r="IS13" s="17"/>
    </row>
    <row r="14" spans="11:253" ht="15" customHeight="1">
      <c r="K14" s="27"/>
      <c r="L14" s="25"/>
      <c r="IM14" s="21"/>
      <c r="IN14" s="21"/>
      <c r="IO14" s="20"/>
      <c r="IR14" s="13"/>
      <c r="IS14" s="16"/>
    </row>
    <row r="15" spans="12:253" ht="15" customHeight="1">
      <c r="L15" s="26"/>
      <c r="IM15" s="21"/>
      <c r="IN15" s="21"/>
      <c r="IO15" s="20"/>
      <c r="IR15" s="13"/>
      <c r="IS15" s="16"/>
    </row>
    <row r="16" spans="9:252" ht="15" customHeight="1">
      <c r="I16" s="4"/>
      <c r="J16" s="9"/>
      <c r="IM16" s="21"/>
      <c r="IN16" s="21"/>
      <c r="IR16" s="13" t="s">
        <v>18</v>
      </c>
    </row>
    <row r="17" spans="9:254" ht="15" customHeight="1">
      <c r="I17" s="4"/>
      <c r="J17" s="9"/>
      <c r="IM17" s="21"/>
      <c r="IN17" s="21"/>
      <c r="IR17" s="13" t="s">
        <v>19</v>
      </c>
      <c r="IS17" s="20">
        <v>60.73309583333333</v>
      </c>
      <c r="IT17" s="20"/>
    </row>
    <row r="18" spans="9:254" ht="15" customHeight="1">
      <c r="I18" s="4"/>
      <c r="J18" s="9"/>
      <c r="IM18" s="21"/>
      <c r="IN18" s="21"/>
      <c r="IO18" s="20"/>
      <c r="IR18" s="13" t="s">
        <v>7</v>
      </c>
      <c r="IS18" s="20">
        <v>106.69044653061223</v>
      </c>
      <c r="IT18" s="20"/>
    </row>
    <row r="19" spans="247:252" ht="15" customHeight="1">
      <c r="IM19" s="21"/>
      <c r="IN19" s="21"/>
      <c r="IR19" s="13" t="s">
        <v>20</v>
      </c>
    </row>
    <row r="20" spans="247:254" ht="15" customHeight="1">
      <c r="IM20" s="21"/>
      <c r="IN20" s="21"/>
      <c r="IR20" s="13" t="s">
        <v>10</v>
      </c>
      <c r="IS20" s="20">
        <v>145.6483773580324</v>
      </c>
      <c r="IT20" s="20"/>
    </row>
    <row r="21" spans="247:254" ht="15" customHeight="1">
      <c r="IM21" s="21"/>
      <c r="IN21" s="21"/>
      <c r="IO21" s="20"/>
      <c r="IR21" s="13" t="s">
        <v>8</v>
      </c>
      <c r="IS21" s="20">
        <v>122.9607589041096</v>
      </c>
      <c r="IT21" s="20"/>
    </row>
    <row r="22" spans="247:249" ht="15">
      <c r="IM22" s="21"/>
      <c r="IN22" s="21"/>
      <c r="IO22" s="20"/>
    </row>
    <row r="23" spans="2:249" ht="15">
      <c r="B23" s="7" t="s">
        <v>12</v>
      </c>
      <c r="IM23" s="21"/>
      <c r="IN23" s="21"/>
      <c r="IO23" s="20"/>
    </row>
    <row r="24" ht="17.25">
      <c r="B24" s="11" t="s">
        <v>25</v>
      </c>
    </row>
    <row r="25" ht="15.75">
      <c r="B25" s="10" t="s">
        <v>24</v>
      </c>
    </row>
  </sheetData>
  <sheetProtection/>
  <mergeCells count="3">
    <mergeCell ref="B2:I2"/>
    <mergeCell ref="B4:I4"/>
    <mergeCell ref="B6:I6"/>
  </mergeCells>
  <printOptions horizontalCentered="1" verticalCentered="1"/>
  <pageMargins left="0" right="0" top="0.984251968503937" bottom="4" header="0.5118110236220472" footer="0.5118110236220472"/>
  <pageSetup fitToHeight="1" fitToWidth="1" horizontalDpi="300" verticalDpi="3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2014-04-11T14:52:55Z</cp:lastPrinted>
  <dcterms:created xsi:type="dcterms:W3CDTF">1998-02-13T16:54:25Z</dcterms:created>
  <dcterms:modified xsi:type="dcterms:W3CDTF">2014-06-11T21:47:40Z</dcterms:modified>
  <cp:category/>
  <cp:version/>
  <cp:contentType/>
  <cp:contentStatus/>
</cp:coreProperties>
</file>