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68" windowWidth="11880" windowHeight="3768" activeTab="0"/>
  </bookViews>
  <sheets>
    <sheet name="T2.8" sheetId="1" r:id="rId1"/>
    <sheet name="Gráfico 23" sheetId="2" state="hidden" r:id="rId2"/>
  </sheets>
  <definedNames>
    <definedName name="_Fill" hidden="1">'T2.8'!#REF!</definedName>
    <definedName name="_xlnm.Print_Area" localSheetId="0">'T2.8'!$A$1:$F$59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<sst xmlns="http://schemas.openxmlformats.org/spreadsheetml/2006/main" count="85" uniqueCount="74">
  <si>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</si>
  <si>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</si>
  <si>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</si>
  <si>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</si>
  <si>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</si>
  <si>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</si>
  <si>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</si>
  <si>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</si>
  <si>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</si>
  <si>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</si>
  <si>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</si>
  <si>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</si>
  <si>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</si>
  <si>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</si>
  <si>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</si>
  <si>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</si>
  <si>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</si>
  <si>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</si>
  <si>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Solimões</t>
  </si>
  <si>
    <t>Recôncavo</t>
  </si>
  <si>
    <t>Campos</t>
  </si>
  <si>
    <t>Urucu</t>
  </si>
  <si>
    <t>Fazenda Belém</t>
  </si>
  <si>
    <t>Ceará Mar</t>
  </si>
  <si>
    <t>RGN Mistura</t>
  </si>
  <si>
    <t>Alagoano</t>
  </si>
  <si>
    <t>Sergipano Terra</t>
  </si>
  <si>
    <t>Sergipano Mar</t>
  </si>
  <si>
    <t>Bahiano Mistura</t>
  </si>
  <si>
    <t>Santos</t>
  </si>
  <si>
    <t>Condensado de Merluza</t>
  </si>
  <si>
    <t>Coral</t>
  </si>
  <si>
    <t>Albacora</t>
  </si>
  <si>
    <t>Barracuda</t>
  </si>
  <si>
    <t>Cabiunas Mistura</t>
  </si>
  <si>
    <t>Caratinga</t>
  </si>
  <si>
    <t>Espadarte</t>
  </si>
  <si>
    <t>Marlim</t>
  </si>
  <si>
    <t>Roncador</t>
  </si>
  <si>
    <t>Salema</t>
  </si>
  <si>
    <t>Bacia Sedimentar</t>
  </si>
  <si>
    <t>Jubarte</t>
  </si>
  <si>
    <t>Corrente de Petróleo</t>
  </si>
  <si>
    <t>Densidade</t>
  </si>
  <si>
    <t>Tonelada</t>
  </si>
  <si>
    <t>Teor de Enxofre</t>
  </si>
  <si>
    <r>
      <t>Produção                     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</si>
  <si>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Teor de S           (% peso)</t>
  </si>
  <si>
    <r>
      <t xml:space="preserve">Densidade            </t>
    </r>
    <r>
      <rPr>
        <b/>
        <vertAlign val="superscript"/>
        <sz val="7"/>
        <rFont val="Helvetica Neue"/>
        <family val="0"/>
      </rPr>
      <t>0</t>
    </r>
    <r>
      <rPr>
        <b/>
        <sz val="7"/>
        <rFont val="Helvetica Neue"/>
        <family val="2"/>
      </rPr>
      <t xml:space="preserve"> API</t>
    </r>
  </si>
  <si>
    <t>Bijupirá</t>
  </si>
  <si>
    <t>Pescada</t>
  </si>
  <si>
    <t>Fazenda Alegre</t>
  </si>
  <si>
    <t>Golfinho</t>
  </si>
  <si>
    <t>Albacora Leste</t>
  </si>
  <si>
    <t>João de Barro</t>
  </si>
  <si>
    <t>Riacho Tapuio</t>
  </si>
  <si>
    <t>Piranema</t>
  </si>
  <si>
    <t xml:space="preserve">Potiguar </t>
  </si>
  <si>
    <t>Polvo</t>
  </si>
  <si>
    <t>Nota: Inclui condensado.</t>
  </si>
  <si>
    <t>Potiguar</t>
  </si>
  <si>
    <t>Fontes: ANP/SDP, conforme o Decreto n° 2.705/1998 e ANP/SPG, conforme Portaria ANP n° 206/2000.</t>
  </si>
  <si>
    <t xml:space="preserve"> Fazenda São Estevão</t>
  </si>
  <si>
    <t>Tabela 2.8 - Produção de petróleo, por corrente, segundo Bacia Sedimentar e Unidades da Federação - 2008</t>
  </si>
  <si>
    <t>Sergipe - Vaza Barris</t>
  </si>
  <si>
    <t>Tigre</t>
  </si>
  <si>
    <t>Tartaruga</t>
  </si>
  <si>
    <t>Periquito</t>
  </si>
  <si>
    <t>Canário</t>
  </si>
  <si>
    <t>Uirapuru</t>
  </si>
  <si>
    <t>Cachalote</t>
  </si>
  <si>
    <t>Peroá</t>
  </si>
  <si>
    <t>Marlim Sul</t>
  </si>
  <si>
    <t>Marlim Leste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</si>
</sst>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5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name val="Calibri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6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1" fontId="10" fillId="0" borderId="0" xfId="6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vertical="center"/>
    </xf>
    <xf numFmtId="191" fontId="10" fillId="33" borderId="11" xfId="0" applyNumberFormat="1" applyFont="1" applyFill="1" applyBorder="1" applyAlignment="1" applyProtection="1">
      <alignment horizontal="left" vertical="center"/>
      <protection/>
    </xf>
    <xf numFmtId="193" fontId="10" fillId="0" borderId="11" xfId="6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71" fontId="11" fillId="0" borderId="0" xfId="6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93" fontId="14" fillId="0" borderId="0" xfId="6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193" fontId="11" fillId="33" borderId="0" xfId="60" applyNumberFormat="1" applyFont="1" applyFill="1" applyBorder="1" applyAlignment="1" applyProtection="1">
      <alignment horizontal="left" vertical="center"/>
      <protection/>
    </xf>
    <xf numFmtId="193" fontId="10" fillId="0" borderId="0" xfId="60" applyNumberFormat="1" applyFont="1" applyFill="1" applyBorder="1" applyAlignment="1">
      <alignment vertical="center"/>
    </xf>
    <xf numFmtId="171" fontId="10" fillId="0" borderId="0" xfId="6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1" fontId="10" fillId="0" borderId="0" xfId="6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93" fontId="11" fillId="0" borderId="0" xfId="6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193" fontId="56" fillId="34" borderId="0" xfId="0" applyNumberFormat="1" applyFont="1" applyFill="1" applyBorder="1" applyAlignment="1">
      <alignment vertical="center"/>
    </xf>
    <xf numFmtId="194" fontId="56" fillId="34" borderId="0" xfId="60" applyNumberFormat="1" applyFont="1" applyFill="1" applyBorder="1" applyAlignment="1">
      <alignment vertical="center"/>
    </xf>
    <xf numFmtId="193" fontId="56" fillId="34" borderId="0" xfId="60" applyNumberFormat="1" applyFont="1" applyFill="1" applyBorder="1" applyAlignment="1">
      <alignment vertical="center"/>
    </xf>
    <xf numFmtId="192" fontId="10" fillId="34" borderId="0" xfId="60" applyNumberFormat="1" applyFont="1" applyFill="1" applyBorder="1" applyAlignment="1">
      <alignment vertical="center"/>
    </xf>
    <xf numFmtId="193" fontId="10" fillId="34" borderId="0" xfId="60" applyNumberFormat="1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193" fontId="56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91" fontId="1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8576459"/>
        <c:axId val="10079268"/>
      </c:bar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5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9268"/>
        <c:crosses val="autoZero"/>
        <c:auto val="1"/>
        <c:lblOffset val="100"/>
        <c:tickLblSkip val="2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7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2742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5"/>
          <c:w val="0.836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 val="autoZero"/>
        <c:auto val="1"/>
        <c:lblOffset val="100"/>
        <c:tickLblSkip val="2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2795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2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1" width="13.77734375" style="3" customWidth="1"/>
    <col min="2" max="2" width="12.77734375" style="7" customWidth="1"/>
    <col min="3" max="3" width="13.77734375" style="8" customWidth="1"/>
    <col min="4" max="5" width="8.77734375" style="3" customWidth="1"/>
    <col min="6" max="6" width="12.77734375" style="3" customWidth="1"/>
    <col min="7" max="7" width="8.99609375" style="3" customWidth="1"/>
    <col min="8" max="8" width="5.77734375" style="3" customWidth="1"/>
    <col min="9" max="9" width="9.10546875" style="16" bestFit="1" customWidth="1"/>
    <col min="10" max="10" width="9.10546875" style="3" bestFit="1" customWidth="1"/>
    <col min="11" max="11" width="6.6640625" style="3" customWidth="1"/>
    <col min="12" max="12" width="5.77734375" style="3" customWidth="1"/>
    <col min="13" max="13" width="7.4453125" style="3" bestFit="1" customWidth="1"/>
    <col min="14" max="14" width="7.10546875" style="3" bestFit="1" customWidth="1"/>
    <col min="15" max="16384" width="5.77734375" style="3" customWidth="1"/>
  </cols>
  <sheetData>
    <row r="1" spans="1:2" ht="12.75" customHeight="1">
      <c r="A1" s="11" t="s">
        <v>63</v>
      </c>
      <c r="B1" s="11"/>
    </row>
    <row r="2" ht="9" customHeight="1">
      <c r="B2" s="4"/>
    </row>
    <row r="3" spans="1:6" ht="12.75" customHeight="1">
      <c r="A3" s="43" t="s">
        <v>40</v>
      </c>
      <c r="B3" s="43" t="s">
        <v>6</v>
      </c>
      <c r="C3" s="43" t="s">
        <v>42</v>
      </c>
      <c r="D3" s="43" t="s">
        <v>48</v>
      </c>
      <c r="E3" s="43" t="s">
        <v>47</v>
      </c>
      <c r="F3" s="43" t="s">
        <v>46</v>
      </c>
    </row>
    <row r="4" spans="1:6" ht="12.75" customHeight="1">
      <c r="A4" s="44"/>
      <c r="B4" s="44"/>
      <c r="C4" s="44"/>
      <c r="D4" s="44"/>
      <c r="E4" s="44"/>
      <c r="F4" s="44"/>
    </row>
    <row r="5" spans="2:10" ht="8.25">
      <c r="B5" s="5"/>
      <c r="H5" s="37" t="s">
        <v>43</v>
      </c>
      <c r="I5" s="38" t="s">
        <v>44</v>
      </c>
      <c r="J5" s="37" t="s">
        <v>45</v>
      </c>
    </row>
    <row r="6" spans="2:11" ht="8.25">
      <c r="B6" s="22" t="s">
        <v>7</v>
      </c>
      <c r="D6" s="17">
        <f>(141.5/(I6/F6))-131.5</f>
        <v>24.55545176976321</v>
      </c>
      <c r="E6" s="18">
        <f>J6/I6</f>
        <v>0.5119611097781215</v>
      </c>
      <c r="F6" s="29">
        <f>SUM(F8:F56)</f>
        <v>105452169.64004856</v>
      </c>
      <c r="G6" s="30"/>
      <c r="H6" s="31"/>
      <c r="I6" s="32">
        <f>SUM(I8:I56)</f>
        <v>95616537.80658247</v>
      </c>
      <c r="J6" s="32">
        <f>SUM(J8:J56)</f>
        <v>48951948.80859967</v>
      </c>
      <c r="K6" s="30"/>
    </row>
    <row r="7" spans="2:11" ht="8.25">
      <c r="B7" s="6"/>
      <c r="D7" s="10"/>
      <c r="E7" s="12"/>
      <c r="F7" s="8"/>
      <c r="G7" s="30"/>
      <c r="H7" s="31"/>
      <c r="I7" s="32"/>
      <c r="J7" s="31"/>
      <c r="K7" s="30"/>
    </row>
    <row r="8" spans="1:14" ht="9" customHeight="1">
      <c r="A8" s="3" t="s">
        <v>18</v>
      </c>
      <c r="B8" s="6" t="s">
        <v>8</v>
      </c>
      <c r="C8" s="23" t="s">
        <v>21</v>
      </c>
      <c r="D8" s="24">
        <v>48.5</v>
      </c>
      <c r="E8" s="25">
        <v>0.05</v>
      </c>
      <c r="F8" s="23">
        <v>1853344</v>
      </c>
      <c r="G8" s="30"/>
      <c r="H8" s="33">
        <f>(141.5)*(1/(D8+131.5))</f>
        <v>0.7861111111111111</v>
      </c>
      <c r="I8" s="34">
        <f>F8*$H8</f>
        <v>1456934.3111111112</v>
      </c>
      <c r="J8" s="34">
        <f>I8*$E8</f>
        <v>72846.71555555557</v>
      </c>
      <c r="K8" s="30"/>
      <c r="M8" s="8"/>
      <c r="N8" s="16"/>
    </row>
    <row r="9" spans="4:11" ht="8.25">
      <c r="D9" s="10"/>
      <c r="F9" s="8"/>
      <c r="G9" s="30"/>
      <c r="H9" s="33"/>
      <c r="I9" s="32"/>
      <c r="J9" s="31"/>
      <c r="K9" s="30"/>
    </row>
    <row r="10" spans="1:13" ht="8.25">
      <c r="A10" s="3" t="s">
        <v>9</v>
      </c>
      <c r="B10" s="45" t="s">
        <v>9</v>
      </c>
      <c r="C10" s="23" t="s">
        <v>23</v>
      </c>
      <c r="D10" s="24">
        <v>29.5</v>
      </c>
      <c r="E10" s="25">
        <v>0.39</v>
      </c>
      <c r="F10" s="23">
        <v>443226</v>
      </c>
      <c r="G10" s="35"/>
      <c r="H10" s="33">
        <f>(141.5)*(1/(D10+131.5))</f>
        <v>0.8788819875776397</v>
      </c>
      <c r="I10" s="34">
        <f>F10*$H10</f>
        <v>389543.3478260869</v>
      </c>
      <c r="J10" s="34">
        <f>I10*$E10</f>
        <v>151921.9056521739</v>
      </c>
      <c r="K10" s="30"/>
      <c r="M10" s="8"/>
    </row>
    <row r="11" spans="1:14" ht="8.25">
      <c r="A11" s="3" t="s">
        <v>57</v>
      </c>
      <c r="B11" s="45"/>
      <c r="C11" s="23" t="s">
        <v>22</v>
      </c>
      <c r="D11" s="24">
        <v>12.7</v>
      </c>
      <c r="E11" s="25">
        <v>1.23</v>
      </c>
      <c r="F11" s="23">
        <v>111101.01942519631</v>
      </c>
      <c r="G11" s="35"/>
      <c r="H11" s="33">
        <f>(141.5)*(1/(D11+131.5))</f>
        <v>0.9812760055478502</v>
      </c>
      <c r="I11" s="34">
        <f>F11*$H11</f>
        <v>109020.76455385075</v>
      </c>
      <c r="J11" s="34">
        <f>I11*$E11</f>
        <v>134095.54040123642</v>
      </c>
      <c r="K11" s="30"/>
      <c r="M11" s="8"/>
      <c r="N11" s="16"/>
    </row>
    <row r="12" spans="2:11" ht="8.25">
      <c r="B12" s="6"/>
      <c r="C12" s="23"/>
      <c r="D12" s="24"/>
      <c r="E12" s="25"/>
      <c r="F12" s="23"/>
      <c r="G12" s="35"/>
      <c r="H12" s="31"/>
      <c r="I12" s="32"/>
      <c r="J12" s="31"/>
      <c r="K12" s="30"/>
    </row>
    <row r="13" spans="1:13" ht="8.25">
      <c r="A13" s="41" t="s">
        <v>60</v>
      </c>
      <c r="B13" s="41" t="s">
        <v>10</v>
      </c>
      <c r="C13" s="8" t="s">
        <v>54</v>
      </c>
      <c r="D13" s="10">
        <v>45.22</v>
      </c>
      <c r="E13" s="3">
        <v>0.05</v>
      </c>
      <c r="F13" s="8">
        <v>3774.0356000205993</v>
      </c>
      <c r="G13" s="35"/>
      <c r="H13" s="33">
        <f>(141.5)*(1/(D13+131.5))</f>
        <v>0.8007016749660479</v>
      </c>
      <c r="I13" s="34">
        <f>F13*$H13</f>
        <v>3021.8766263179878</v>
      </c>
      <c r="J13" s="34">
        <f>I13*$E13</f>
        <v>151.0938313158994</v>
      </c>
      <c r="K13" s="30"/>
      <c r="M13" s="8"/>
    </row>
    <row r="14" spans="1:13" ht="9" customHeight="1">
      <c r="A14" s="42"/>
      <c r="B14" s="42"/>
      <c r="C14" s="8" t="s">
        <v>55</v>
      </c>
      <c r="D14" s="10">
        <v>37.5</v>
      </c>
      <c r="E14" s="3">
        <v>0.03</v>
      </c>
      <c r="F14" s="8">
        <v>336.77000000000004</v>
      </c>
      <c r="G14" s="35"/>
      <c r="H14" s="33">
        <f>(141.5)*(1/(D14+131.5))</f>
        <v>0.8372781065088757</v>
      </c>
      <c r="I14" s="34">
        <f>F14*$H14</f>
        <v>281.9701479289941</v>
      </c>
      <c r="J14" s="34">
        <f>I14*$E14</f>
        <v>8.459104437869822</v>
      </c>
      <c r="K14" s="30"/>
      <c r="M14" s="8"/>
    </row>
    <row r="15" spans="1:15" ht="9" customHeight="1">
      <c r="A15" s="42"/>
      <c r="B15" s="42"/>
      <c r="C15" s="8" t="s">
        <v>24</v>
      </c>
      <c r="D15" s="10">
        <v>30.6</v>
      </c>
      <c r="E15" s="3">
        <v>0.29</v>
      </c>
      <c r="F15" s="8">
        <v>3488641.965318284</v>
      </c>
      <c r="G15" s="35"/>
      <c r="H15" s="33">
        <f>(141.5)*(1/(D15+131.5))</f>
        <v>0.8729179518815546</v>
      </c>
      <c r="I15" s="34">
        <f>F15*$H15</f>
        <v>3045298.199213678</v>
      </c>
      <c r="J15" s="34">
        <f>I15*$E15</f>
        <v>883136.4777719666</v>
      </c>
      <c r="K15" s="30"/>
      <c r="M15" s="8"/>
      <c r="O15" s="16"/>
    </row>
    <row r="16" spans="1:13" ht="9" customHeight="1">
      <c r="A16" s="42"/>
      <c r="B16" s="42"/>
      <c r="C16" s="8" t="s">
        <v>67</v>
      </c>
      <c r="D16" s="10">
        <v>27.9</v>
      </c>
      <c r="E16" s="3">
        <v>0.26</v>
      </c>
      <c r="F16" s="8">
        <v>1436.8718</v>
      </c>
      <c r="G16" s="35"/>
      <c r="H16" s="33">
        <f>(141.5)*(1/(D16+131.5))</f>
        <v>0.8877038895859474</v>
      </c>
      <c r="I16" s="34">
        <f>F16*$H16</f>
        <v>1275.5166856963613</v>
      </c>
      <c r="J16" s="34">
        <f>I16*$E16</f>
        <v>331.63433828105394</v>
      </c>
      <c r="K16" s="30"/>
      <c r="M16" s="8"/>
    </row>
    <row r="17" spans="1:14" ht="9" customHeight="1">
      <c r="A17" s="42"/>
      <c r="B17" s="42"/>
      <c r="C17" s="8" t="s">
        <v>50</v>
      </c>
      <c r="D17" s="24">
        <v>49.5</v>
      </c>
      <c r="E17" s="25">
        <v>0.03</v>
      </c>
      <c r="F17" s="8">
        <v>56273.740216259306</v>
      </c>
      <c r="G17" s="35"/>
      <c r="H17" s="33">
        <f>(141.5)*(1/(D17+131.5))</f>
        <v>0.7817679558011049</v>
      </c>
      <c r="I17" s="34">
        <f>F17*$H17</f>
        <v>43993.00685414747</v>
      </c>
      <c r="J17" s="34">
        <f>I17*$E17</f>
        <v>1319.790205624424</v>
      </c>
      <c r="K17" s="30"/>
      <c r="M17" s="8"/>
      <c r="N17" s="16"/>
    </row>
    <row r="18" spans="2:14" ht="8.25">
      <c r="B18" s="6"/>
      <c r="D18" s="10"/>
      <c r="F18" s="26"/>
      <c r="G18" s="35"/>
      <c r="H18" s="31"/>
      <c r="I18" s="32"/>
      <c r="J18" s="31"/>
      <c r="K18" s="30"/>
      <c r="M18" s="8"/>
      <c r="N18" s="8"/>
    </row>
    <row r="19" spans="1:14" ht="8.25">
      <c r="A19" s="6" t="s">
        <v>11</v>
      </c>
      <c r="B19" s="6" t="s">
        <v>11</v>
      </c>
      <c r="C19" s="8" t="s">
        <v>25</v>
      </c>
      <c r="D19" s="26">
        <v>42.2</v>
      </c>
      <c r="E19" s="26">
        <v>0.06</v>
      </c>
      <c r="F19" s="23">
        <v>357318.3624925128</v>
      </c>
      <c r="G19" s="35"/>
      <c r="H19" s="33">
        <f>(141.5)*(1/(D19+131.5))</f>
        <v>0.814622913068509</v>
      </c>
      <c r="I19" s="34">
        <f>F19*$H19</f>
        <v>291079.72534652025</v>
      </c>
      <c r="J19" s="34">
        <f>I19*$E19</f>
        <v>17464.783520791214</v>
      </c>
      <c r="K19" s="30"/>
      <c r="M19" s="8"/>
      <c r="N19" s="16"/>
    </row>
    <row r="20" spans="2:11" ht="8.25">
      <c r="B20" s="6"/>
      <c r="D20" s="10"/>
      <c r="F20" s="8"/>
      <c r="G20" s="35"/>
      <c r="H20" s="31"/>
      <c r="I20" s="32"/>
      <c r="J20" s="31"/>
      <c r="K20" s="30"/>
    </row>
    <row r="21" spans="1:14" ht="8.25">
      <c r="A21" s="39" t="s">
        <v>12</v>
      </c>
      <c r="B21" s="41" t="s">
        <v>12</v>
      </c>
      <c r="C21" s="23" t="s">
        <v>26</v>
      </c>
      <c r="D21" s="24">
        <v>24.8</v>
      </c>
      <c r="E21" s="25">
        <v>0.42</v>
      </c>
      <c r="F21" s="23">
        <v>1963430.3128239939</v>
      </c>
      <c r="G21" s="35"/>
      <c r="H21" s="33">
        <f aca="true" t="shared" si="0" ref="H21:H26">(141.5)*(1/(D21+131.5))</f>
        <v>0.9053103007037747</v>
      </c>
      <c r="I21" s="34">
        <f aca="true" t="shared" si="1" ref="I21:I26">F21*$H21</f>
        <v>1777513.6869135962</v>
      </c>
      <c r="J21" s="34">
        <f aca="true" t="shared" si="2" ref="J21:J26">I21*$E21</f>
        <v>746555.7485037104</v>
      </c>
      <c r="K21" s="30"/>
      <c r="M21" s="8"/>
      <c r="N21" s="16"/>
    </row>
    <row r="22" spans="1:13" ht="8.25">
      <c r="A22" s="39"/>
      <c r="B22" s="41"/>
      <c r="C22" s="23" t="s">
        <v>27</v>
      </c>
      <c r="D22" s="24">
        <v>43.7</v>
      </c>
      <c r="E22" s="25">
        <v>0.14</v>
      </c>
      <c r="F22" s="23">
        <v>310320.8420639116</v>
      </c>
      <c r="G22" s="35"/>
      <c r="H22" s="33">
        <f t="shared" si="0"/>
        <v>0.8076484018264841</v>
      </c>
      <c r="I22" s="34">
        <f t="shared" si="1"/>
        <v>250630.132146367</v>
      </c>
      <c r="J22" s="34">
        <f t="shared" si="2"/>
        <v>35088.218500491384</v>
      </c>
      <c r="K22" s="30"/>
      <c r="M22" s="8"/>
    </row>
    <row r="23" spans="1:13" ht="8.25">
      <c r="A23" s="39"/>
      <c r="B23" s="41"/>
      <c r="C23" s="23" t="s">
        <v>64</v>
      </c>
      <c r="D23" s="24">
        <v>17.6</v>
      </c>
      <c r="E23" s="25">
        <v>0.37</v>
      </c>
      <c r="F23" s="23">
        <v>989.5346110389999</v>
      </c>
      <c r="G23" s="35"/>
      <c r="H23" s="33">
        <f t="shared" si="0"/>
        <v>0.949027498323273</v>
      </c>
      <c r="I23" s="34">
        <f t="shared" si="1"/>
        <v>939.095556418635</v>
      </c>
      <c r="J23" s="34">
        <f t="shared" si="2"/>
        <v>347.46535587489495</v>
      </c>
      <c r="K23" s="30"/>
      <c r="M23" s="8"/>
    </row>
    <row r="24" spans="1:13" ht="8.25">
      <c r="A24" s="39"/>
      <c r="B24" s="41"/>
      <c r="C24" s="23" t="s">
        <v>56</v>
      </c>
      <c r="D24" s="24">
        <v>43.4</v>
      </c>
      <c r="E24" s="25">
        <v>0.15</v>
      </c>
      <c r="F24" s="23">
        <v>453121.11442761356</v>
      </c>
      <c r="G24" s="35"/>
      <c r="H24" s="33">
        <f t="shared" si="0"/>
        <v>0.8090337335620355</v>
      </c>
      <c r="I24" s="34">
        <f t="shared" si="1"/>
        <v>366590.2669611625</v>
      </c>
      <c r="J24" s="34">
        <f t="shared" si="2"/>
        <v>54988.54004417438</v>
      </c>
      <c r="K24" s="30"/>
      <c r="M24" s="8"/>
    </row>
    <row r="25" spans="1:13" ht="8.25">
      <c r="A25" s="40"/>
      <c r="B25" s="42"/>
      <c r="C25" s="23" t="s">
        <v>66</v>
      </c>
      <c r="D25" s="24">
        <v>40.9</v>
      </c>
      <c r="E25" s="25">
        <v>0.03</v>
      </c>
      <c r="F25" s="23">
        <v>3310.7835084747994</v>
      </c>
      <c r="G25" s="35"/>
      <c r="H25" s="33">
        <f t="shared" si="0"/>
        <v>0.8207656612529002</v>
      </c>
      <c r="I25" s="34">
        <f t="shared" si="1"/>
        <v>2717.3774155985157</v>
      </c>
      <c r="J25" s="34">
        <f t="shared" si="2"/>
        <v>81.52132246795547</v>
      </c>
      <c r="K25" s="30"/>
      <c r="M25" s="8"/>
    </row>
    <row r="26" spans="1:14" ht="8.25">
      <c r="A26" s="40"/>
      <c r="B26" s="42"/>
      <c r="C26" s="23" t="s">
        <v>65</v>
      </c>
      <c r="D26" s="24">
        <v>35.9</v>
      </c>
      <c r="E26" s="25">
        <v>0.26</v>
      </c>
      <c r="F26" s="23">
        <v>2413.9117835055</v>
      </c>
      <c r="G26" s="35"/>
      <c r="H26" s="33">
        <f t="shared" si="0"/>
        <v>0.8452807646356033</v>
      </c>
      <c r="I26" s="34">
        <f t="shared" si="1"/>
        <v>2040.4331981244218</v>
      </c>
      <c r="J26" s="34">
        <f t="shared" si="2"/>
        <v>530.5126315123497</v>
      </c>
      <c r="K26" s="30"/>
      <c r="M26" s="8"/>
      <c r="N26" s="16"/>
    </row>
    <row r="27" spans="2:13" ht="8.25">
      <c r="B27" s="6"/>
      <c r="D27" s="10"/>
      <c r="F27" s="10"/>
      <c r="G27" s="35"/>
      <c r="H27" s="31"/>
      <c r="I27" s="32"/>
      <c r="J27" s="31"/>
      <c r="K27" s="30"/>
      <c r="M27" s="16"/>
    </row>
    <row r="28" spans="1:13" ht="8.25">
      <c r="A28" s="39" t="s">
        <v>19</v>
      </c>
      <c r="B28" s="45" t="s">
        <v>13</v>
      </c>
      <c r="C28" s="23" t="s">
        <v>28</v>
      </c>
      <c r="D28" s="24">
        <v>36.5</v>
      </c>
      <c r="E28" s="25">
        <v>0.06</v>
      </c>
      <c r="F28" s="23">
        <v>2420997.1732440135</v>
      </c>
      <c r="G28" s="35"/>
      <c r="H28" s="33">
        <f>(141.5)*(1/(D28+131.5))</f>
        <v>0.8422619047619048</v>
      </c>
      <c r="I28" s="34">
        <f>F28*$H28</f>
        <v>2039113.69055969</v>
      </c>
      <c r="J28" s="34">
        <f>I28*$E28</f>
        <v>122346.82143358138</v>
      </c>
      <c r="K28" s="30"/>
      <c r="M28" s="8"/>
    </row>
    <row r="29" spans="1:13" ht="8.25">
      <c r="A29" s="39"/>
      <c r="B29" s="45"/>
      <c r="C29" s="23" t="s">
        <v>68</v>
      </c>
      <c r="D29" s="24">
        <v>30.7</v>
      </c>
      <c r="E29" s="25">
        <v>0.17</v>
      </c>
      <c r="F29" s="23">
        <v>15544.125237059896</v>
      </c>
      <c r="G29" s="35"/>
      <c r="H29" s="33">
        <f>(141.5)*(1/(D29+131.5))</f>
        <v>0.8723797780517879</v>
      </c>
      <c r="I29" s="34">
        <f>F29*$H29</f>
        <v>13560.380524315508</v>
      </c>
      <c r="J29" s="34">
        <f>I29*$E29</f>
        <v>2305.2646891336362</v>
      </c>
      <c r="K29" s="30"/>
      <c r="M29" s="8"/>
    </row>
    <row r="30" spans="1:13" ht="8.25">
      <c r="A30" s="39"/>
      <c r="B30" s="45"/>
      <c r="C30" s="23" t="s">
        <v>69</v>
      </c>
      <c r="D30" s="24">
        <v>38.4</v>
      </c>
      <c r="E30" s="25">
        <v>0.03</v>
      </c>
      <c r="F30" s="23">
        <v>2661.3422022912996</v>
      </c>
      <c r="G30" s="35"/>
      <c r="H30" s="33">
        <f>(141.5)*(1/(D30+131.5))</f>
        <v>0.8328428487345497</v>
      </c>
      <c r="I30" s="34">
        <f>F30*$H30</f>
        <v>2216.479821213766</v>
      </c>
      <c r="J30" s="34">
        <f>I30*$E30</f>
        <v>66.49439463641298</v>
      </c>
      <c r="K30" s="30"/>
      <c r="M30" s="8"/>
    </row>
    <row r="31" spans="1:14" ht="8.25">
      <c r="A31" s="40"/>
      <c r="B31" s="45"/>
      <c r="C31" s="25" t="s">
        <v>62</v>
      </c>
      <c r="D31" s="24">
        <v>35.2</v>
      </c>
      <c r="E31" s="25">
        <v>0.02</v>
      </c>
      <c r="F31" s="23">
        <v>15544.125237059896</v>
      </c>
      <c r="G31" s="35"/>
      <c r="H31" s="33">
        <f>(141.5)*(1/(D31+131.5))</f>
        <v>0.8488302339532094</v>
      </c>
      <c r="I31" s="34">
        <f>F31*$H31</f>
        <v>13194.32346157154</v>
      </c>
      <c r="J31" s="34">
        <f>I31*$E31</f>
        <v>263.8864692314308</v>
      </c>
      <c r="K31" s="30"/>
      <c r="M31" s="8"/>
      <c r="N31" s="16"/>
    </row>
    <row r="32" spans="2:13" ht="8.25">
      <c r="B32" s="6"/>
      <c r="F32" s="10"/>
      <c r="G32" s="35"/>
      <c r="H32" s="31"/>
      <c r="I32" s="34"/>
      <c r="J32" s="31"/>
      <c r="K32" s="30"/>
      <c r="M32" s="8"/>
    </row>
    <row r="33" spans="1:13" ht="8.25">
      <c r="A33" s="39" t="s">
        <v>14</v>
      </c>
      <c r="B33" s="39" t="s">
        <v>14</v>
      </c>
      <c r="C33" s="23" t="s">
        <v>14</v>
      </c>
      <c r="D33" s="28">
        <v>24.8</v>
      </c>
      <c r="E33" s="25">
        <v>0.31</v>
      </c>
      <c r="F33" s="23">
        <v>330334.8794135675</v>
      </c>
      <c r="G33" s="36"/>
      <c r="H33" s="33">
        <f aca="true" t="shared" si="3" ref="H33:H38">(141.5)*(1/(D33+131.5))</f>
        <v>0.9053103007037747</v>
      </c>
      <c r="I33" s="34">
        <f aca="true" t="shared" si="4" ref="I33:I38">F33*$H33</f>
        <v>299055.5690148419</v>
      </c>
      <c r="J33" s="34">
        <f aca="true" t="shared" si="5" ref="J33:J38">I33*$E33</f>
        <v>92707.22639460099</v>
      </c>
      <c r="K33" s="30"/>
      <c r="M33" s="16"/>
    </row>
    <row r="34" spans="1:13" ht="8.25">
      <c r="A34" s="39"/>
      <c r="B34" s="47"/>
      <c r="C34" s="23" t="s">
        <v>51</v>
      </c>
      <c r="D34" s="28">
        <v>13.2</v>
      </c>
      <c r="E34" s="25">
        <v>0.31</v>
      </c>
      <c r="F34" s="23">
        <v>484553.13104476937</v>
      </c>
      <c r="G34" s="35"/>
      <c r="H34" s="33">
        <f t="shared" si="3"/>
        <v>0.9778852798894264</v>
      </c>
      <c r="I34" s="34">
        <f t="shared" si="4"/>
        <v>473837.3741730122</v>
      </c>
      <c r="J34" s="34">
        <f t="shared" si="5"/>
        <v>146889.58599363378</v>
      </c>
      <c r="K34" s="30"/>
      <c r="M34" s="8"/>
    </row>
    <row r="35" spans="1:13" ht="8.25">
      <c r="A35" s="39"/>
      <c r="B35" s="47"/>
      <c r="C35" s="23" t="s">
        <v>52</v>
      </c>
      <c r="D35" s="28">
        <v>33.1</v>
      </c>
      <c r="E35" s="25">
        <v>0.12</v>
      </c>
      <c r="F35" s="23">
        <v>3007103.353536684</v>
      </c>
      <c r="G35" s="35"/>
      <c r="H35" s="33">
        <f t="shared" si="3"/>
        <v>0.8596597812879708</v>
      </c>
      <c r="I35" s="34">
        <f t="shared" si="4"/>
        <v>2585085.8112116694</v>
      </c>
      <c r="J35" s="34">
        <f t="shared" si="5"/>
        <v>310210.2973454003</v>
      </c>
      <c r="K35" s="30"/>
      <c r="M35" s="8"/>
    </row>
    <row r="36" spans="1:13" ht="8.25">
      <c r="A36" s="40"/>
      <c r="B36" s="47"/>
      <c r="C36" s="23" t="s">
        <v>71</v>
      </c>
      <c r="D36" s="28">
        <v>50.4</v>
      </c>
      <c r="E36" s="25">
        <v>0.01</v>
      </c>
      <c r="F36" s="23">
        <v>167796.68873818728</v>
      </c>
      <c r="G36" s="35"/>
      <c r="H36" s="33">
        <f t="shared" si="3"/>
        <v>0.7778999450247388</v>
      </c>
      <c r="I36" s="34">
        <f t="shared" si="4"/>
        <v>130529.0349447691</v>
      </c>
      <c r="J36" s="34">
        <f t="shared" si="5"/>
        <v>1305.290349447691</v>
      </c>
      <c r="K36" s="30"/>
      <c r="M36" s="8"/>
    </row>
    <row r="37" spans="1:13" ht="8.25">
      <c r="A37" s="39" t="s">
        <v>20</v>
      </c>
      <c r="B37" s="47"/>
      <c r="C37" s="23" t="s">
        <v>70</v>
      </c>
      <c r="D37" s="28">
        <v>18.6</v>
      </c>
      <c r="E37" s="25">
        <v>0.49</v>
      </c>
      <c r="F37" s="23">
        <v>46138.1086105596</v>
      </c>
      <c r="G37" s="35"/>
      <c r="H37" s="33">
        <f t="shared" si="3"/>
        <v>0.9427048634243838</v>
      </c>
      <c r="I37" s="34">
        <f t="shared" si="4"/>
        <v>43494.61937637697</v>
      </c>
      <c r="J37" s="34">
        <f t="shared" si="5"/>
        <v>21312.363494424713</v>
      </c>
      <c r="K37" s="30"/>
      <c r="M37" s="8"/>
    </row>
    <row r="38" spans="1:14" ht="8.25">
      <c r="A38" s="40"/>
      <c r="B38" s="47"/>
      <c r="C38" s="23" t="s">
        <v>41</v>
      </c>
      <c r="D38" s="28">
        <v>16.8</v>
      </c>
      <c r="E38" s="25">
        <v>0.56</v>
      </c>
      <c r="F38" s="23">
        <v>2679708.700556232</v>
      </c>
      <c r="G38" s="35"/>
      <c r="H38" s="33">
        <f t="shared" si="3"/>
        <v>0.9541469993256911</v>
      </c>
      <c r="I38" s="34">
        <f t="shared" si="4"/>
        <v>2556836.015702676</v>
      </c>
      <c r="J38" s="34">
        <f t="shared" si="5"/>
        <v>1431828.1687934988</v>
      </c>
      <c r="K38" s="30"/>
      <c r="M38" s="8"/>
      <c r="N38" s="16"/>
    </row>
    <row r="39" spans="2:13" ht="8.25">
      <c r="B39" s="6"/>
      <c r="C39" s="23"/>
      <c r="D39" s="28"/>
      <c r="E39" s="25"/>
      <c r="F39" s="8"/>
      <c r="G39" s="35"/>
      <c r="H39" s="31"/>
      <c r="I39" s="32"/>
      <c r="J39" s="31"/>
      <c r="K39" s="30"/>
      <c r="M39" s="8"/>
    </row>
    <row r="40" spans="1:13" ht="8.25">
      <c r="A40" s="46" t="s">
        <v>20</v>
      </c>
      <c r="B40" s="45" t="s">
        <v>15</v>
      </c>
      <c r="C40" s="23" t="s">
        <v>32</v>
      </c>
      <c r="D40" s="28">
        <v>28.3</v>
      </c>
      <c r="E40" s="25">
        <v>0.44</v>
      </c>
      <c r="F40" s="23">
        <v>5227662.356239953</v>
      </c>
      <c r="G40" s="36"/>
      <c r="H40" s="33">
        <f aca="true" t="shared" si="6" ref="H40:H52">(141.5)*(1/(D40+131.5))</f>
        <v>0.8854818523153942</v>
      </c>
      <c r="I40" s="34">
        <f aca="true" t="shared" si="7" ref="I40:I52">F40*$H40</f>
        <v>4629000.146482812</v>
      </c>
      <c r="J40" s="34">
        <f aca="true" t="shared" si="8" ref="J40:J52">I40*$E40</f>
        <v>2036760.0644524375</v>
      </c>
      <c r="K40" s="30"/>
      <c r="M40" s="8"/>
    </row>
    <row r="41" spans="1:14" ht="8.25">
      <c r="A41" s="46"/>
      <c r="B41" s="45"/>
      <c r="C41" s="23" t="s">
        <v>53</v>
      </c>
      <c r="D41" s="28">
        <v>20</v>
      </c>
      <c r="E41" s="25">
        <v>0.59</v>
      </c>
      <c r="F41" s="23">
        <v>7868778.852901615</v>
      </c>
      <c r="G41" s="30"/>
      <c r="H41" s="33">
        <f t="shared" si="6"/>
        <v>0.933993399339934</v>
      </c>
      <c r="I41" s="34">
        <f t="shared" si="7"/>
        <v>7349387.509475766</v>
      </c>
      <c r="J41" s="34">
        <f t="shared" si="8"/>
        <v>4336138.6305907015</v>
      </c>
      <c r="K41" s="30"/>
      <c r="M41" s="8"/>
      <c r="N41" s="8"/>
    </row>
    <row r="42" spans="1:14" ht="8.25">
      <c r="A42" s="46"/>
      <c r="B42" s="45"/>
      <c r="C42" s="23" t="s">
        <v>33</v>
      </c>
      <c r="D42" s="28">
        <v>25</v>
      </c>
      <c r="E42" s="25">
        <v>0.52</v>
      </c>
      <c r="F42" s="23">
        <v>8205119.773897083</v>
      </c>
      <c r="G42" s="30"/>
      <c r="H42" s="33">
        <f t="shared" si="6"/>
        <v>0.9041533546325878</v>
      </c>
      <c r="I42" s="34">
        <f t="shared" si="7"/>
        <v>7418686.568731228</v>
      </c>
      <c r="J42" s="34">
        <f t="shared" si="8"/>
        <v>3857717.0157402386</v>
      </c>
      <c r="K42" s="30"/>
      <c r="M42" s="8"/>
      <c r="N42" s="8"/>
    </row>
    <row r="43" spans="1:14" ht="8.25">
      <c r="A43" s="46"/>
      <c r="B43" s="45"/>
      <c r="C43" s="23" t="s">
        <v>49</v>
      </c>
      <c r="D43" s="28">
        <v>27.4</v>
      </c>
      <c r="E43" s="25">
        <v>0.44</v>
      </c>
      <c r="F43" s="23">
        <v>839033.7710257865</v>
      </c>
      <c r="G43" s="30"/>
      <c r="H43" s="33">
        <f t="shared" si="6"/>
        <v>0.8904971680302076</v>
      </c>
      <c r="I43" s="34">
        <f t="shared" si="7"/>
        <v>747157.1969801686</v>
      </c>
      <c r="J43" s="34">
        <f t="shared" si="8"/>
        <v>328749.1666712742</v>
      </c>
      <c r="K43" s="30"/>
      <c r="M43" s="8"/>
      <c r="N43" s="8"/>
    </row>
    <row r="44" spans="1:13" ht="8.25">
      <c r="A44" s="46"/>
      <c r="B44" s="45"/>
      <c r="C44" s="23" t="s">
        <v>34</v>
      </c>
      <c r="D44" s="28">
        <v>25.5</v>
      </c>
      <c r="E44" s="25">
        <v>0.47</v>
      </c>
      <c r="F44" s="23">
        <v>11871690.924628869</v>
      </c>
      <c r="G44" s="30"/>
      <c r="H44" s="33">
        <f t="shared" si="6"/>
        <v>0.9012738853503185</v>
      </c>
      <c r="I44" s="34">
        <f t="shared" si="7"/>
        <v>10699645.005318375</v>
      </c>
      <c r="J44" s="34">
        <f t="shared" si="8"/>
        <v>5028833.152499636</v>
      </c>
      <c r="K44" s="30"/>
      <c r="M44" s="8"/>
    </row>
    <row r="45" spans="1:13" ht="8.25">
      <c r="A45" s="46"/>
      <c r="B45" s="45"/>
      <c r="C45" s="23" t="s">
        <v>35</v>
      </c>
      <c r="D45" s="28">
        <v>22.4</v>
      </c>
      <c r="E45" s="28">
        <v>0.6</v>
      </c>
      <c r="F45" s="23">
        <v>4250182.595436176</v>
      </c>
      <c r="G45" s="30"/>
      <c r="H45" s="33">
        <f t="shared" si="6"/>
        <v>0.9194282001299545</v>
      </c>
      <c r="I45" s="34">
        <f t="shared" si="7"/>
        <v>3907737.733945542</v>
      </c>
      <c r="J45" s="34">
        <f t="shared" si="8"/>
        <v>2344642.640367325</v>
      </c>
      <c r="K45" s="30"/>
      <c r="M45" s="8"/>
    </row>
    <row r="46" spans="1:13" ht="8.25">
      <c r="A46" s="46"/>
      <c r="B46" s="45"/>
      <c r="C46" s="23" t="s">
        <v>36</v>
      </c>
      <c r="D46" s="28">
        <v>22.1</v>
      </c>
      <c r="E46" s="28">
        <v>0.45</v>
      </c>
      <c r="F46" s="23">
        <v>4319876.808317264</v>
      </c>
      <c r="G46" s="30"/>
      <c r="H46" s="33">
        <f t="shared" si="6"/>
        <v>0.9212239583333334</v>
      </c>
      <c r="I46" s="34">
        <f t="shared" si="7"/>
        <v>3979574.012870396</v>
      </c>
      <c r="J46" s="34">
        <f t="shared" si="8"/>
        <v>1790808.3057916781</v>
      </c>
      <c r="K46" s="30"/>
      <c r="M46" s="8"/>
    </row>
    <row r="47" spans="1:13" ht="8.25">
      <c r="A47" s="46"/>
      <c r="B47" s="45"/>
      <c r="C47" s="23" t="s">
        <v>37</v>
      </c>
      <c r="D47" s="28">
        <v>19.6</v>
      </c>
      <c r="E47" s="28">
        <v>0.67</v>
      </c>
      <c r="F47" s="23">
        <v>20081887.37709213</v>
      </c>
      <c r="G47" s="30"/>
      <c r="H47" s="33">
        <f t="shared" si="6"/>
        <v>0.9364659166115156</v>
      </c>
      <c r="I47" s="34">
        <f t="shared" si="7"/>
        <v>18806003.069877807</v>
      </c>
      <c r="J47" s="34">
        <f t="shared" si="8"/>
        <v>12600022.056818131</v>
      </c>
      <c r="K47" s="30"/>
      <c r="M47" s="8"/>
    </row>
    <row r="48" spans="1:13" ht="8.25">
      <c r="A48" s="46"/>
      <c r="B48" s="45"/>
      <c r="C48" s="23" t="s">
        <v>72</v>
      </c>
      <c r="D48" s="28">
        <v>23.1</v>
      </c>
      <c r="E48" s="28">
        <v>0.67</v>
      </c>
      <c r="F48" s="23">
        <v>380766.1464832252</v>
      </c>
      <c r="G48" s="30"/>
      <c r="H48" s="33">
        <f t="shared" si="6"/>
        <v>0.9152652005174645</v>
      </c>
      <c r="I48" s="34">
        <f t="shared" si="7"/>
        <v>348502.0034112314</v>
      </c>
      <c r="J48" s="34">
        <f>I48*$E48</f>
        <v>233496.34228552505</v>
      </c>
      <c r="K48" s="30"/>
      <c r="M48" s="8"/>
    </row>
    <row r="49" spans="1:13" ht="8.25">
      <c r="A49" s="46"/>
      <c r="B49" s="45"/>
      <c r="C49" s="23" t="s">
        <v>73</v>
      </c>
      <c r="D49" s="28">
        <v>21.5</v>
      </c>
      <c r="E49" s="28">
        <v>0.6</v>
      </c>
      <c r="F49" s="23">
        <v>7880150.056270463</v>
      </c>
      <c r="G49" s="30"/>
      <c r="H49" s="33">
        <f>(141.5)*(1/(D49+131.5))</f>
        <v>0.9248366013071896</v>
      </c>
      <c r="I49" s="34">
        <f>F49*$H49</f>
        <v>7287851.195831834</v>
      </c>
      <c r="J49" s="34">
        <f>I49*$E49</f>
        <v>4372710.717499101</v>
      </c>
      <c r="K49" s="30"/>
      <c r="M49" s="8"/>
    </row>
    <row r="50" spans="1:13" ht="8.25">
      <c r="A50" s="46"/>
      <c r="B50" s="45"/>
      <c r="C50" s="23" t="s">
        <v>58</v>
      </c>
      <c r="D50" s="28">
        <v>19.9</v>
      </c>
      <c r="E50" s="28">
        <v>1.11</v>
      </c>
      <c r="F50" s="23">
        <v>426802.83221479953</v>
      </c>
      <c r="G50" s="30"/>
      <c r="H50" s="33">
        <f t="shared" si="6"/>
        <v>0.9346103038309114</v>
      </c>
      <c r="I50" s="34">
        <f t="shared" si="7"/>
        <v>398894.3246921673</v>
      </c>
      <c r="J50" s="34">
        <f t="shared" si="8"/>
        <v>442772.70040830574</v>
      </c>
      <c r="K50" s="30"/>
      <c r="M50" s="8"/>
    </row>
    <row r="51" spans="1:13" ht="8.25">
      <c r="A51" s="46"/>
      <c r="B51" s="45"/>
      <c r="C51" s="23" t="s">
        <v>38</v>
      </c>
      <c r="D51" s="28">
        <v>27</v>
      </c>
      <c r="E51" s="28">
        <v>0.53</v>
      </c>
      <c r="F51" s="23">
        <v>14822739.686624983</v>
      </c>
      <c r="G51" s="30"/>
      <c r="H51" s="33">
        <f t="shared" si="6"/>
        <v>0.8927444794952681</v>
      </c>
      <c r="I51" s="34">
        <f t="shared" si="7"/>
        <v>13232919.026229875</v>
      </c>
      <c r="J51" s="34">
        <f t="shared" si="8"/>
        <v>7013447.083901834</v>
      </c>
      <c r="K51" s="30"/>
      <c r="M51" s="8"/>
    </row>
    <row r="52" spans="1:14" ht="8.25">
      <c r="A52" s="46"/>
      <c r="B52" s="45"/>
      <c r="C52" s="23" t="s">
        <v>39</v>
      </c>
      <c r="D52" s="28">
        <v>29.9</v>
      </c>
      <c r="E52" s="28">
        <v>0.44</v>
      </c>
      <c r="F52" s="23">
        <v>846564.9858676331</v>
      </c>
      <c r="G52" s="30"/>
      <c r="H52" s="33">
        <f t="shared" si="6"/>
        <v>0.8767038413878562</v>
      </c>
      <c r="I52" s="34">
        <f t="shared" si="7"/>
        <v>742186.7750946102</v>
      </c>
      <c r="J52" s="34">
        <f t="shared" si="8"/>
        <v>326562.1810416285</v>
      </c>
      <c r="K52" s="30"/>
      <c r="M52" s="8"/>
      <c r="N52" s="16"/>
    </row>
    <row r="53" spans="2:11" ht="8.25">
      <c r="B53" s="6"/>
      <c r="C53" s="23"/>
      <c r="D53" s="28"/>
      <c r="E53" s="25"/>
      <c r="F53" s="23"/>
      <c r="G53" s="30"/>
      <c r="H53" s="31"/>
      <c r="I53" s="32"/>
      <c r="J53" s="31"/>
      <c r="K53" s="30"/>
    </row>
    <row r="54" spans="1:14" ht="8.25">
      <c r="A54" s="3" t="s">
        <v>29</v>
      </c>
      <c r="B54" s="6" t="s">
        <v>16</v>
      </c>
      <c r="C54" s="23" t="s">
        <v>30</v>
      </c>
      <c r="D54" s="28">
        <v>57.7</v>
      </c>
      <c r="E54" s="25">
        <v>0.01</v>
      </c>
      <c r="F54" s="23">
        <v>47949.904938955995</v>
      </c>
      <c r="G54" s="30"/>
      <c r="H54" s="33">
        <f>(141.5)*(1/(D54+131.5))</f>
        <v>0.7478858350951374</v>
      </c>
      <c r="I54" s="34">
        <f>F54*$H54</f>
        <v>35861.05469800356</v>
      </c>
      <c r="J54" s="34">
        <f>I54*$E54</f>
        <v>358.61054698003556</v>
      </c>
      <c r="K54" s="30"/>
      <c r="M54" s="8"/>
      <c r="N54" s="16"/>
    </row>
    <row r="55" spans="2:11" ht="8.25">
      <c r="B55" s="6"/>
      <c r="C55" s="23"/>
      <c r="D55" s="28"/>
      <c r="E55" s="25"/>
      <c r="F55" s="23"/>
      <c r="G55" s="30"/>
      <c r="H55" s="31"/>
      <c r="I55" s="32"/>
      <c r="J55" s="31"/>
      <c r="K55" s="30"/>
    </row>
    <row r="56" spans="1:14" ht="8.25">
      <c r="A56" s="3" t="s">
        <v>29</v>
      </c>
      <c r="B56" s="7" t="s">
        <v>17</v>
      </c>
      <c r="C56" s="23" t="s">
        <v>31</v>
      </c>
      <c r="D56" s="28">
        <v>39.5</v>
      </c>
      <c r="E56" s="25">
        <v>0.08</v>
      </c>
      <c r="F56" s="23">
        <v>163542.6762183715</v>
      </c>
      <c r="G56" s="30"/>
      <c r="H56" s="33">
        <f>(141.5)*(1/(D56+131.5))</f>
        <v>0.827485380116959</v>
      </c>
      <c r="I56" s="34">
        <f>F56*$H56</f>
        <v>135329.17359590388</v>
      </c>
      <c r="J56" s="34">
        <f>I56*$E56</f>
        <v>10826.33388767231</v>
      </c>
      <c r="K56" s="30"/>
      <c r="M56" s="8"/>
      <c r="N56" s="16"/>
    </row>
    <row r="57" spans="3:13" ht="8.25">
      <c r="C57" s="19"/>
      <c r="D57" s="20"/>
      <c r="E57" s="20"/>
      <c r="F57" s="21"/>
      <c r="G57" s="20"/>
      <c r="H57" s="20"/>
      <c r="I57" s="27"/>
      <c r="J57" s="25"/>
      <c r="M57" s="16"/>
    </row>
    <row r="58" spans="1:6" ht="10.5" customHeight="1">
      <c r="A58" s="13" t="s">
        <v>61</v>
      </c>
      <c r="B58" s="13"/>
      <c r="C58" s="14"/>
      <c r="D58" s="15"/>
      <c r="E58" s="15"/>
      <c r="F58" s="15"/>
    </row>
    <row r="59" spans="1:14" ht="10.5" customHeight="1">
      <c r="A59" s="7" t="s">
        <v>59</v>
      </c>
      <c r="N59" s="16"/>
    </row>
    <row r="62" ht="9">
      <c r="B62" s="9"/>
    </row>
    <row r="72" ht="8.25">
      <c r="B72" s="7" t="s">
        <v>0</v>
      </c>
    </row>
  </sheetData>
  <sheetProtection/>
  <mergeCells count="18">
    <mergeCell ref="F3:F4"/>
    <mergeCell ref="D3:D4"/>
    <mergeCell ref="E3:E4"/>
    <mergeCell ref="B13:B17"/>
    <mergeCell ref="A13:A17"/>
    <mergeCell ref="C3:C4"/>
    <mergeCell ref="B10:B11"/>
    <mergeCell ref="B3:B4"/>
    <mergeCell ref="A40:A52"/>
    <mergeCell ref="B28:B31"/>
    <mergeCell ref="B33:B38"/>
    <mergeCell ref="B40:B52"/>
    <mergeCell ref="A37:A38"/>
    <mergeCell ref="A33:A36"/>
    <mergeCell ref="A21:A26"/>
    <mergeCell ref="B21:B26"/>
    <mergeCell ref="A28:A31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49" t="s">
        <v>5</v>
      </c>
      <c r="C4" s="49"/>
      <c r="D4" s="49"/>
      <c r="E4" s="49"/>
      <c r="F4" s="49"/>
      <c r="G4" s="49"/>
      <c r="H4" s="49"/>
      <c r="I4" s="49"/>
    </row>
    <row r="6" spans="2:10" ht="20.25">
      <c r="B6" s="48" t="s">
        <v>2</v>
      </c>
      <c r="C6" s="48"/>
      <c r="D6" s="48"/>
      <c r="E6" s="48"/>
      <c r="F6" s="48"/>
      <c r="G6" s="48"/>
      <c r="H6" s="48"/>
      <c r="I6" s="48"/>
      <c r="J6" s="1"/>
    </row>
    <row r="7" spans="2:10" ht="20.25">
      <c r="B7" s="48" t="s">
        <v>3</v>
      </c>
      <c r="C7" s="48"/>
      <c r="D7" s="48"/>
      <c r="E7" s="48"/>
      <c r="F7" s="48"/>
      <c r="G7" s="48"/>
      <c r="H7" s="48"/>
      <c r="I7" s="48"/>
      <c r="J7" s="1"/>
    </row>
    <row r="8" spans="244:251" ht="20.25">
      <c r="IJ8" s="48" t="s">
        <v>2</v>
      </c>
      <c r="IK8" s="48"/>
      <c r="IL8" s="48"/>
      <c r="IM8" s="48"/>
      <c r="IN8" s="48"/>
      <c r="IO8" s="48"/>
      <c r="IP8" s="48"/>
      <c r="IQ8" s="48"/>
    </row>
    <row r="9" spans="2:251" ht="20.25">
      <c r="B9" s="48" t="s">
        <v>1</v>
      </c>
      <c r="C9" s="48"/>
      <c r="D9" s="48"/>
      <c r="E9" s="48"/>
      <c r="F9" s="48"/>
      <c r="G9" s="48"/>
      <c r="H9" s="48"/>
      <c r="I9" s="48"/>
      <c r="J9" s="1"/>
      <c r="IJ9" s="48" t="s">
        <v>3</v>
      </c>
      <c r="IK9" s="48"/>
      <c r="IL9" s="48"/>
      <c r="IM9" s="48"/>
      <c r="IN9" s="48"/>
      <c r="IO9" s="48"/>
      <c r="IP9" s="48"/>
      <c r="IQ9" s="48"/>
    </row>
    <row r="11" spans="244:251" ht="20.25">
      <c r="IJ11" s="48" t="s">
        <v>1</v>
      </c>
      <c r="IK11" s="48"/>
      <c r="IL11" s="48"/>
      <c r="IM11" s="48"/>
      <c r="IN11" s="48"/>
      <c r="IO11" s="48"/>
      <c r="IP11" s="48"/>
      <c r="IQ11" s="48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2008-06-20T12:01:22Z</cp:lastPrinted>
  <dcterms:created xsi:type="dcterms:W3CDTF">1998-02-13T16:43:15Z</dcterms:created>
  <dcterms:modified xsi:type="dcterms:W3CDTF">2021-09-17T15:52:58Z</dcterms:modified>
  <cp:category/>
  <cp:version/>
  <cp:contentType/>
  <cp:contentStatus/>
</cp:coreProperties>
</file>