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1970" windowHeight="5955" activeTab="0"/>
  </bookViews>
  <sheets>
    <sheet name="T3.26" sheetId="1" r:id="rId1"/>
  </sheets>
  <definedNames>
    <definedName name="_Fill" hidden="1">'T3.26'!#REF!</definedName>
    <definedName name="_xlnm.Print_Area" localSheetId="0">'T3.26'!$A$1:$L$39</definedName>
    <definedName name="_xlnm.Print_Titles" localSheetId="0">'T3.26'!$A:$A</definedName>
    <definedName name="Títulos_impressão_IM" localSheetId="0">'T3.26'!$A:$A</definedName>
  </definedNames>
  <calcPr fullCalcOnLoad="1"/>
</workbook>
</file>

<file path=xl/sharedStrings.xml><?xml version="1.0" encoding="utf-8"?>
<sst xmlns="http://schemas.openxmlformats.org/spreadsheetml/2006/main" count="28" uniqueCount="28">
  <si>
    <t>Total</t>
  </si>
  <si>
    <t>Região Nordeste</t>
  </si>
  <si>
    <t>Ceará</t>
  </si>
  <si>
    <t>Rio Grande do Norte</t>
  </si>
  <si>
    <t>Paraíba</t>
  </si>
  <si>
    <t>Pernambuco</t>
  </si>
  <si>
    <t>Alagoas</t>
  </si>
  <si>
    <t>Região Sudeste</t>
  </si>
  <si>
    <t>Espírito Santo</t>
  </si>
  <si>
    <t>Rio de Janeiro</t>
  </si>
  <si>
    <t>São Paulo</t>
  </si>
  <si>
    <t>Minas Gerais</t>
  </si>
  <si>
    <t>Região Sul</t>
  </si>
  <si>
    <t>Paraná</t>
  </si>
  <si>
    <t>Santa Catarina</t>
  </si>
  <si>
    <t>Rio Grande do Sul</t>
  </si>
  <si>
    <t>Grandes Regiões e Unidades da Federação</t>
  </si>
  <si>
    <t>Região Centro-Oeste</t>
  </si>
  <si>
    <t>Mato Grosso</t>
  </si>
  <si>
    <t>Fontes: Petrobras/Unidade de Negócios Gás Natural, a partir de 1999; Petrobras/SERPLAN, para os anos anteriores.</t>
  </si>
  <si>
    <t>02/01
%</t>
  </si>
  <si>
    <t>Mato Grosso do Sul</t>
  </si>
  <si>
    <t>Tabela 3.26 - Vendas de gás natural, pelos produtores, segundo Grandes Regiões e Unidades da Federação - 1993-2002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</si>
  <si>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</si>
  <si>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Sergipe</t>
    </r>
    <r>
      <rPr>
        <vertAlign val="superscript"/>
        <sz val="7"/>
        <rFont val="Helvetica Neue"/>
        <family val="2"/>
      </rPr>
      <t>1</t>
    </r>
  </si>
  <si>
    <r>
      <t>Bahia</t>
    </r>
    <r>
      <rPr>
        <vertAlign val="superscript"/>
        <sz val="7"/>
        <rFont val="Helvetica Neue"/>
        <family val="2"/>
      </rPr>
      <t>1</t>
    </r>
  </si>
  <si>
    <r>
      <t>Nota: Estão relacionadas apenas as Grandes Regiões e Unidades da Federação onde houve vendas de gás natural no período especificado.</t>
    </r>
    <r>
      <rPr>
        <vertAlign val="superscript"/>
        <sz val="7"/>
        <rFont val="Helvetica Neue"/>
        <family val="2"/>
      </rPr>
      <t xml:space="preserve"> </t>
    </r>
  </si>
  <si>
    <r>
      <t>1</t>
    </r>
    <r>
      <rPr>
        <sz val="7"/>
        <rFont val="Helvetica Neue"/>
        <family val="2"/>
      </rPr>
      <t>Inclui o consumo das Fábricas de Fertilizantes Nitrogenados (FAFEN) pertencentes à Petrobras.</t>
    </r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</si>
</sst>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.000"/>
    <numFmt numFmtId="180" formatCode="0.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mediumGray">
        <fgColor indexed="9"/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7" fontId="7" fillId="0" borderId="0" xfId="18" applyNumberFormat="1" applyFont="1" applyFill="1" applyBorder="1" applyAlignment="1" applyProtection="1">
      <alignment horizontal="right" vertical="center" wrapText="1"/>
      <protection/>
    </xf>
    <xf numFmtId="4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77" fontId="6" fillId="0" borderId="0" xfId="18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>
      <alignment vertical="center"/>
    </xf>
    <xf numFmtId="4" fontId="6" fillId="0" borderId="0" xfId="18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>
      <alignment horizontal="right" vertical="center"/>
    </xf>
    <xf numFmtId="177" fontId="7" fillId="0" borderId="0" xfId="18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37" fontId="6" fillId="0" borderId="9" xfId="0" applyNumberFormat="1" applyFont="1" applyFill="1" applyBorder="1" applyAlignment="1" applyProtection="1">
      <alignment horizontal="center"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19"/>
  <sheetViews>
    <sheetView showGridLines="0" tabSelected="1" workbookViewId="0" topLeftCell="A1">
      <selection activeCell="A1" sqref="A1:L2"/>
    </sheetView>
  </sheetViews>
  <sheetFormatPr defaultColWidth="9.77734375" defaultRowHeight="15"/>
  <cols>
    <col min="1" max="1" width="14.77734375" style="40" customWidth="1"/>
    <col min="2" max="8" width="5.3359375" style="2" customWidth="1"/>
    <col min="9" max="9" width="6.3359375" style="2" bestFit="1" customWidth="1"/>
    <col min="10" max="10" width="5.3359375" style="39" customWidth="1"/>
    <col min="11" max="11" width="5.5546875" style="39" customWidth="1"/>
    <col min="12" max="12" width="5.3359375" style="2" customWidth="1"/>
    <col min="13" max="13" width="2.77734375" style="2" customWidth="1"/>
    <col min="14" max="16384" width="10.6640625" style="2" customWidth="1"/>
  </cols>
  <sheetData>
    <row r="1" spans="1:12" ht="12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9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0.5" customHeight="1">
      <c r="A4" s="6" t="s">
        <v>16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9"/>
      <c r="L4" s="10" t="s">
        <v>20</v>
      </c>
    </row>
    <row r="5" spans="1:12" s="5" customFormat="1" ht="9">
      <c r="A5" s="11"/>
      <c r="B5" s="12">
        <v>1993</v>
      </c>
      <c r="C5" s="12">
        <v>1994</v>
      </c>
      <c r="D5" s="12">
        <v>1995</v>
      </c>
      <c r="E5" s="12">
        <v>1996</v>
      </c>
      <c r="F5" s="12">
        <v>1997</v>
      </c>
      <c r="G5" s="12">
        <v>1998</v>
      </c>
      <c r="H5" s="12">
        <v>1999</v>
      </c>
      <c r="I5" s="12">
        <v>2000</v>
      </c>
      <c r="J5" s="12">
        <v>2001</v>
      </c>
      <c r="K5" s="12">
        <v>2002</v>
      </c>
      <c r="L5" s="13"/>
    </row>
    <row r="6" s="15" customFormat="1" ht="9">
      <c r="A6" s="14"/>
    </row>
    <row r="7" spans="1:12" s="15" customFormat="1" ht="9">
      <c r="A7" s="14" t="s">
        <v>0</v>
      </c>
      <c r="B7" s="16">
        <f aca="true" t="shared" si="0" ref="B7:K7">B9+B19+B26+B32</f>
        <v>3424.103</v>
      </c>
      <c r="C7" s="16">
        <f t="shared" si="0"/>
        <v>3558.542</v>
      </c>
      <c r="D7" s="16">
        <f t="shared" si="0"/>
        <v>4009.5679999999998</v>
      </c>
      <c r="E7" s="16">
        <f t="shared" si="0"/>
        <v>4359.873</v>
      </c>
      <c r="F7" s="16">
        <f t="shared" si="0"/>
        <v>4731.210999999999</v>
      </c>
      <c r="G7" s="16">
        <f t="shared" si="0"/>
        <v>4789.1939999999995</v>
      </c>
      <c r="H7" s="16">
        <f t="shared" si="0"/>
        <v>5349.075</v>
      </c>
      <c r="I7" s="16">
        <f t="shared" si="0"/>
        <v>6582.514945</v>
      </c>
      <c r="J7" s="16">
        <f t="shared" si="0"/>
        <v>9087.616937476216</v>
      </c>
      <c r="K7" s="16">
        <f t="shared" si="0"/>
        <v>11099.773999999998</v>
      </c>
      <c r="L7" s="17">
        <f>100*(K7-J7)/J7</f>
        <v>22.14174603053407</v>
      </c>
    </row>
    <row r="8" spans="1:12" s="15" customFormat="1" ht="9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4" s="15" customFormat="1" ht="9">
      <c r="A9" s="14" t="s">
        <v>1</v>
      </c>
      <c r="B9" s="16">
        <f aca="true" t="shared" si="1" ref="B9:J9">SUM(B11:B17)</f>
        <v>1555.33</v>
      </c>
      <c r="C9" s="16">
        <f t="shared" si="1"/>
        <v>1543.3319999999999</v>
      </c>
      <c r="D9" s="16">
        <f t="shared" si="1"/>
        <v>1732.234</v>
      </c>
      <c r="E9" s="16">
        <f t="shared" si="1"/>
        <v>1800.891</v>
      </c>
      <c r="F9" s="16">
        <f t="shared" si="1"/>
        <v>1897.85</v>
      </c>
      <c r="G9" s="16">
        <f t="shared" si="1"/>
        <v>2014.8220000000001</v>
      </c>
      <c r="H9" s="16">
        <f t="shared" si="1"/>
        <v>2211.17</v>
      </c>
      <c r="I9" s="16">
        <f t="shared" si="1"/>
        <v>2526.132</v>
      </c>
      <c r="J9" s="16">
        <f t="shared" si="1"/>
        <v>2645.193</v>
      </c>
      <c r="K9" s="16">
        <f>SUM(K11:K17)</f>
        <v>2811.6679999999997</v>
      </c>
      <c r="L9" s="17">
        <f>100*(K9-J9)/J9</f>
        <v>6.293491628021072</v>
      </c>
      <c r="N9" s="21"/>
    </row>
    <row r="10" spans="1:12" s="15" customFormat="1" ht="9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2"/>
    </row>
    <row r="11" spans="1:14" s="15" customFormat="1" ht="9">
      <c r="A11" s="18" t="s">
        <v>2</v>
      </c>
      <c r="B11" s="23">
        <v>20.805</v>
      </c>
      <c r="C11" s="23">
        <v>28.105</v>
      </c>
      <c r="D11" s="23">
        <v>29.93</v>
      </c>
      <c r="E11" s="23">
        <v>34.83</v>
      </c>
      <c r="F11" s="23">
        <v>36.39</v>
      </c>
      <c r="G11" s="23">
        <v>46.24</v>
      </c>
      <c r="H11" s="23">
        <v>60.955</v>
      </c>
      <c r="I11" s="23">
        <v>73.566</v>
      </c>
      <c r="J11" s="23">
        <v>102.2</v>
      </c>
      <c r="K11" s="23">
        <v>141.192</v>
      </c>
      <c r="L11" s="24">
        <f>100*(K11-J11)/J11</f>
        <v>38.15264187866928</v>
      </c>
      <c r="N11" s="23"/>
    </row>
    <row r="12" spans="1:14" s="15" customFormat="1" ht="9">
      <c r="A12" s="18" t="s">
        <v>3</v>
      </c>
      <c r="B12" s="23">
        <v>13.107</v>
      </c>
      <c r="C12" s="23">
        <v>12.045</v>
      </c>
      <c r="D12" s="23">
        <v>18.615</v>
      </c>
      <c r="E12" s="23">
        <v>25.506</v>
      </c>
      <c r="F12" s="23">
        <v>31.276</v>
      </c>
      <c r="G12" s="23">
        <v>33.74</v>
      </c>
      <c r="H12" s="23">
        <v>37.96</v>
      </c>
      <c r="I12" s="23">
        <v>47.58</v>
      </c>
      <c r="J12" s="23">
        <v>55.992</v>
      </c>
      <c r="K12" s="23">
        <v>76.873</v>
      </c>
      <c r="L12" s="24">
        <f aca="true" t="shared" si="2" ref="L12:L17">100*(K12-J12)/J12</f>
        <v>37.29282754679242</v>
      </c>
      <c r="N12" s="23"/>
    </row>
    <row r="13" spans="1:14" s="15" customFormat="1" ht="9">
      <c r="A13" s="18" t="s">
        <v>4</v>
      </c>
      <c r="B13" s="23">
        <v>8.004</v>
      </c>
      <c r="C13" s="23">
        <v>15.33</v>
      </c>
      <c r="D13" s="23">
        <v>16.425</v>
      </c>
      <c r="E13" s="23">
        <v>19.79</v>
      </c>
      <c r="F13" s="23">
        <v>31.287</v>
      </c>
      <c r="G13" s="23">
        <v>34.111</v>
      </c>
      <c r="H13" s="23">
        <v>44.165</v>
      </c>
      <c r="I13" s="23">
        <v>58.56</v>
      </c>
      <c r="J13" s="23">
        <v>68.917</v>
      </c>
      <c r="K13" s="23">
        <v>80.959</v>
      </c>
      <c r="L13" s="24">
        <f t="shared" si="2"/>
        <v>17.473192390846965</v>
      </c>
      <c r="N13" s="23"/>
    </row>
    <row r="14" spans="1:14" s="15" customFormat="1" ht="9">
      <c r="A14" s="18" t="s">
        <v>5</v>
      </c>
      <c r="B14" s="23">
        <v>131.239</v>
      </c>
      <c r="C14" s="23">
        <v>169.725</v>
      </c>
      <c r="D14" s="23">
        <v>187.245</v>
      </c>
      <c r="E14" s="23">
        <v>181.956</v>
      </c>
      <c r="F14" s="23">
        <v>194.884</v>
      </c>
      <c r="G14" s="23">
        <v>201.629</v>
      </c>
      <c r="H14" s="23">
        <v>211.7</v>
      </c>
      <c r="I14" s="23">
        <v>238.632</v>
      </c>
      <c r="J14" s="23">
        <v>264.208</v>
      </c>
      <c r="K14" s="23">
        <v>282.63</v>
      </c>
      <c r="L14" s="24">
        <f t="shared" si="2"/>
        <v>6.972536789196378</v>
      </c>
      <c r="N14" s="23"/>
    </row>
    <row r="15" spans="1:14" s="15" customFormat="1" ht="9">
      <c r="A15" s="18" t="s">
        <v>6</v>
      </c>
      <c r="B15" s="23">
        <v>89.75</v>
      </c>
      <c r="C15" s="23">
        <v>74.825</v>
      </c>
      <c r="D15" s="23">
        <v>107.675</v>
      </c>
      <c r="E15" s="23">
        <v>131.394</v>
      </c>
      <c r="F15" s="23">
        <v>125.925</v>
      </c>
      <c r="G15" s="23">
        <v>147.21</v>
      </c>
      <c r="H15" s="23">
        <v>167.535</v>
      </c>
      <c r="I15" s="23">
        <v>142.74</v>
      </c>
      <c r="J15" s="23">
        <v>144.551</v>
      </c>
      <c r="K15" s="23">
        <v>150.943</v>
      </c>
      <c r="L15" s="24">
        <f t="shared" si="2"/>
        <v>4.421968716923456</v>
      </c>
      <c r="N15" s="23"/>
    </row>
    <row r="16" spans="1:14" s="15" customFormat="1" ht="9">
      <c r="A16" s="18" t="s">
        <v>24</v>
      </c>
      <c r="B16" s="23">
        <v>422.684</v>
      </c>
      <c r="C16" s="23">
        <v>412.45</v>
      </c>
      <c r="D16" s="23">
        <v>389.09</v>
      </c>
      <c r="E16" s="23">
        <v>399.225</v>
      </c>
      <c r="F16" s="23">
        <v>435.609</v>
      </c>
      <c r="G16" s="23">
        <v>411.307</v>
      </c>
      <c r="H16" s="23">
        <v>438.73</v>
      </c>
      <c r="I16" s="23">
        <v>512.034</v>
      </c>
      <c r="J16" s="23">
        <v>450.045</v>
      </c>
      <c r="K16" s="23">
        <f>66.75+396.371</f>
        <v>463.121</v>
      </c>
      <c r="L16" s="24">
        <f t="shared" si="2"/>
        <v>2.9054872290548643</v>
      </c>
      <c r="N16" s="23"/>
    </row>
    <row r="17" spans="1:14" s="15" customFormat="1" ht="9">
      <c r="A17" s="18" t="s">
        <v>25</v>
      </c>
      <c r="B17" s="23">
        <v>869.741</v>
      </c>
      <c r="C17" s="23">
        <v>830.852</v>
      </c>
      <c r="D17" s="23">
        <v>983.254</v>
      </c>
      <c r="E17" s="23">
        <v>1008.19</v>
      </c>
      <c r="F17" s="23">
        <v>1042.479</v>
      </c>
      <c r="G17" s="23">
        <v>1140.585</v>
      </c>
      <c r="H17" s="23">
        <v>1250.125</v>
      </c>
      <c r="I17" s="23">
        <v>1453.02</v>
      </c>
      <c r="J17" s="23">
        <v>1559.28</v>
      </c>
      <c r="K17" s="23">
        <f>1246.532+369.418</f>
        <v>1615.9499999999998</v>
      </c>
      <c r="L17" s="24">
        <f t="shared" si="2"/>
        <v>3.634369709096496</v>
      </c>
      <c r="N17" s="23"/>
    </row>
    <row r="18" spans="1:12" s="15" customFormat="1" ht="9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s="15" customFormat="1" ht="9">
      <c r="A19" s="14" t="s">
        <v>7</v>
      </c>
      <c r="B19" s="16">
        <f>SUM(B21:B24)</f>
        <v>1868.773</v>
      </c>
      <c r="C19" s="16">
        <f aca="true" t="shared" si="3" ref="C19:K19">SUM(C21:C24)</f>
        <v>2015.21</v>
      </c>
      <c r="D19" s="16">
        <f t="shared" si="3"/>
        <v>2277.334</v>
      </c>
      <c r="E19" s="16">
        <f t="shared" si="3"/>
        <v>2558.982</v>
      </c>
      <c r="F19" s="16">
        <f t="shared" si="3"/>
        <v>2833.361</v>
      </c>
      <c r="G19" s="16">
        <f t="shared" si="3"/>
        <v>2774.372</v>
      </c>
      <c r="H19" s="16">
        <f t="shared" si="3"/>
        <v>3137.9049999999997</v>
      </c>
      <c r="I19" s="16">
        <f t="shared" si="3"/>
        <v>3793.962</v>
      </c>
      <c r="J19" s="16">
        <f t="shared" si="3"/>
        <v>5049.204</v>
      </c>
      <c r="K19" s="16">
        <f t="shared" si="3"/>
        <v>6469.594</v>
      </c>
      <c r="L19" s="17">
        <f>100*(K19-J19)/J19</f>
        <v>28.130968762601004</v>
      </c>
    </row>
    <row r="20" spans="1:12" s="15" customFormat="1" ht="9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2"/>
    </row>
    <row r="21" spans="1:14" s="15" customFormat="1" ht="9">
      <c r="A21" s="18" t="s">
        <v>11</v>
      </c>
      <c r="B21" s="16">
        <v>0</v>
      </c>
      <c r="C21" s="16">
        <v>0</v>
      </c>
      <c r="D21" s="27">
        <v>1.886</v>
      </c>
      <c r="E21" s="23">
        <v>70.286</v>
      </c>
      <c r="F21" s="23">
        <v>154.189</v>
      </c>
      <c r="G21" s="23">
        <v>190.031</v>
      </c>
      <c r="H21" s="23">
        <v>252.945</v>
      </c>
      <c r="I21" s="23">
        <v>304.512</v>
      </c>
      <c r="J21" s="23">
        <v>365.439</v>
      </c>
      <c r="K21" s="23">
        <v>402.845</v>
      </c>
      <c r="L21" s="24">
        <f>100*(K21-J21)/J21</f>
        <v>10.235908044844694</v>
      </c>
      <c r="N21" s="23"/>
    </row>
    <row r="22" spans="1:14" s="15" customFormat="1" ht="9">
      <c r="A22" s="18" t="s">
        <v>8</v>
      </c>
      <c r="B22" s="23">
        <v>160.253</v>
      </c>
      <c r="C22" s="23">
        <v>151.84</v>
      </c>
      <c r="D22" s="23">
        <v>162.79</v>
      </c>
      <c r="E22" s="23">
        <v>199.134</v>
      </c>
      <c r="F22" s="23">
        <v>205.888</v>
      </c>
      <c r="G22" s="23">
        <v>220.616</v>
      </c>
      <c r="H22" s="23">
        <v>218.635</v>
      </c>
      <c r="I22" s="23">
        <v>262.788</v>
      </c>
      <c r="J22" s="23">
        <v>336.709</v>
      </c>
      <c r="K22" s="23">
        <v>353.112</v>
      </c>
      <c r="L22" s="24">
        <f>100*(K22-J22)/J22</f>
        <v>4.871565654615712</v>
      </c>
      <c r="N22" s="23"/>
    </row>
    <row r="23" spans="1:14" s="15" customFormat="1" ht="9">
      <c r="A23" s="18" t="s">
        <v>9</v>
      </c>
      <c r="B23" s="23">
        <v>1231.963</v>
      </c>
      <c r="C23" s="23">
        <v>1176.76</v>
      </c>
      <c r="D23" s="23">
        <v>1191.36</v>
      </c>
      <c r="E23" s="23">
        <v>1193.526</v>
      </c>
      <c r="F23" s="23">
        <v>1242.11</v>
      </c>
      <c r="G23" s="23">
        <v>1161.337</v>
      </c>
      <c r="H23" s="23">
        <v>1307.43</v>
      </c>
      <c r="I23" s="23">
        <v>1558.8</v>
      </c>
      <c r="J23" s="23">
        <v>2054.43</v>
      </c>
      <c r="K23" s="23">
        <f>1297.246+1404.357</f>
        <v>2701.603</v>
      </c>
      <c r="L23" s="24">
        <f>100*(K23-J23)/J23</f>
        <v>31.50134100456089</v>
      </c>
      <c r="N23" s="23"/>
    </row>
    <row r="24" spans="1:14" s="15" customFormat="1" ht="9">
      <c r="A24" s="18" t="s">
        <v>10</v>
      </c>
      <c r="B24" s="23">
        <v>476.557</v>
      </c>
      <c r="C24" s="23">
        <v>686.61</v>
      </c>
      <c r="D24" s="23">
        <v>921.298</v>
      </c>
      <c r="E24" s="23">
        <v>1096.036</v>
      </c>
      <c r="F24" s="23">
        <v>1231.174</v>
      </c>
      <c r="G24" s="23">
        <v>1202.388</v>
      </c>
      <c r="H24" s="23">
        <v>1358.895</v>
      </c>
      <c r="I24" s="23">
        <v>1667.862</v>
      </c>
      <c r="J24" s="23">
        <f>2171.385+121.241</f>
        <v>2292.626</v>
      </c>
      <c r="K24" s="23">
        <f>(2442.883+19.198+549.953)</f>
        <v>3012.0339999999997</v>
      </c>
      <c r="L24" s="24">
        <f>100*(K24-J24)/J24</f>
        <v>31.379213181740038</v>
      </c>
      <c r="N24" s="23"/>
    </row>
    <row r="25" spans="1:12" s="15" customFormat="1" ht="9">
      <c r="A25" s="1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4"/>
    </row>
    <row r="26" spans="1:12" s="15" customFormat="1" ht="9">
      <c r="A26" s="14" t="s">
        <v>12</v>
      </c>
      <c r="B26" s="16">
        <f aca="true" t="shared" si="4" ref="B26:J26">SUM(B28:B30)</f>
        <v>0</v>
      </c>
      <c r="C26" s="16">
        <f t="shared" si="4"/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262.42094499999996</v>
      </c>
      <c r="J26" s="16">
        <f t="shared" si="4"/>
        <v>1239.037</v>
      </c>
      <c r="K26" s="16">
        <f>SUM(K28:K30)</f>
        <v>1246.5330000000001</v>
      </c>
      <c r="L26" s="17">
        <f>100*(K26-J26)/J26</f>
        <v>0.6049859689420166</v>
      </c>
    </row>
    <row r="27" spans="1:12" s="15" customFormat="1" ht="9">
      <c r="A27" s="18"/>
      <c r="B27" s="16"/>
      <c r="C27" s="16"/>
      <c r="D27" s="16"/>
      <c r="E27" s="16"/>
      <c r="F27" s="16"/>
      <c r="G27" s="16"/>
      <c r="H27" s="16"/>
      <c r="I27" s="25"/>
      <c r="J27" s="25"/>
      <c r="K27" s="25"/>
      <c r="L27" s="24"/>
    </row>
    <row r="28" spans="1:14" s="15" customFormat="1" ht="9">
      <c r="A28" s="18" t="s">
        <v>13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5">
        <v>53.07</v>
      </c>
      <c r="J28" s="25">
        <v>126.814</v>
      </c>
      <c r="K28" s="25">
        <v>206.41</v>
      </c>
      <c r="L28" s="24">
        <f>100*(K28-J28)/J28</f>
        <v>62.765940669011314</v>
      </c>
      <c r="N28" s="23"/>
    </row>
    <row r="29" spans="1:14" s="15" customFormat="1" ht="9">
      <c r="A29" s="18" t="s">
        <v>14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25">
        <v>75.762</v>
      </c>
      <c r="J29" s="25">
        <v>217.702</v>
      </c>
      <c r="K29" s="25">
        <v>287.165</v>
      </c>
      <c r="L29" s="24">
        <f>100*(K29-J29)/J29</f>
        <v>31.907377975397573</v>
      </c>
      <c r="N29" s="23"/>
    </row>
    <row r="30" spans="1:14" s="15" customFormat="1" ht="9">
      <c r="A30" s="18" t="s">
        <v>15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25">
        <v>133.588945</v>
      </c>
      <c r="J30" s="25">
        <f>141.667+752.854</f>
        <v>894.5210000000001</v>
      </c>
      <c r="K30" s="25">
        <f>(491.951+261.007)</f>
        <v>752.9580000000001</v>
      </c>
      <c r="L30" s="24">
        <f>100*(K30-J30)/J30</f>
        <v>-15.825564743589025</v>
      </c>
      <c r="N30" s="23"/>
    </row>
    <row r="31" spans="1:14" s="15" customFormat="1" ht="9">
      <c r="A31" s="18"/>
      <c r="B31" s="16"/>
      <c r="C31" s="16"/>
      <c r="D31" s="16"/>
      <c r="E31" s="16"/>
      <c r="F31" s="16"/>
      <c r="G31" s="16"/>
      <c r="H31" s="16"/>
      <c r="I31" s="27"/>
      <c r="J31" s="27"/>
      <c r="K31" s="27"/>
      <c r="L31" s="24"/>
      <c r="N31" s="23"/>
    </row>
    <row r="32" spans="1:12" s="15" customFormat="1" ht="9">
      <c r="A32" s="14" t="s">
        <v>17</v>
      </c>
      <c r="B32" s="28">
        <f>B34+B35</f>
        <v>0</v>
      </c>
      <c r="C32" s="28">
        <f aca="true" t="shared" si="5" ref="C32:K32">C34+C35</f>
        <v>0</v>
      </c>
      <c r="D32" s="28">
        <f t="shared" si="5"/>
        <v>0</v>
      </c>
      <c r="E32" s="28">
        <f t="shared" si="5"/>
        <v>0</v>
      </c>
      <c r="F32" s="28">
        <f t="shared" si="5"/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154.1829374762173</v>
      </c>
      <c r="K32" s="28">
        <f t="shared" si="5"/>
        <v>571.979</v>
      </c>
      <c r="L32" s="17">
        <f>100*(K32-J32)/J32</f>
        <v>270.974252639484</v>
      </c>
    </row>
    <row r="33" spans="1:12" s="15" customFormat="1" ht="9">
      <c r="A33" s="14"/>
      <c r="B33" s="16"/>
      <c r="C33" s="16"/>
      <c r="D33" s="16"/>
      <c r="E33" s="16"/>
      <c r="F33" s="16"/>
      <c r="G33" s="16"/>
      <c r="H33" s="16"/>
      <c r="I33" s="27"/>
      <c r="J33" s="27"/>
      <c r="K33" s="27"/>
      <c r="L33" s="24"/>
    </row>
    <row r="34" spans="1:14" s="15" customFormat="1" ht="9">
      <c r="A34" s="18" t="s">
        <v>21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99.72</v>
      </c>
      <c r="K34" s="27">
        <v>116.682</v>
      </c>
      <c r="L34" s="24">
        <f>100*(K34-J34)/J34</f>
        <v>17.009626955475333</v>
      </c>
      <c r="N34" s="23"/>
    </row>
    <row r="35" spans="1:12" s="15" customFormat="1" ht="9">
      <c r="A35" s="18" t="s">
        <v>18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7">
        <v>54.4629374762173</v>
      </c>
      <c r="K35" s="27">
        <v>455.297</v>
      </c>
      <c r="L35" s="24">
        <f>100*(K35-J35)/J35</f>
        <v>735.9758417342392</v>
      </c>
    </row>
    <row r="36" spans="1:12" s="15" customFormat="1" ht="9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</row>
    <row r="37" spans="1:12" s="15" customFormat="1" ht="9">
      <c r="A37" s="15" t="s">
        <v>19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  <c r="L37" s="33"/>
    </row>
    <row r="38" spans="1:12" s="15" customFormat="1" ht="9">
      <c r="A38" s="18" t="s">
        <v>26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</row>
    <row r="39" spans="1:4" s="15" customFormat="1" ht="9">
      <c r="A39" s="34" t="s">
        <v>27</v>
      </c>
      <c r="B39" s="35"/>
      <c r="C39" s="35"/>
      <c r="D39" s="35"/>
    </row>
    <row r="40" spans="1:11" s="15" customFormat="1" ht="9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15" customFormat="1" ht="9">
      <c r="A41" s="18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s="15" customFormat="1" ht="9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s="15" customFormat="1" ht="9">
      <c r="A43" s="18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2" s="15" customFormat="1" ht="9">
      <c r="A44" s="1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1" s="15" customFormat="1" ht="9">
      <c r="A45" s="18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="15" customFormat="1" ht="9">
      <c r="A46" s="18"/>
    </row>
    <row r="47" spans="1:11" ht="9">
      <c r="A47" s="18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9">
      <c r="A48" s="14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9">
      <c r="A49" s="18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9">
      <c r="A50" s="38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9">
      <c r="A51" s="38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9">
      <c r="A52" s="38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9">
      <c r="A53" s="38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9">
      <c r="A54" s="38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ht="9">
      <c r="A55" s="38"/>
    </row>
    <row r="56" ht="9">
      <c r="A56" s="38"/>
    </row>
    <row r="57" ht="9">
      <c r="A57" s="38"/>
    </row>
    <row r="63" ht="9">
      <c r="L63" s="40"/>
    </row>
    <row r="64" ht="9">
      <c r="L64" s="40"/>
    </row>
    <row r="65" ht="9">
      <c r="Q65" s="40"/>
    </row>
    <row r="67" ht="9">
      <c r="R67" s="40"/>
    </row>
    <row r="69" ht="9">
      <c r="R69" s="40"/>
    </row>
    <row r="71" spans="12:27" ht="9">
      <c r="L71" s="41"/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2:27" ht="9">
      <c r="L72" s="40"/>
      <c r="M72" s="42"/>
      <c r="R72" s="40"/>
      <c r="AA72" s="43"/>
    </row>
    <row r="73" spans="12:43" ht="9">
      <c r="L73" s="40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D73" s="41"/>
      <c r="AE73" s="41"/>
      <c r="AF73" s="41"/>
      <c r="AG73" s="41"/>
      <c r="AI73" s="41"/>
      <c r="AJ73" s="41"/>
      <c r="AK73" s="41"/>
      <c r="AL73" s="41"/>
      <c r="AN73" s="41"/>
      <c r="AO73" s="41"/>
      <c r="AP73" s="41"/>
      <c r="AQ73" s="41"/>
    </row>
    <row r="74" spans="12:43" ht="9"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D74" s="40"/>
      <c r="AE74" s="40"/>
      <c r="AF74" s="40"/>
      <c r="AG74" s="40"/>
      <c r="AI74" s="40"/>
      <c r="AJ74" s="40"/>
      <c r="AK74" s="40"/>
      <c r="AL74" s="40"/>
      <c r="AN74" s="40"/>
      <c r="AO74" s="40"/>
      <c r="AP74" s="40"/>
      <c r="AQ74" s="40"/>
    </row>
    <row r="75" spans="12:27" ht="9">
      <c r="L75" s="41"/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2:37" ht="9">
      <c r="L76" s="40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5"/>
      <c r="AD76" s="44"/>
      <c r="AE76" s="44"/>
      <c r="AF76" s="44"/>
      <c r="AI76" s="44"/>
      <c r="AJ76" s="44"/>
      <c r="AK76" s="44"/>
    </row>
    <row r="77" spans="12:37" ht="9">
      <c r="L77" s="40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  <c r="AD77" s="44"/>
      <c r="AE77" s="44"/>
      <c r="AF77" s="44"/>
      <c r="AI77" s="44"/>
      <c r="AJ77" s="44"/>
      <c r="AK77" s="44"/>
    </row>
    <row r="78" spans="12:37" ht="9">
      <c r="L78" s="40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5"/>
      <c r="AD78" s="44"/>
      <c r="AE78" s="44"/>
      <c r="AF78" s="44"/>
      <c r="AI78" s="44"/>
      <c r="AJ78" s="44"/>
      <c r="AK78" s="44"/>
    </row>
    <row r="79" spans="12:37" ht="9">
      <c r="L79" s="40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5"/>
      <c r="AD79" s="44"/>
      <c r="AE79" s="44"/>
      <c r="AF79" s="44"/>
      <c r="AI79" s="44"/>
      <c r="AJ79" s="44"/>
      <c r="AK79" s="44"/>
    </row>
    <row r="80" spans="12:37" ht="9">
      <c r="L80" s="40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5"/>
      <c r="AD80" s="44"/>
      <c r="AE80" s="44"/>
      <c r="AF80" s="44"/>
      <c r="AI80" s="44"/>
      <c r="AJ80" s="44"/>
      <c r="AK80" s="44"/>
    </row>
    <row r="81" spans="12:37" ht="9">
      <c r="L81" s="40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5"/>
      <c r="AD81" s="44"/>
      <c r="AE81" s="44"/>
      <c r="AF81" s="44"/>
      <c r="AI81" s="44"/>
      <c r="AJ81" s="44"/>
      <c r="AK81" s="44"/>
    </row>
    <row r="82" spans="12:37" ht="9">
      <c r="L82" s="40"/>
      <c r="Y82" s="44"/>
      <c r="Z82" s="44"/>
      <c r="AA82" s="45"/>
      <c r="AD82" s="44"/>
      <c r="AE82" s="44"/>
      <c r="AF82" s="44"/>
      <c r="AI82" s="44"/>
      <c r="AJ82" s="44"/>
      <c r="AK82" s="44"/>
    </row>
    <row r="83" spans="12:38" ht="9">
      <c r="L83" s="42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5"/>
      <c r="AD83" s="44"/>
      <c r="AE83" s="44"/>
      <c r="AF83" s="44"/>
      <c r="AG83" s="44"/>
      <c r="AI83" s="44"/>
      <c r="AJ83" s="44"/>
      <c r="AK83" s="44"/>
      <c r="AL83" s="44"/>
    </row>
    <row r="85" spans="12:37" ht="9">
      <c r="L85" s="40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5"/>
      <c r="AD85" s="44"/>
      <c r="AE85" s="44"/>
      <c r="AF85" s="44"/>
      <c r="AI85" s="44"/>
      <c r="AJ85" s="44"/>
      <c r="AK85" s="44"/>
    </row>
    <row r="86" spans="12:37" ht="9">
      <c r="L86" s="40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5"/>
      <c r="AD86" s="44"/>
      <c r="AE86" s="44"/>
      <c r="AF86" s="44"/>
      <c r="AI86" s="44"/>
      <c r="AJ86" s="44"/>
      <c r="AK86" s="44"/>
    </row>
    <row r="87" spans="12:37" ht="9">
      <c r="L87" s="40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5"/>
      <c r="AD87" s="44"/>
      <c r="AE87" s="44"/>
      <c r="AF87" s="44"/>
      <c r="AI87" s="44"/>
      <c r="AJ87" s="44"/>
      <c r="AK87" s="44"/>
    </row>
    <row r="88" spans="12:37" ht="9">
      <c r="L88" s="40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5"/>
      <c r="AD88" s="44"/>
      <c r="AE88" s="44"/>
      <c r="AF88" s="44"/>
      <c r="AI88" s="44"/>
      <c r="AJ88" s="44"/>
      <c r="AK88" s="44"/>
    </row>
    <row r="89" spans="12:37" ht="9">
      <c r="L89" s="40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5"/>
      <c r="AD89" s="44"/>
      <c r="AE89" s="44"/>
      <c r="AF89" s="44"/>
      <c r="AI89" s="44"/>
      <c r="AJ89" s="44"/>
      <c r="AK89" s="44"/>
    </row>
    <row r="90" spans="12:37" ht="9">
      <c r="L90" s="40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5"/>
      <c r="AD90" s="44"/>
      <c r="AE90" s="44"/>
      <c r="AF90" s="44"/>
      <c r="AI90" s="44"/>
      <c r="AJ90" s="44"/>
      <c r="AK90" s="44"/>
    </row>
    <row r="91" spans="12:37" ht="9">
      <c r="L91" s="40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5"/>
      <c r="AD91" s="44"/>
      <c r="AE91" s="44"/>
      <c r="AF91" s="44"/>
      <c r="AI91" s="44"/>
      <c r="AJ91" s="44"/>
      <c r="AK91" s="44"/>
    </row>
    <row r="92" spans="12:37" ht="9">
      <c r="L92" s="40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5"/>
      <c r="AD92" s="44"/>
      <c r="AE92" s="44"/>
      <c r="AF92" s="44"/>
      <c r="AI92" s="44"/>
      <c r="AJ92" s="44"/>
      <c r="AK92" s="44"/>
    </row>
    <row r="93" spans="12:37" ht="9">
      <c r="L93" s="40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5"/>
      <c r="AD93" s="44"/>
      <c r="AE93" s="44"/>
      <c r="AF93" s="44"/>
      <c r="AI93" s="44"/>
      <c r="AJ93" s="44"/>
      <c r="AK93" s="44"/>
    </row>
    <row r="94" spans="12:38" ht="9">
      <c r="L94" s="42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5"/>
      <c r="AD94" s="44"/>
      <c r="AE94" s="44"/>
      <c r="AF94" s="44"/>
      <c r="AG94" s="44"/>
      <c r="AI94" s="44"/>
      <c r="AJ94" s="44"/>
      <c r="AK94" s="44"/>
      <c r="AL94" s="44"/>
    </row>
    <row r="96" spans="12:37" ht="9">
      <c r="L96" s="40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5"/>
      <c r="AD96" s="44"/>
      <c r="AE96" s="44"/>
      <c r="AF96" s="44"/>
      <c r="AI96" s="44"/>
      <c r="AJ96" s="44"/>
      <c r="AK96" s="44"/>
    </row>
    <row r="97" spans="12:37" ht="9">
      <c r="L97" s="40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5"/>
      <c r="AD97" s="44"/>
      <c r="AE97" s="44"/>
      <c r="AF97" s="44"/>
      <c r="AI97" s="44"/>
      <c r="AJ97" s="44"/>
      <c r="AK97" s="44"/>
    </row>
    <row r="98" spans="12:37" ht="9">
      <c r="L98" s="40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5"/>
      <c r="AD98" s="44"/>
      <c r="AE98" s="44"/>
      <c r="AF98" s="44"/>
      <c r="AI98" s="44"/>
      <c r="AJ98" s="44"/>
      <c r="AK98" s="44"/>
    </row>
    <row r="99" spans="12:37" ht="9">
      <c r="L99" s="40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5"/>
      <c r="AD99" s="44"/>
      <c r="AE99" s="44"/>
      <c r="AF99" s="44"/>
      <c r="AI99" s="44"/>
      <c r="AJ99" s="44"/>
      <c r="AK99" s="44"/>
    </row>
    <row r="100" spans="12:38" ht="9">
      <c r="L100" s="42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5"/>
      <c r="AD100" s="44"/>
      <c r="AE100" s="44"/>
      <c r="AF100" s="44"/>
      <c r="AG100" s="44"/>
      <c r="AI100" s="44"/>
      <c r="AJ100" s="44"/>
      <c r="AK100" s="44"/>
      <c r="AL100" s="44"/>
    </row>
    <row r="102" spans="12:37" ht="9">
      <c r="L102" s="40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5"/>
      <c r="AD102" s="44"/>
      <c r="AE102" s="44"/>
      <c r="AF102" s="44"/>
      <c r="AI102" s="44"/>
      <c r="AJ102" s="44"/>
      <c r="AK102" s="44"/>
    </row>
    <row r="103" spans="12:37" ht="9">
      <c r="L103" s="40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5"/>
      <c r="AD103" s="44"/>
      <c r="AE103" s="44"/>
      <c r="AF103" s="44"/>
      <c r="AI103" s="44"/>
      <c r="AJ103" s="44"/>
      <c r="AK103" s="44"/>
    </row>
    <row r="104" spans="12:37" ht="9">
      <c r="L104" s="40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5"/>
      <c r="AD104" s="44"/>
      <c r="AE104" s="44"/>
      <c r="AF104" s="44"/>
      <c r="AI104" s="44"/>
      <c r="AJ104" s="44"/>
      <c r="AK104" s="44"/>
    </row>
    <row r="105" spans="12:38" ht="9">
      <c r="L105" s="42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5"/>
      <c r="AD105" s="44"/>
      <c r="AE105" s="44"/>
      <c r="AF105" s="44"/>
      <c r="AG105" s="44"/>
      <c r="AI105" s="44"/>
      <c r="AJ105" s="44"/>
      <c r="AK105" s="44"/>
      <c r="AL105" s="44"/>
    </row>
    <row r="107" spans="12:37" ht="9">
      <c r="L107" s="40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5"/>
      <c r="AD107" s="44"/>
      <c r="AE107" s="44"/>
      <c r="AF107" s="44"/>
      <c r="AI107" s="44"/>
      <c r="AJ107" s="44"/>
      <c r="AK107" s="44"/>
    </row>
    <row r="108" spans="12:37" ht="9">
      <c r="L108" s="40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5"/>
      <c r="AD108" s="44"/>
      <c r="AE108" s="44"/>
      <c r="AF108" s="44"/>
      <c r="AI108" s="44"/>
      <c r="AJ108" s="44"/>
      <c r="AK108" s="44"/>
    </row>
    <row r="109" spans="12:37" ht="9">
      <c r="L109" s="40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5"/>
      <c r="AD109" s="44"/>
      <c r="AE109" s="44"/>
      <c r="AF109" s="44"/>
      <c r="AI109" s="44"/>
      <c r="AJ109" s="44"/>
      <c r="AK109" s="44"/>
    </row>
    <row r="110" spans="12:37" ht="9">
      <c r="L110" s="40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5"/>
      <c r="AD110" s="44"/>
      <c r="AE110" s="44"/>
      <c r="AF110" s="44"/>
      <c r="AI110" s="44"/>
      <c r="AJ110" s="44"/>
      <c r="AK110" s="44"/>
    </row>
    <row r="111" spans="12:38" ht="9">
      <c r="L111" s="42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5"/>
      <c r="AD111" s="44"/>
      <c r="AE111" s="44"/>
      <c r="AF111" s="44"/>
      <c r="AG111" s="44"/>
      <c r="AI111" s="44"/>
      <c r="AJ111" s="44"/>
      <c r="AK111" s="44"/>
      <c r="AL111" s="44"/>
    </row>
    <row r="112" spans="12:27" ht="9">
      <c r="L112" s="41"/>
      <c r="M112" s="42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8"/>
    </row>
    <row r="113" spans="12:38" ht="9">
      <c r="L113" s="40"/>
      <c r="M113" s="42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5"/>
      <c r="AD113" s="46"/>
      <c r="AE113" s="46"/>
      <c r="AF113" s="46"/>
      <c r="AG113" s="46"/>
      <c r="AI113" s="46"/>
      <c r="AJ113" s="46"/>
      <c r="AK113" s="46"/>
      <c r="AL113" s="46"/>
    </row>
    <row r="114" spans="12:27" ht="9">
      <c r="L114" s="41"/>
      <c r="M114" s="42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ht="9">
      <c r="L115" s="40"/>
    </row>
    <row r="116" ht="9">
      <c r="L116" s="40"/>
    </row>
    <row r="117" ht="9">
      <c r="L117" s="40"/>
    </row>
    <row r="118" ht="9">
      <c r="L118" s="40"/>
    </row>
    <row r="119" ht="9">
      <c r="L119" s="40"/>
    </row>
  </sheetData>
  <mergeCells count="4">
    <mergeCell ref="A4:A5"/>
    <mergeCell ref="B4:K4"/>
    <mergeCell ref="L4:L5"/>
    <mergeCell ref="A1:L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Luciana Oliveira</cp:lastModifiedBy>
  <cp:lastPrinted>2003-07-10T18:13:39Z</cp:lastPrinted>
  <dcterms:created xsi:type="dcterms:W3CDTF">1998-04-06T18:41:05Z</dcterms:created>
  <dcterms:modified xsi:type="dcterms:W3CDTF">2003-07-09T14:28:06Z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