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2120" windowHeight="3030" tabRatio="620" activeTab="0"/>
  </bookViews>
  <sheets>
    <sheet name="T 2.9" sheetId="1" r:id="rId1"/>
    <sheet name="Gráfico 23" sheetId="2" state="hidden" r:id="rId2"/>
  </sheets>
  <definedNames>
    <definedName name="_Fill" localSheetId="0" hidden="1">'T 2.9'!$C$11:$G$11</definedName>
    <definedName name="_Fill" hidden="1">#REF!</definedName>
    <definedName name="_xlnm.Print_Area" localSheetId="0">'T 2.9'!$B$1:$N$44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<sst xmlns="http://schemas.openxmlformats.org/spreadsheetml/2006/main" count="71" uniqueCount="33">
  <si>
    <t xml:space="preserve"> </t>
  </si>
  <si>
    <t>-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</si>
  <si>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</si>
  <si>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</si>
  <si>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</si>
  <si>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</si>
  <si>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</si>
  <si>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Associado</t>
  </si>
  <si>
    <t>Não-associado</t>
  </si>
  <si>
    <t>Tipo</t>
  </si>
  <si>
    <t>Não-asssociado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</si>
  <si>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</si>
  <si>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</si>
  <si>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</si>
  <si>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</si>
  <si>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</si>
  <si>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</si>
  <si>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</si>
  <si>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</si>
  <si>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</si>
  <si>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</si>
  <si>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</si>
  <si>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</si>
  <si>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</si>
  <si>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</si>
  <si>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00/99                  %</t>
  </si>
  <si>
    <t>..</t>
  </si>
  <si>
    <t>Nota: O valor total da produção inclui os volumes de gás reinjetado e queimas e perdas</t>
  </si>
  <si>
    <t xml:space="preserve">Fontes: ANP, conforme o Decreto nº 2.705, de 03/08/98, a partir de 1999; Petrobras/SERPLAN, para os anos anteriores. </t>
  </si>
  <si>
    <r>
      <t>Não-associado</t>
    </r>
    <r>
      <rPr>
        <vertAlign val="superscript"/>
        <sz val="7"/>
        <rFont val="Arial"/>
        <family val="2"/>
      </rPr>
      <t>1</t>
    </r>
  </si>
  <si>
    <r>
      <t>1</t>
    </r>
    <r>
      <rPr>
        <sz val="7"/>
        <rFont val="Arial"/>
        <family val="2"/>
      </rPr>
      <t>Gás de xisto.</t>
    </r>
  </si>
  <si>
    <t xml:space="preserve">Tabela 2.9: Produção de gás natural associado e não-associado, segundo Unidades da Federação - 1991-2000 </t>
  </si>
  <si>
    <r>
      <t>Produção de gás natural (milhões m</t>
    </r>
    <r>
      <rPr>
        <b/>
        <vertAlign val="superscript"/>
        <sz val="7"/>
        <color indexed="10"/>
        <rFont val="Arial"/>
        <family val="2"/>
      </rPr>
      <t>3</t>
    </r>
    <r>
      <rPr>
        <b/>
        <sz val="7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</si>
</sst>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E+00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"/>
    <numFmt numFmtId="189" formatCode="#,##0.0_);\(#,##0.0\)"/>
  </numFmts>
  <fonts count="2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u val="single"/>
      <sz val="9"/>
      <name val="Arial"/>
      <family val="2"/>
    </font>
    <font>
      <sz val="11.75"/>
      <name val="Arial"/>
      <family val="0"/>
    </font>
    <font>
      <b/>
      <vertAlign val="superscript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MT"/>
      <family val="0"/>
    </font>
    <font>
      <sz val="9"/>
      <name val="Arial MT"/>
      <family val="0"/>
    </font>
    <font>
      <b/>
      <sz val="9"/>
      <color indexed="10"/>
      <name val="Arial"/>
      <family val="2"/>
    </font>
    <font>
      <vertAlign val="superscript"/>
      <sz val="7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4" fontId="14" fillId="2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1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vertical="center"/>
    </xf>
    <xf numFmtId="0" fontId="17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" fontId="13" fillId="2" borderId="0" xfId="18" applyNumberFormat="1" applyFont="1" applyFill="1" applyBorder="1" applyAlignment="1" applyProtection="1">
      <alignment horizontal="right" vertical="center" wrapText="1"/>
      <protection/>
    </xf>
    <xf numFmtId="0" fontId="13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37" fontId="14" fillId="2" borderId="0" xfId="0" applyNumberFormat="1" applyFont="1" applyFill="1" applyBorder="1" applyAlignment="1" applyProtection="1">
      <alignment vertical="center"/>
      <protection/>
    </xf>
    <xf numFmtId="1" fontId="14" fillId="2" borderId="0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4" fillId="2" borderId="0" xfId="18" applyNumberFormat="1" applyFont="1" applyFill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/>
    </xf>
    <xf numFmtId="185" fontId="14" fillId="2" borderId="0" xfId="18" applyNumberFormat="1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" fontId="13" fillId="2" borderId="0" xfId="18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 applyProtection="1">
      <alignment horizontal="right" vertical="center" wrapText="1"/>
      <protection/>
    </xf>
    <xf numFmtId="0" fontId="2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justify" vertical="center" wrapText="1"/>
    </xf>
    <xf numFmtId="1" fontId="4" fillId="2" borderId="0" xfId="0" applyNumberFormat="1" applyFont="1" applyFill="1" applyAlignment="1">
      <alignment vertical="center"/>
    </xf>
    <xf numFmtId="182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2369761"/>
        <c:axId val="44218986"/>
      </c:barChart>
      <c:catAx>
        <c:axId val="1236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18986"/>
        <c:crosses val="autoZero"/>
        <c:auto val="1"/>
        <c:lblOffset val="100"/>
        <c:noMultiLvlLbl val="0"/>
      </c:catAx>
      <c:valAx>
        <c:axId val="442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69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2426555"/>
        <c:axId val="24968084"/>
      </c:barChart>
      <c:catAx>
        <c:axId val="6242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68084"/>
        <c:crosses val="autoZero"/>
        <c:auto val="1"/>
        <c:lblOffset val="100"/>
        <c:noMultiLvlLbl val="0"/>
      </c:catAx>
      <c:valAx>
        <c:axId val="2496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26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I181"/>
  <sheetViews>
    <sheetView showGridLines="0" tabSelected="1" workbookViewId="0" topLeftCell="B1">
      <selection activeCell="B1" sqref="B1:N2"/>
    </sheetView>
  </sheetViews>
  <sheetFormatPr defaultColWidth="7.6640625" defaultRowHeight="15"/>
  <cols>
    <col min="1" max="1" width="9.10546875" style="42" hidden="1" customWidth="1"/>
    <col min="2" max="2" width="10.77734375" style="42" customWidth="1"/>
    <col min="3" max="3" width="9.10546875" style="42" customWidth="1"/>
    <col min="4" max="10" width="3.99609375" style="42" bestFit="1" customWidth="1"/>
    <col min="11" max="13" width="4.6640625" style="42" bestFit="1" customWidth="1"/>
    <col min="14" max="14" width="5.3359375" style="42" customWidth="1"/>
    <col min="15" max="25" width="6.3359375" style="42" customWidth="1"/>
    <col min="26" max="58" width="11.88671875" style="42" customWidth="1"/>
    <col min="59" max="62" width="11.99609375" style="42" customWidth="1"/>
    <col min="63" max="63" width="2.6640625" style="42" customWidth="1"/>
    <col min="64" max="72" width="9.5546875" style="42" bestFit="1" customWidth="1"/>
    <col min="73" max="16384" width="9.10546875" style="42" customWidth="1"/>
  </cols>
  <sheetData>
    <row r="1" spans="2:14" s="19" customFormat="1" ht="12">
      <c r="B1" s="43" t="s">
        <v>31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s="19" customFormat="1" ht="1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61" s="21" customFormat="1" ht="9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2:61" s="21" customFormat="1" ht="9" customHeight="1">
      <c r="B4" s="44" t="s">
        <v>11</v>
      </c>
      <c r="C4" s="46" t="s">
        <v>9</v>
      </c>
      <c r="D4" s="47" t="s">
        <v>32</v>
      </c>
      <c r="E4" s="47"/>
      <c r="F4" s="47"/>
      <c r="G4" s="47"/>
      <c r="H4" s="47"/>
      <c r="I4" s="47"/>
      <c r="J4" s="47"/>
      <c r="K4" s="47"/>
      <c r="L4" s="47"/>
      <c r="M4" s="47"/>
      <c r="N4" s="48" t="s">
        <v>25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3"/>
    </row>
    <row r="5" spans="2:61" s="21" customFormat="1" ht="9">
      <c r="B5" s="45"/>
      <c r="C5" s="46"/>
      <c r="D5" s="13">
        <v>1991</v>
      </c>
      <c r="E5" s="13">
        <v>1992</v>
      </c>
      <c r="F5" s="13">
        <v>1993</v>
      </c>
      <c r="G5" s="13">
        <v>1994</v>
      </c>
      <c r="H5" s="13">
        <v>1995</v>
      </c>
      <c r="I5" s="13">
        <v>1996</v>
      </c>
      <c r="J5" s="13">
        <v>1997</v>
      </c>
      <c r="K5" s="13">
        <v>1998</v>
      </c>
      <c r="L5" s="13">
        <v>1999</v>
      </c>
      <c r="M5" s="13">
        <v>2000</v>
      </c>
      <c r="N5" s="4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</row>
    <row r="6" spans="2:61" s="21" customFormat="1" ht="9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2:14" s="21" customFormat="1" ht="9">
      <c r="B7" s="16" t="s">
        <v>12</v>
      </c>
      <c r="C7" s="16"/>
      <c r="D7" s="33">
        <f>D9+D10</f>
        <v>6609.175</v>
      </c>
      <c r="E7" s="33">
        <f aca="true" t="shared" si="0" ref="E7:M7">E9+E10</f>
        <v>7007.0740000000005</v>
      </c>
      <c r="F7" s="33">
        <f t="shared" si="0"/>
        <v>7397.954999999999</v>
      </c>
      <c r="G7" s="33">
        <f t="shared" si="0"/>
        <v>7756.271</v>
      </c>
      <c r="H7" s="33">
        <f t="shared" si="0"/>
        <v>8106.673000000001</v>
      </c>
      <c r="I7" s="33">
        <f t="shared" si="0"/>
        <v>9213.974</v>
      </c>
      <c r="J7" s="33">
        <f t="shared" si="0"/>
        <v>9864.99</v>
      </c>
      <c r="K7" s="33">
        <f t="shared" si="0"/>
        <v>10832.791</v>
      </c>
      <c r="L7" s="33">
        <f t="shared" si="0"/>
        <v>11897.873820600002</v>
      </c>
      <c r="M7" s="33">
        <f t="shared" si="0"/>
        <v>13327.562</v>
      </c>
      <c r="N7" s="12">
        <f>((M7/L7)-1)*100</f>
        <v>12.016333346254138</v>
      </c>
    </row>
    <row r="8" spans="2:14" s="24" customFormat="1" ht="9">
      <c r="B8" s="16"/>
      <c r="C8" s="16"/>
      <c r="D8" s="34"/>
      <c r="E8" s="34"/>
      <c r="F8" s="34"/>
      <c r="G8" s="34"/>
      <c r="H8" s="34"/>
      <c r="I8" s="34"/>
      <c r="J8" s="34"/>
      <c r="K8" s="34"/>
      <c r="L8" s="34"/>
      <c r="M8" s="34"/>
      <c r="N8" s="6"/>
    </row>
    <row r="9" spans="2:14" s="24" customFormat="1" ht="9">
      <c r="B9" s="16" t="s">
        <v>13</v>
      </c>
      <c r="C9" s="16" t="s">
        <v>7</v>
      </c>
      <c r="D9" s="33">
        <f aca="true" t="shared" si="1" ref="D9:M9">D12+D14+D17+D20+D23+D26+D29+D32+D37+D40</f>
        <v>5236.613</v>
      </c>
      <c r="E9" s="33">
        <f t="shared" si="1"/>
        <v>5636.599</v>
      </c>
      <c r="F9" s="33">
        <f t="shared" si="1"/>
        <v>5887.664999999999</v>
      </c>
      <c r="G9" s="33">
        <f t="shared" si="1"/>
        <v>5782.1939999999995</v>
      </c>
      <c r="H9" s="33">
        <f t="shared" si="1"/>
        <v>5811.595</v>
      </c>
      <c r="I9" s="33">
        <f t="shared" si="1"/>
        <v>6430.678</v>
      </c>
      <c r="J9" s="33">
        <f t="shared" si="1"/>
        <v>6918.6050000000005</v>
      </c>
      <c r="K9" s="33">
        <f t="shared" si="1"/>
        <v>7933.284</v>
      </c>
      <c r="L9" s="33">
        <f t="shared" si="1"/>
        <v>9300.8968206</v>
      </c>
      <c r="M9" s="33">
        <f t="shared" si="1"/>
        <v>10775.443</v>
      </c>
      <c r="N9" s="12">
        <f>((M9/L9)-1)*100</f>
        <v>15.853806442988528</v>
      </c>
    </row>
    <row r="10" spans="2:14" s="24" customFormat="1" ht="9">
      <c r="B10" s="5"/>
      <c r="C10" s="16" t="s">
        <v>8</v>
      </c>
      <c r="D10" s="33">
        <f aca="true" t="shared" si="2" ref="D10:M10">D15+D18+D21+D24+D27+D30+D33+D35+D38</f>
        <v>1372.5620000000001</v>
      </c>
      <c r="E10" s="33">
        <f t="shared" si="2"/>
        <v>1370.4750000000001</v>
      </c>
      <c r="F10" s="33">
        <f t="shared" si="2"/>
        <v>1510.2899999999997</v>
      </c>
      <c r="G10" s="33">
        <f t="shared" si="2"/>
        <v>1974.077</v>
      </c>
      <c r="H10" s="33">
        <f t="shared" si="2"/>
        <v>2295.078</v>
      </c>
      <c r="I10" s="33">
        <f t="shared" si="2"/>
        <v>2783.296</v>
      </c>
      <c r="J10" s="33">
        <f t="shared" si="2"/>
        <v>2946.3849999999998</v>
      </c>
      <c r="K10" s="33">
        <f t="shared" si="2"/>
        <v>2899.507</v>
      </c>
      <c r="L10" s="33">
        <f t="shared" si="2"/>
        <v>2596.9770000000003</v>
      </c>
      <c r="M10" s="33">
        <f t="shared" si="2"/>
        <v>2552.119</v>
      </c>
      <c r="N10" s="12">
        <f>((M10/L10)-1)*100</f>
        <v>-1.7273160293679979</v>
      </c>
    </row>
    <row r="11" spans="2:14" s="24" customFormat="1" ht="9">
      <c r="B11" s="5"/>
      <c r="C11" s="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6"/>
    </row>
    <row r="12" spans="2:14" s="24" customFormat="1" ht="9">
      <c r="B12" s="5" t="s">
        <v>14</v>
      </c>
      <c r="C12" s="5" t="s">
        <v>7</v>
      </c>
      <c r="D12" s="26">
        <v>125.255</v>
      </c>
      <c r="E12" s="26">
        <v>247.198</v>
      </c>
      <c r="F12" s="26">
        <v>320.026</v>
      </c>
      <c r="G12" s="26">
        <v>308.821</v>
      </c>
      <c r="H12" s="26">
        <v>257.661</v>
      </c>
      <c r="I12" s="26">
        <v>369.465</v>
      </c>
      <c r="J12" s="26">
        <v>529.726</v>
      </c>
      <c r="K12" s="26">
        <v>617.939</v>
      </c>
      <c r="L12" s="26">
        <v>734.154</v>
      </c>
      <c r="M12" s="26">
        <v>2000.2</v>
      </c>
      <c r="N12" s="6">
        <f>((M12/L12)-1)*100</f>
        <v>172.44964952857305</v>
      </c>
    </row>
    <row r="13" spans="2:14" s="24" customFormat="1" ht="9">
      <c r="B13" s="5"/>
      <c r="C13" s="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2:23" s="24" customFormat="1" ht="9">
      <c r="B14" s="5" t="s">
        <v>15</v>
      </c>
      <c r="C14" s="5" t="s">
        <v>7</v>
      </c>
      <c r="D14" s="26">
        <v>76.138</v>
      </c>
      <c r="E14" s="26">
        <v>87.35</v>
      </c>
      <c r="F14" s="26">
        <v>92.396</v>
      </c>
      <c r="G14" s="26">
        <v>86.952</v>
      </c>
      <c r="H14" s="26">
        <v>84.474</v>
      </c>
      <c r="I14" s="26">
        <v>90.854</v>
      </c>
      <c r="J14" s="26">
        <v>104.72</v>
      </c>
      <c r="K14" s="26">
        <v>110.239</v>
      </c>
      <c r="L14" s="26">
        <v>123.322</v>
      </c>
      <c r="M14" s="26">
        <v>95.485</v>
      </c>
      <c r="N14" s="6">
        <f>((M14/L14)-1)*100</f>
        <v>-22.572614780817702</v>
      </c>
      <c r="O14" s="28"/>
      <c r="P14" s="28"/>
      <c r="Q14" s="28"/>
      <c r="R14" s="28"/>
      <c r="S14" s="28"/>
      <c r="T14" s="28"/>
      <c r="U14" s="28"/>
      <c r="V14" s="28"/>
      <c r="W14" s="28"/>
    </row>
    <row r="15" spans="2:23" s="24" customFormat="1" ht="9">
      <c r="B15" s="5"/>
      <c r="C15" s="5" t="s">
        <v>8</v>
      </c>
      <c r="D15" s="26" t="s">
        <v>1</v>
      </c>
      <c r="E15" s="26" t="s">
        <v>1</v>
      </c>
      <c r="F15" s="26" t="s">
        <v>1</v>
      </c>
      <c r="G15" s="26" t="s">
        <v>1</v>
      </c>
      <c r="H15" s="26" t="s">
        <v>1</v>
      </c>
      <c r="I15" s="26">
        <v>0.333</v>
      </c>
      <c r="J15" s="26" t="s">
        <v>1</v>
      </c>
      <c r="K15" s="26" t="s">
        <v>1</v>
      </c>
      <c r="L15" s="26" t="s">
        <v>1</v>
      </c>
      <c r="M15" s="26">
        <v>4.605</v>
      </c>
      <c r="N15" s="35" t="s">
        <v>26</v>
      </c>
      <c r="O15" s="28"/>
      <c r="P15" s="28"/>
      <c r="Q15" s="28"/>
      <c r="R15" s="28"/>
      <c r="S15" s="28"/>
      <c r="T15" s="28"/>
      <c r="U15" s="28"/>
      <c r="V15" s="28"/>
      <c r="W15" s="28"/>
    </row>
    <row r="16" spans="2:23" s="24" customFormat="1" ht="9">
      <c r="B16" s="5"/>
      <c r="C16" s="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8"/>
      <c r="Q16" s="28"/>
      <c r="R16" s="28"/>
      <c r="S16" s="28"/>
      <c r="T16" s="28"/>
      <c r="U16" s="28"/>
      <c r="V16" s="28"/>
      <c r="W16" s="28"/>
    </row>
    <row r="17" spans="2:23" s="24" customFormat="1" ht="9">
      <c r="B17" s="5" t="s">
        <v>16</v>
      </c>
      <c r="C17" s="5" t="s">
        <v>7</v>
      </c>
      <c r="D17" s="26">
        <v>603.36</v>
      </c>
      <c r="E17" s="26">
        <v>685.154</v>
      </c>
      <c r="F17" s="26">
        <v>717.589</v>
      </c>
      <c r="G17" s="26">
        <v>748.926</v>
      </c>
      <c r="H17" s="26">
        <v>833.388</v>
      </c>
      <c r="I17" s="26">
        <v>934.793</v>
      </c>
      <c r="J17" s="26">
        <v>894.437</v>
      </c>
      <c r="K17" s="26">
        <v>973.237</v>
      </c>
      <c r="L17" s="26">
        <v>1046.123197</v>
      </c>
      <c r="M17" s="26">
        <v>1192.122</v>
      </c>
      <c r="N17" s="6">
        <f>((M17/L17)-1)*100</f>
        <v>13.956176807730248</v>
      </c>
      <c r="O17" s="28"/>
      <c r="P17" s="28"/>
      <c r="Q17" s="28"/>
      <c r="R17" s="28"/>
      <c r="S17" s="28"/>
      <c r="T17" s="28"/>
      <c r="U17" s="28"/>
      <c r="V17" s="28"/>
      <c r="W17" s="28"/>
    </row>
    <row r="18" spans="2:23" s="24" customFormat="1" ht="9">
      <c r="B18" s="5"/>
      <c r="C18" s="5" t="s">
        <v>8</v>
      </c>
      <c r="D18" s="26">
        <v>30.517</v>
      </c>
      <c r="E18" s="26">
        <v>7.402</v>
      </c>
      <c r="F18" s="26">
        <v>2.525</v>
      </c>
      <c r="G18" s="26">
        <v>9.257</v>
      </c>
      <c r="H18" s="26">
        <v>11.68</v>
      </c>
      <c r="I18" s="26">
        <v>19.551</v>
      </c>
      <c r="J18" s="26">
        <v>34.448</v>
      </c>
      <c r="K18" s="26">
        <v>25.338</v>
      </c>
      <c r="L18" s="26">
        <v>3.802</v>
      </c>
      <c r="M18" s="26">
        <v>73.126</v>
      </c>
      <c r="N18" s="6">
        <f>((M18/L18)-1)*100</f>
        <v>1823.3561283534982</v>
      </c>
      <c r="O18" s="28"/>
      <c r="P18" s="28"/>
      <c r="Q18" s="28"/>
      <c r="R18" s="28"/>
      <c r="S18" s="28"/>
      <c r="T18" s="28"/>
      <c r="U18" s="28"/>
      <c r="V18" s="28"/>
      <c r="W18" s="28"/>
    </row>
    <row r="19" spans="2:23" s="24" customFormat="1" ht="9">
      <c r="B19" s="5"/>
      <c r="C19" s="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8"/>
      <c r="Q19" s="28"/>
      <c r="R19" s="28"/>
      <c r="S19" s="28"/>
      <c r="T19" s="28"/>
      <c r="U19" s="28"/>
      <c r="V19" s="28"/>
      <c r="W19" s="28"/>
    </row>
    <row r="20" spans="2:15" s="24" customFormat="1" ht="9">
      <c r="B20" s="5" t="s">
        <v>17</v>
      </c>
      <c r="C20" s="5" t="s">
        <v>7</v>
      </c>
      <c r="D20" s="26">
        <v>181.934</v>
      </c>
      <c r="E20" s="26">
        <v>204.663</v>
      </c>
      <c r="F20" s="26">
        <v>194.504</v>
      </c>
      <c r="G20" s="26">
        <v>181.334</v>
      </c>
      <c r="H20" s="26">
        <v>174.193</v>
      </c>
      <c r="I20" s="26">
        <v>224.607</v>
      </c>
      <c r="J20" s="26">
        <v>209.723</v>
      </c>
      <c r="K20" s="26">
        <v>273.138</v>
      </c>
      <c r="L20" s="26">
        <v>281.856</v>
      </c>
      <c r="M20" s="26">
        <v>268.897</v>
      </c>
      <c r="N20" s="6">
        <f>((M20/L20)-1)*100</f>
        <v>-4.597737851952777</v>
      </c>
      <c r="O20" s="29"/>
    </row>
    <row r="21" spans="2:23" s="24" customFormat="1" ht="9">
      <c r="B21" s="5"/>
      <c r="C21" s="5" t="s">
        <v>8</v>
      </c>
      <c r="D21" s="26">
        <v>292.932</v>
      </c>
      <c r="E21" s="26">
        <v>316.709</v>
      </c>
      <c r="F21" s="26">
        <v>339.33</v>
      </c>
      <c r="G21" s="26">
        <v>348.669</v>
      </c>
      <c r="H21" s="26">
        <v>422.078</v>
      </c>
      <c r="I21" s="26">
        <v>418.287</v>
      </c>
      <c r="J21" s="26">
        <v>483.87</v>
      </c>
      <c r="K21" s="26">
        <v>408.792</v>
      </c>
      <c r="L21" s="26">
        <v>468.155</v>
      </c>
      <c r="M21" s="26">
        <v>469.441</v>
      </c>
      <c r="N21" s="6">
        <f>((M21/L21)-1)*100</f>
        <v>0.2746953466266522</v>
      </c>
      <c r="O21" s="29"/>
      <c r="P21" s="28"/>
      <c r="Q21" s="28"/>
      <c r="R21" s="28"/>
      <c r="S21" s="28"/>
      <c r="T21" s="28"/>
      <c r="U21" s="28"/>
      <c r="V21" s="28"/>
      <c r="W21" s="28"/>
    </row>
    <row r="22" spans="2:15" s="24" customFormat="1" ht="9">
      <c r="B22" s="5"/>
      <c r="C22" s="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9"/>
    </row>
    <row r="23" spans="2:15" s="24" customFormat="1" ht="9">
      <c r="B23" s="5" t="s">
        <v>18</v>
      </c>
      <c r="C23" s="5" t="s">
        <v>7</v>
      </c>
      <c r="D23" s="26">
        <v>660.05</v>
      </c>
      <c r="E23" s="26">
        <v>632.98</v>
      </c>
      <c r="F23" s="26">
        <v>583.48</v>
      </c>
      <c r="G23" s="26">
        <v>507.793</v>
      </c>
      <c r="H23" s="26">
        <v>470.414</v>
      </c>
      <c r="I23" s="26">
        <v>523.029</v>
      </c>
      <c r="J23" s="26">
        <v>550.395</v>
      </c>
      <c r="K23" s="26">
        <v>683.97</v>
      </c>
      <c r="L23" s="26">
        <v>708.7426210000001</v>
      </c>
      <c r="M23" s="26">
        <f>(664970+965)/1000</f>
        <v>665.935</v>
      </c>
      <c r="N23" s="6">
        <f>((M23/L23)-1)*100</f>
        <v>-6.039938862375848</v>
      </c>
      <c r="O23" s="29"/>
    </row>
    <row r="24" spans="2:15" s="24" customFormat="1" ht="9">
      <c r="B24" s="5"/>
      <c r="C24" s="5" t="s">
        <v>8</v>
      </c>
      <c r="D24" s="26">
        <v>137.735</v>
      </c>
      <c r="E24" s="26">
        <v>165.148</v>
      </c>
      <c r="F24" s="26">
        <v>191.562</v>
      </c>
      <c r="G24" s="26">
        <v>210.861</v>
      </c>
      <c r="H24" s="26">
        <v>221.892</v>
      </c>
      <c r="I24" s="26">
        <v>207.059</v>
      </c>
      <c r="J24" s="26">
        <v>190.426</v>
      </c>
      <c r="K24" s="26">
        <v>123.102</v>
      </c>
      <c r="L24" s="26">
        <v>156.982</v>
      </c>
      <c r="M24" s="26">
        <v>207.782</v>
      </c>
      <c r="N24" s="6">
        <f>((M24/L24)-1)*100</f>
        <v>32.36039800741488</v>
      </c>
      <c r="O24" s="29"/>
    </row>
    <row r="25" spans="2:15" s="24" customFormat="1" ht="9">
      <c r="B25" s="5"/>
      <c r="C25" s="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9"/>
    </row>
    <row r="26" spans="2:15" s="24" customFormat="1" ht="9">
      <c r="B26" s="5" t="s">
        <v>19</v>
      </c>
      <c r="C26" s="5" t="s">
        <v>7</v>
      </c>
      <c r="D26" s="26">
        <v>924.698</v>
      </c>
      <c r="E26" s="26">
        <v>1038.583</v>
      </c>
      <c r="F26" s="26">
        <v>1037.35</v>
      </c>
      <c r="G26" s="26">
        <v>1029.456</v>
      </c>
      <c r="H26" s="26">
        <v>961.234</v>
      </c>
      <c r="I26" s="26">
        <v>980.943</v>
      </c>
      <c r="J26" s="26">
        <v>923.569</v>
      </c>
      <c r="K26" s="26">
        <v>913.957</v>
      </c>
      <c r="L26" s="26">
        <v>850.0139742999997</v>
      </c>
      <c r="M26" s="26">
        <v>744.354</v>
      </c>
      <c r="N26" s="6">
        <f>((M26/L26)-1)*100</f>
        <v>-12.43038085191628</v>
      </c>
      <c r="O26" s="29"/>
    </row>
    <row r="27" spans="2:15" s="24" customFormat="1" ht="9">
      <c r="B27" s="5"/>
      <c r="C27" s="5" t="s">
        <v>8</v>
      </c>
      <c r="D27" s="26">
        <v>541.023</v>
      </c>
      <c r="E27" s="26">
        <v>546.972</v>
      </c>
      <c r="F27" s="26">
        <v>591.506</v>
      </c>
      <c r="G27" s="26">
        <v>568.643</v>
      </c>
      <c r="H27" s="26">
        <v>683.006</v>
      </c>
      <c r="I27" s="26">
        <v>764.015</v>
      </c>
      <c r="J27" s="26">
        <v>912.295</v>
      </c>
      <c r="K27" s="26">
        <v>1028.248</v>
      </c>
      <c r="L27" s="26">
        <v>1010.263</v>
      </c>
      <c r="M27" s="26">
        <v>1151.564</v>
      </c>
      <c r="N27" s="6">
        <f>((M27/L27)-1)*100</f>
        <v>13.986555976018122</v>
      </c>
      <c r="O27" s="29"/>
    </row>
    <row r="28" spans="2:14" s="24" customFormat="1" ht="9">
      <c r="B28" s="5"/>
      <c r="C28" s="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2:14" s="24" customFormat="1" ht="9">
      <c r="B29" s="5" t="s">
        <v>20</v>
      </c>
      <c r="C29" s="5" t="s">
        <v>7</v>
      </c>
      <c r="D29" s="26">
        <v>212.932</v>
      </c>
      <c r="E29" s="26">
        <v>186.535</v>
      </c>
      <c r="F29" s="26">
        <v>152.421</v>
      </c>
      <c r="G29" s="26">
        <v>140.939</v>
      </c>
      <c r="H29" s="26">
        <v>100.693</v>
      </c>
      <c r="I29" s="26">
        <v>117.064</v>
      </c>
      <c r="J29" s="26">
        <v>94.331</v>
      </c>
      <c r="K29" s="26">
        <v>99.278</v>
      </c>
      <c r="L29" s="26">
        <v>120.68002829999999</v>
      </c>
      <c r="M29" s="26">
        <v>102.594</v>
      </c>
      <c r="N29" s="6">
        <f>((M29/L29)-1)*100</f>
        <v>-14.986761732471354</v>
      </c>
    </row>
    <row r="30" spans="2:14" s="24" customFormat="1" ht="9">
      <c r="B30" s="5"/>
      <c r="C30" s="5" t="s">
        <v>8</v>
      </c>
      <c r="D30" s="26">
        <v>53.409</v>
      </c>
      <c r="E30" s="26">
        <v>57.779</v>
      </c>
      <c r="F30" s="26">
        <v>82.654</v>
      </c>
      <c r="G30" s="26">
        <v>98.659</v>
      </c>
      <c r="H30" s="26">
        <v>122.059</v>
      </c>
      <c r="I30" s="26">
        <v>146.03</v>
      </c>
      <c r="J30" s="26">
        <v>169.894</v>
      </c>
      <c r="K30" s="26">
        <v>191.631</v>
      </c>
      <c r="L30" s="26">
        <v>185.125</v>
      </c>
      <c r="M30" s="26">
        <v>214.588</v>
      </c>
      <c r="N30" s="6">
        <f>((M30/L30)-1)*100</f>
        <v>15.915192437542203</v>
      </c>
    </row>
    <row r="31" spans="2:14" s="24" customFormat="1" ht="9">
      <c r="B31" s="5"/>
      <c r="C31" s="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2:14" s="24" customFormat="1" ht="9">
      <c r="B32" s="5" t="s">
        <v>21</v>
      </c>
      <c r="C32" s="5" t="s">
        <v>7</v>
      </c>
      <c r="D32" s="26">
        <v>2450.607</v>
      </c>
      <c r="E32" s="26">
        <v>2534.591</v>
      </c>
      <c r="F32" s="26">
        <v>2775.075</v>
      </c>
      <c r="G32" s="26">
        <v>2696.627</v>
      </c>
      <c r="H32" s="26">
        <v>2830.316</v>
      </c>
      <c r="I32" s="26">
        <v>3039.083</v>
      </c>
      <c r="J32" s="26">
        <v>3451.051</v>
      </c>
      <c r="K32" s="26">
        <v>4118.104</v>
      </c>
      <c r="L32" s="26">
        <v>5357.578</v>
      </c>
      <c r="M32" s="26">
        <v>5658.65</v>
      </c>
      <c r="N32" s="6">
        <f>((M32/L32)-1)*100</f>
        <v>5.6195542090101025</v>
      </c>
    </row>
    <row r="33" spans="2:14" s="24" customFormat="1" ht="9">
      <c r="B33" s="5"/>
      <c r="C33" s="5" t="s">
        <v>10</v>
      </c>
      <c r="D33" s="26">
        <v>306.668</v>
      </c>
      <c r="E33" s="26">
        <v>238.652</v>
      </c>
      <c r="F33" s="26">
        <v>66.895</v>
      </c>
      <c r="G33" s="26">
        <v>196.684</v>
      </c>
      <c r="H33" s="26">
        <v>334.294</v>
      </c>
      <c r="I33" s="26">
        <v>537.834</v>
      </c>
      <c r="J33" s="26">
        <v>425.297</v>
      </c>
      <c r="K33" s="26">
        <v>426.204</v>
      </c>
      <c r="L33" s="26">
        <v>170.678</v>
      </c>
      <c r="M33" s="26">
        <v>62.381</v>
      </c>
      <c r="N33" s="6">
        <f>((M33/L33)-1)*100</f>
        <v>-63.45105989055414</v>
      </c>
    </row>
    <row r="34" spans="2:14" s="24" customFormat="1" ht="9">
      <c r="B34" s="5"/>
      <c r="C34" s="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</row>
    <row r="35" spans="2:14" s="24" customFormat="1" ht="9">
      <c r="B35" s="5" t="s">
        <v>22</v>
      </c>
      <c r="C35" s="5" t="s">
        <v>8</v>
      </c>
      <c r="D35" s="26" t="s">
        <v>1</v>
      </c>
      <c r="E35" s="26">
        <v>4.159</v>
      </c>
      <c r="F35" s="26">
        <v>193.254</v>
      </c>
      <c r="G35" s="26">
        <v>496.881</v>
      </c>
      <c r="H35" s="26">
        <v>459.35</v>
      </c>
      <c r="I35" s="26">
        <v>643.64</v>
      </c>
      <c r="J35" s="26">
        <v>689.884</v>
      </c>
      <c r="K35" s="26">
        <v>650.996</v>
      </c>
      <c r="L35" s="26">
        <v>558.976</v>
      </c>
      <c r="M35" s="26">
        <v>324.098</v>
      </c>
      <c r="N35" s="6">
        <f>((M35/L35)-1)*100</f>
        <v>-42.019335356079694</v>
      </c>
    </row>
    <row r="36" spans="2:14" s="24" customFormat="1" ht="9">
      <c r="B36" s="5"/>
      <c r="C36" s="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2:14" s="24" customFormat="1" ht="9">
      <c r="B37" s="5" t="s">
        <v>23</v>
      </c>
      <c r="C37" s="5" t="s">
        <v>7</v>
      </c>
      <c r="D37" s="26">
        <v>1.639</v>
      </c>
      <c r="E37" s="26">
        <v>19.545</v>
      </c>
      <c r="F37" s="26">
        <v>14.824</v>
      </c>
      <c r="G37" s="26">
        <v>77.096</v>
      </c>
      <c r="H37" s="26">
        <v>99.037</v>
      </c>
      <c r="I37" s="26">
        <v>150.84</v>
      </c>
      <c r="J37" s="26">
        <v>160.653</v>
      </c>
      <c r="K37" s="26">
        <v>143.422</v>
      </c>
      <c r="L37" s="26">
        <v>78.427</v>
      </c>
      <c r="M37" s="26">
        <v>47.206</v>
      </c>
      <c r="N37" s="6">
        <f>((M37/L37)-1)*100</f>
        <v>-39.80899435143509</v>
      </c>
    </row>
    <row r="38" spans="2:14" s="24" customFormat="1" ht="9">
      <c r="B38" s="5"/>
      <c r="C38" s="5" t="s">
        <v>29</v>
      </c>
      <c r="D38" s="26">
        <v>10.278</v>
      </c>
      <c r="E38" s="26">
        <v>33.654</v>
      </c>
      <c r="F38" s="26">
        <v>42.564</v>
      </c>
      <c r="G38" s="26">
        <v>44.423</v>
      </c>
      <c r="H38" s="26">
        <v>40.719</v>
      </c>
      <c r="I38" s="26">
        <v>46.547</v>
      </c>
      <c r="J38" s="26">
        <v>40.271</v>
      </c>
      <c r="K38" s="26">
        <v>45.196</v>
      </c>
      <c r="L38" s="26">
        <v>42.996</v>
      </c>
      <c r="M38" s="26">
        <v>44.534</v>
      </c>
      <c r="N38" s="6">
        <f>((M38/L38)-1)*100</f>
        <v>3.5770769373895117</v>
      </c>
    </row>
    <row r="39" spans="2:14" s="24" customFormat="1" ht="9">
      <c r="B39" s="5"/>
      <c r="C39" s="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2:14" s="24" customFormat="1" ht="9">
      <c r="B40" s="5" t="s">
        <v>24</v>
      </c>
      <c r="C40" s="5" t="s">
        <v>7</v>
      </c>
      <c r="D40" s="26" t="s">
        <v>1</v>
      </c>
      <c r="E40" s="26" t="s">
        <v>1</v>
      </c>
      <c r="F40" s="26" t="s">
        <v>1</v>
      </c>
      <c r="G40" s="26">
        <v>4.25</v>
      </c>
      <c r="H40" s="26">
        <v>0.185</v>
      </c>
      <c r="I40" s="26" t="s">
        <v>1</v>
      </c>
      <c r="J40" s="26" t="s">
        <v>1</v>
      </c>
      <c r="K40" s="26" t="s">
        <v>1</v>
      </c>
      <c r="L40" s="26" t="s">
        <v>1</v>
      </c>
      <c r="M40" s="26" t="s">
        <v>1</v>
      </c>
      <c r="N40" s="35" t="s">
        <v>26</v>
      </c>
    </row>
    <row r="41" spans="2:14" s="24" customFormat="1" ht="9">
      <c r="B41" s="30"/>
      <c r="C41" s="30"/>
      <c r="D41" s="7"/>
      <c r="E41" s="7"/>
      <c r="F41" s="7"/>
      <c r="G41" s="8"/>
      <c r="H41" s="8"/>
      <c r="I41" s="8"/>
      <c r="J41" s="8"/>
      <c r="K41" s="8"/>
      <c r="L41" s="31"/>
      <c r="M41" s="8"/>
      <c r="N41" s="8"/>
    </row>
    <row r="42" spans="2:12" s="24" customFormat="1" ht="9">
      <c r="B42" s="5" t="s">
        <v>28</v>
      </c>
      <c r="C42" s="9"/>
      <c r="D42" s="20"/>
      <c r="E42" s="20"/>
      <c r="F42" s="20"/>
      <c r="G42" s="20"/>
      <c r="H42" s="20"/>
      <c r="I42" s="20"/>
      <c r="J42" s="20"/>
      <c r="K42" s="20"/>
      <c r="L42" s="20"/>
    </row>
    <row r="43" spans="2:12" s="24" customFormat="1" ht="9">
      <c r="B43" s="5" t="s">
        <v>27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59" s="4" customFormat="1" ht="9">
      <c r="B44" s="36" t="s">
        <v>30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4" t="e">
        <f>SUM(#REF!,#REF!,#REF!,#REF!)</f>
        <v>#REF!</v>
      </c>
      <c r="AN44" s="4" t="e">
        <f>SUM(#REF!,#REF!,#REF!,#REF!)</f>
        <v>#REF!</v>
      </c>
      <c r="AO44" s="4" t="e">
        <f>SUM(#REF!,#REF!,#REF!,#REF!)</f>
        <v>#REF!</v>
      </c>
      <c r="AP44" s="4" t="e">
        <f>SUM(#REF!,#REF!,#REF!,#REF!)</f>
        <v>#REF!</v>
      </c>
      <c r="AQ44" s="4" t="e">
        <f>SUM(#REF!,#REF!,#REF!,#REF!)</f>
        <v>#REF!</v>
      </c>
      <c r="AR44" s="4" t="e">
        <f>SUM(#REF!,#REF!,#REF!,#REF!)</f>
        <v>#REF!</v>
      </c>
      <c r="AS44" s="4" t="e">
        <f>SUM(#REF!,#REF!,#REF!,#REF!)</f>
        <v>#REF!</v>
      </c>
      <c r="AT44" s="4" t="e">
        <f>SUM(#REF!,#REF!,#REF!,#REF!)</f>
        <v>#REF!</v>
      </c>
      <c r="AU44" s="4" t="e">
        <f>SUM(#REF!,#REF!,#REF!,#REF!)</f>
        <v>#REF!</v>
      </c>
      <c r="AV44" s="4" t="e">
        <f>SUM(#REF!,#REF!,#REF!,#REF!)</f>
        <v>#REF!</v>
      </c>
      <c r="AW44" s="4" t="e">
        <f>SUM(#REF!,#REF!,#REF!,#REF!)</f>
        <v>#REF!</v>
      </c>
      <c r="AX44" s="4" t="e">
        <f>SUM(#REF!,#REF!,#REF!,#REF!)</f>
        <v>#REF!</v>
      </c>
      <c r="AY44" s="4" t="e">
        <f>SUM(#REF!,#REF!,#REF!,#REF!)</f>
        <v>#REF!</v>
      </c>
      <c r="AZ44" s="4" t="e">
        <f>SUM(#REF!,#REF!,#REF!,#REF!)</f>
        <v>#REF!</v>
      </c>
      <c r="BA44" s="4" t="e">
        <f>SUM(#REF!,#REF!,#REF!,#REF!)</f>
        <v>#REF!</v>
      </c>
      <c r="BB44" s="4" t="e">
        <f>SUM(#REF!,#REF!,#REF!,#REF!)</f>
        <v>#REF!</v>
      </c>
      <c r="BC44" s="4" t="e">
        <f>SUM(#REF!,#REF!,#REF!,#REF!)</f>
        <v>#REF!</v>
      </c>
      <c r="BD44" s="4" t="e">
        <f>SUM(#REF!,#REF!,#REF!,#REF!)</f>
        <v>#REF!</v>
      </c>
      <c r="BE44" s="18" t="e">
        <f>+BD44-BC44</f>
        <v>#REF!</v>
      </c>
      <c r="BF44" s="18"/>
      <c r="BG44" s="18"/>
    </row>
    <row r="45" spans="2:56" s="4" customFormat="1" ht="9"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AO45" s="4" t="e">
        <f aca="true" t="shared" si="3" ref="AO45:BD45">SUM(AO46:AO48)</f>
        <v>#REF!</v>
      </c>
      <c r="AP45" s="4" t="e">
        <f t="shared" si="3"/>
        <v>#REF!</v>
      </c>
      <c r="AQ45" s="4" t="e">
        <f t="shared" si="3"/>
        <v>#REF!</v>
      </c>
      <c r="AR45" s="4" t="e">
        <f t="shared" si="3"/>
        <v>#REF!</v>
      </c>
      <c r="AS45" s="4" t="e">
        <f t="shared" si="3"/>
        <v>#REF!</v>
      </c>
      <c r="AT45" s="4" t="e">
        <f t="shared" si="3"/>
        <v>#REF!</v>
      </c>
      <c r="AU45" s="4" t="e">
        <f t="shared" si="3"/>
        <v>#REF!</v>
      </c>
      <c r="AV45" s="4" t="e">
        <f t="shared" si="3"/>
        <v>#REF!</v>
      </c>
      <c r="AW45" s="4" t="e">
        <f t="shared" si="3"/>
        <v>#REF!</v>
      </c>
      <c r="AX45" s="4" t="e">
        <f t="shared" si="3"/>
        <v>#REF!</v>
      </c>
      <c r="AY45" s="4" t="e">
        <f t="shared" si="3"/>
        <v>#REF!</v>
      </c>
      <c r="AZ45" s="4" t="e">
        <f t="shared" si="3"/>
        <v>#REF!</v>
      </c>
      <c r="BA45" s="4" t="e">
        <f t="shared" si="3"/>
        <v>#REF!</v>
      </c>
      <c r="BB45" s="4" t="e">
        <f t="shared" si="3"/>
        <v>#REF!</v>
      </c>
      <c r="BC45" s="4" t="e">
        <f t="shared" si="3"/>
        <v>#REF!</v>
      </c>
      <c r="BD45" s="4" t="e">
        <f t="shared" si="3"/>
        <v>#REF!</v>
      </c>
    </row>
    <row r="46" spans="41:56" s="4" customFormat="1" ht="9">
      <c r="AO46" s="4" t="e">
        <f>+AO44+#REF!+#REF!</f>
        <v>#REF!</v>
      </c>
      <c r="AP46" s="4" t="e">
        <f>+AP44+#REF!+#REF!</f>
        <v>#REF!</v>
      </c>
      <c r="AQ46" s="4" t="e">
        <f>+AQ44+#REF!+#REF!</f>
        <v>#REF!</v>
      </c>
      <c r="AR46" s="4" t="e">
        <f>+AR44+#REF!+#REF!</f>
        <v>#REF!</v>
      </c>
      <c r="AS46" s="4" t="e">
        <f>+AS44+#REF!+#REF!</f>
        <v>#REF!</v>
      </c>
      <c r="AT46" s="4" t="e">
        <f>+AT44+#REF!+#REF!</f>
        <v>#REF!</v>
      </c>
      <c r="AU46" s="4" t="e">
        <f>+AU44+#REF!+#REF!</f>
        <v>#REF!</v>
      </c>
      <c r="AV46" s="4" t="e">
        <f>+AV44+#REF!+#REF!</f>
        <v>#REF!</v>
      </c>
      <c r="AW46" s="4" t="e">
        <f>+AW44+#REF!+#REF!</f>
        <v>#REF!</v>
      </c>
      <c r="AX46" s="4" t="e">
        <f>+AX44+#REF!+#REF!</f>
        <v>#REF!</v>
      </c>
      <c r="AY46" s="4" t="e">
        <f>+AY44+#REF!+#REF!</f>
        <v>#REF!</v>
      </c>
      <c r="AZ46" s="4" t="e">
        <f>+AZ44+#REF!+#REF!</f>
        <v>#REF!</v>
      </c>
      <c r="BA46" s="4" t="e">
        <f>+BA44+#REF!+#REF!</f>
        <v>#REF!</v>
      </c>
      <c r="BB46" s="4" t="e">
        <f>+BB44+#REF!+#REF!</f>
        <v>#REF!</v>
      </c>
      <c r="BC46" s="4" t="e">
        <f>+BC44+#REF!+#REF!</f>
        <v>#REF!</v>
      </c>
      <c r="BD46" s="4" t="e">
        <f>+BD44+#REF!+#REF!</f>
        <v>#REF!</v>
      </c>
    </row>
    <row r="47" spans="41:56" s="4" customFormat="1" ht="9">
      <c r="AO47" s="4" t="e">
        <f>+#REF!</f>
        <v>#REF!</v>
      </c>
      <c r="AP47" s="4" t="e">
        <f>+#REF!</f>
        <v>#REF!</v>
      </c>
      <c r="AQ47" s="4" t="e">
        <f>+#REF!</f>
        <v>#REF!</v>
      </c>
      <c r="AR47" s="4" t="e">
        <f>+#REF!</f>
        <v>#REF!</v>
      </c>
      <c r="AS47" s="4" t="e">
        <f>+#REF!</f>
        <v>#REF!</v>
      </c>
      <c r="AT47" s="4" t="e">
        <f>+#REF!</f>
        <v>#REF!</v>
      </c>
      <c r="AU47" s="4" t="e">
        <f>+#REF!</f>
        <v>#REF!</v>
      </c>
      <c r="AV47" s="4" t="e">
        <f>+#REF!</f>
        <v>#REF!</v>
      </c>
      <c r="AW47" s="4" t="e">
        <f>+#REF!</f>
        <v>#REF!</v>
      </c>
      <c r="AX47" s="4" t="e">
        <f>+#REF!</f>
        <v>#REF!</v>
      </c>
      <c r="AY47" s="4" t="e">
        <f>+#REF!</f>
        <v>#REF!</v>
      </c>
      <c r="AZ47" s="4" t="e">
        <f>+#REF!</f>
        <v>#REF!</v>
      </c>
      <c r="BA47" s="4" t="e">
        <f>+#REF!</f>
        <v>#REF!</v>
      </c>
      <c r="BB47" s="4" t="e">
        <f>+#REF!</f>
        <v>#REF!</v>
      </c>
      <c r="BC47" s="4" t="e">
        <f>+#REF!</f>
        <v>#REF!</v>
      </c>
      <c r="BD47" s="4" t="e">
        <f>+#REF!</f>
        <v>#REF!</v>
      </c>
    </row>
    <row r="48" spans="2:56" s="1" customFormat="1" ht="15">
      <c r="B48" s="10"/>
      <c r="AO48" s="1" t="e">
        <f>+#REF!</f>
        <v>#REF!</v>
      </c>
      <c r="AP48" s="1" t="e">
        <f>+#REF!</f>
        <v>#REF!</v>
      </c>
      <c r="AQ48" s="1" t="e">
        <f>+#REF!</f>
        <v>#REF!</v>
      </c>
      <c r="AR48" s="1" t="e">
        <f>+#REF!</f>
        <v>#REF!</v>
      </c>
      <c r="AS48" s="1" t="e">
        <f>+#REF!</f>
        <v>#REF!</v>
      </c>
      <c r="AT48" s="1" t="e">
        <f>+#REF!</f>
        <v>#REF!</v>
      </c>
      <c r="AU48" s="1" t="e">
        <f>+#REF!</f>
        <v>#REF!</v>
      </c>
      <c r="AV48" s="1" t="e">
        <f>+#REF!</f>
        <v>#REF!</v>
      </c>
      <c r="AW48" s="1" t="e">
        <f>+#REF!</f>
        <v>#REF!</v>
      </c>
      <c r="AX48" s="1" t="e">
        <f>+#REF!</f>
        <v>#REF!</v>
      </c>
      <c r="AY48" s="1" t="e">
        <f>+#REF!</f>
        <v>#REF!</v>
      </c>
      <c r="AZ48" s="1" t="e">
        <f>+#REF!</f>
        <v>#REF!</v>
      </c>
      <c r="BA48" s="1" t="e">
        <f>+#REF!</f>
        <v>#REF!</v>
      </c>
      <c r="BB48" s="1" t="e">
        <f>+#REF!</f>
        <v>#REF!</v>
      </c>
      <c r="BC48" s="1" t="e">
        <f>+#REF!</f>
        <v>#REF!</v>
      </c>
      <c r="BD48" s="1" t="e">
        <f>+#REF!</f>
        <v>#REF!</v>
      </c>
    </row>
    <row r="49" s="1" customFormat="1" ht="12.75"/>
    <row r="50" spans="39:56" s="1" customFormat="1" ht="12.75">
      <c r="AM50" s="1">
        <v>714789</v>
      </c>
      <c r="AN50" s="1">
        <v>743154</v>
      </c>
      <c r="AO50" s="1">
        <v>986784</v>
      </c>
      <c r="AP50" s="1">
        <v>1200919</v>
      </c>
      <c r="AQ50" s="1">
        <v>1488807</v>
      </c>
      <c r="AR50" s="1">
        <v>1999294</v>
      </c>
      <c r="AS50" s="1">
        <v>2803788</v>
      </c>
      <c r="AT50" s="1">
        <v>3337923</v>
      </c>
      <c r="AU50" s="1">
        <v>3626267</v>
      </c>
      <c r="AV50" s="1">
        <v>3849167</v>
      </c>
      <c r="AW50" s="1">
        <v>3817944</v>
      </c>
      <c r="AX50" s="1">
        <v>3895165</v>
      </c>
      <c r="AY50" s="1">
        <v>4011107</v>
      </c>
      <c r="AZ50" s="1">
        <v>4129003</v>
      </c>
      <c r="BA50" s="1">
        <v>4255024</v>
      </c>
      <c r="BB50" s="1">
        <v>4516878</v>
      </c>
      <c r="BC50" s="1">
        <v>4898194</v>
      </c>
      <c r="BD50" s="38" t="e">
        <f>+#REF!</f>
        <v>#REF!</v>
      </c>
    </row>
    <row r="51" s="1" customFormat="1" ht="12.75"/>
    <row r="52" spans="39:56" s="1" customFormat="1" ht="12.75">
      <c r="AM52" s="1">
        <v>48716</v>
      </c>
      <c r="AN52" s="1">
        <v>64463</v>
      </c>
      <c r="AO52" s="1">
        <v>75221</v>
      </c>
      <c r="AP52" s="1">
        <v>51474</v>
      </c>
      <c r="AQ52" s="1">
        <v>36513</v>
      </c>
      <c r="AR52" s="1">
        <v>41775</v>
      </c>
      <c r="AS52" s="1">
        <v>39818</v>
      </c>
      <c r="AT52" s="1">
        <v>33169</v>
      </c>
      <c r="AU52" s="1">
        <v>49802</v>
      </c>
      <c r="AV52" s="1">
        <v>56012</v>
      </c>
      <c r="AW52" s="1">
        <v>43729</v>
      </c>
      <c r="AX52" s="1">
        <v>46215</v>
      </c>
      <c r="AY52" s="1">
        <v>31529</v>
      </c>
      <c r="AZ52" s="1">
        <v>25312</v>
      </c>
      <c r="BA52" s="1">
        <v>30644</v>
      </c>
      <c r="BB52" s="1">
        <v>22725</v>
      </c>
      <c r="BC52" s="1">
        <v>13184</v>
      </c>
      <c r="BD52" s="38" t="e">
        <f>+#REF!</f>
        <v>#REF!</v>
      </c>
    </row>
    <row r="53" spans="39:56" s="1" customFormat="1" ht="12.75">
      <c r="AM53" s="1">
        <v>0</v>
      </c>
      <c r="AN53" s="1">
        <v>0</v>
      </c>
      <c r="AO53" s="1">
        <v>22886</v>
      </c>
      <c r="AP53" s="1">
        <v>64099</v>
      </c>
      <c r="AQ53" s="1">
        <v>83799</v>
      </c>
      <c r="AR53" s="1">
        <v>120709</v>
      </c>
      <c r="AS53" s="1">
        <v>234038</v>
      </c>
      <c r="AT53" s="1">
        <v>228346</v>
      </c>
      <c r="AU53" s="1">
        <v>198874</v>
      </c>
      <c r="AV53" s="1">
        <v>143062</v>
      </c>
      <c r="AW53" s="1">
        <v>97008</v>
      </c>
      <c r="AX53" s="1">
        <v>95814</v>
      </c>
      <c r="AY53" s="1">
        <v>81612</v>
      </c>
      <c r="AZ53" s="1">
        <v>74501</v>
      </c>
      <c r="BA53" s="1">
        <v>85963</v>
      </c>
      <c r="BB53" s="1">
        <v>91434</v>
      </c>
      <c r="BC53" s="1">
        <v>86114</v>
      </c>
      <c r="BD53" s="38" t="e">
        <f>+#REF!</f>
        <v>#REF!</v>
      </c>
    </row>
    <row r="54" spans="39:56" s="1" customFormat="1" ht="12.75">
      <c r="AM54" s="1">
        <v>12765</v>
      </c>
      <c r="AN54" s="1">
        <v>25617</v>
      </c>
      <c r="AO54" s="1">
        <v>22063</v>
      </c>
      <c r="AP54" s="1">
        <v>15560</v>
      </c>
      <c r="AQ54" s="1">
        <v>20155</v>
      </c>
      <c r="AR54" s="1">
        <v>20408</v>
      </c>
      <c r="AS54" s="1">
        <v>43310</v>
      </c>
      <c r="AT54" s="1">
        <v>53241</v>
      </c>
      <c r="AU54" s="1">
        <v>38036</v>
      </c>
      <c r="AV54" s="1">
        <v>20725</v>
      </c>
      <c r="AW54" s="1">
        <v>29774</v>
      </c>
      <c r="AX54" s="1">
        <v>39296</v>
      </c>
      <c r="AY54" s="1">
        <v>28868</v>
      </c>
      <c r="AZ54" s="1">
        <v>22754</v>
      </c>
      <c r="BA54" s="1">
        <v>15265</v>
      </c>
      <c r="BB54" s="1">
        <v>22456</v>
      </c>
      <c r="BC54" s="1">
        <v>24524</v>
      </c>
      <c r="BD54" s="38" t="e">
        <f>+#REF!</f>
        <v>#REF!</v>
      </c>
    </row>
    <row r="55" spans="2:56" s="1" customFormat="1" ht="12.75">
      <c r="B55" s="11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10004</v>
      </c>
      <c r="AS55" s="1">
        <v>22455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38" t="e">
        <f>+#REF!</f>
        <v>#REF!</v>
      </c>
    </row>
    <row r="56" spans="39:56" s="1" customFormat="1" ht="12.75"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1639</v>
      </c>
      <c r="BA56" s="1">
        <v>19545</v>
      </c>
      <c r="BB56" s="1">
        <v>14824</v>
      </c>
      <c r="BC56" s="1">
        <v>77096</v>
      </c>
      <c r="BD56" s="38" t="e">
        <f>+#REF!</f>
        <v>#REF!</v>
      </c>
    </row>
    <row r="57" spans="39:56" s="1" customFormat="1" ht="12.75">
      <c r="AM57" s="1">
        <v>45016</v>
      </c>
      <c r="AN57" s="1">
        <v>94109</v>
      </c>
      <c r="AO57" s="1">
        <v>176856</v>
      </c>
      <c r="AP57" s="1">
        <v>320447</v>
      </c>
      <c r="AQ57" s="1">
        <v>555166</v>
      </c>
      <c r="AR57" s="1">
        <v>918413</v>
      </c>
      <c r="AS57" s="1">
        <v>1472891</v>
      </c>
      <c r="AT57" s="1">
        <v>1931808</v>
      </c>
      <c r="AU57" s="1">
        <v>2119353</v>
      </c>
      <c r="AV57" s="1">
        <v>2331999</v>
      </c>
      <c r="AW57" s="1">
        <v>2330125</v>
      </c>
      <c r="AX57" s="1">
        <v>2389117</v>
      </c>
      <c r="AY57" s="1">
        <v>2584471</v>
      </c>
      <c r="AZ57" s="1">
        <v>2757275</v>
      </c>
      <c r="BA57" s="1">
        <v>2773243</v>
      </c>
      <c r="BB57" s="1">
        <v>2841970</v>
      </c>
      <c r="BC57" s="1">
        <v>2893311</v>
      </c>
      <c r="BD57" s="39" t="e">
        <f>+#REF!</f>
        <v>#REF!</v>
      </c>
    </row>
    <row r="58" spans="39:56" s="1" customFormat="1" ht="12.75">
      <c r="AM58" s="1">
        <v>54584</v>
      </c>
      <c r="AN58" s="1">
        <v>109631</v>
      </c>
      <c r="AO58" s="1">
        <v>156259</v>
      </c>
      <c r="AP58" s="1">
        <v>181432</v>
      </c>
      <c r="AQ58" s="1">
        <v>234369</v>
      </c>
      <c r="AR58" s="1">
        <v>315049</v>
      </c>
      <c r="AS58" s="1">
        <v>322828</v>
      </c>
      <c r="AT58" s="1">
        <v>391275</v>
      </c>
      <c r="AU58" s="1">
        <v>505291</v>
      </c>
      <c r="AV58" s="1">
        <v>558365</v>
      </c>
      <c r="AW58" s="1">
        <v>557643</v>
      </c>
      <c r="AX58" s="1">
        <v>568653</v>
      </c>
      <c r="AY58" s="1">
        <v>520951</v>
      </c>
      <c r="AZ58" s="1">
        <v>524146</v>
      </c>
      <c r="BA58" s="1">
        <v>599330</v>
      </c>
      <c r="BB58" s="1">
        <v>625318</v>
      </c>
      <c r="BC58" s="1">
        <v>650849</v>
      </c>
      <c r="BD58" s="38" t="e">
        <f>+#REF!</f>
        <v>#REF!</v>
      </c>
    </row>
    <row r="59" spans="39:56" s="1" customFormat="1" ht="12.75"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4250</v>
      </c>
      <c r="BD59" s="38" t="e">
        <f>+#REF!</f>
        <v>#REF!</v>
      </c>
    </row>
    <row r="60" spans="39:56" s="1" customFormat="1" ht="12.75"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4159</v>
      </c>
      <c r="BB60" s="1">
        <v>193254</v>
      </c>
      <c r="BC60" s="1">
        <v>496881</v>
      </c>
      <c r="BD60" s="38" t="e">
        <f>+#REF!</f>
        <v>#REF!</v>
      </c>
    </row>
    <row r="61" spans="39:56" s="1" customFormat="1" ht="12.75">
      <c r="AM61" s="1">
        <v>553708</v>
      </c>
      <c r="AN61" s="1">
        <v>449334</v>
      </c>
      <c r="AO61" s="1">
        <v>533499</v>
      </c>
      <c r="AP61" s="1">
        <v>567907</v>
      </c>
      <c r="AQ61" s="1">
        <v>558805</v>
      </c>
      <c r="AR61" s="1">
        <v>572936</v>
      </c>
      <c r="AS61" s="1">
        <v>668448</v>
      </c>
      <c r="AT61" s="1">
        <v>700084</v>
      </c>
      <c r="AU61" s="1">
        <v>714911</v>
      </c>
      <c r="AV61" s="1">
        <v>739004</v>
      </c>
      <c r="AW61" s="1">
        <v>759665</v>
      </c>
      <c r="AX61" s="1">
        <v>756070</v>
      </c>
      <c r="AY61" s="1">
        <v>763676</v>
      </c>
      <c r="AZ61" s="1">
        <v>723376</v>
      </c>
      <c r="BA61" s="1">
        <v>726875</v>
      </c>
      <c r="BB61" s="1">
        <v>704897</v>
      </c>
      <c r="BC61" s="1">
        <v>651985</v>
      </c>
      <c r="BD61" s="38" t="e">
        <f>+#REF!</f>
        <v>#REF!</v>
      </c>
    </row>
    <row r="62" s="1" customFormat="1" ht="12.75"/>
    <row r="63" spans="28:56" s="1" customFormat="1" ht="12.75"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1">
        <f aca="true" t="shared" si="4" ref="AM63:BD63">AM52+AM53+AM54+AM55+AM56+AM59+AM60</f>
        <v>61481</v>
      </c>
      <c r="AN63" s="1">
        <f t="shared" si="4"/>
        <v>90080</v>
      </c>
      <c r="AO63" s="1">
        <f t="shared" si="4"/>
        <v>120170</v>
      </c>
      <c r="AP63" s="1">
        <f t="shared" si="4"/>
        <v>131133</v>
      </c>
      <c r="AQ63" s="1">
        <f t="shared" si="4"/>
        <v>140467</v>
      </c>
      <c r="AR63" s="1">
        <f t="shared" si="4"/>
        <v>192896</v>
      </c>
      <c r="AS63" s="1">
        <f t="shared" si="4"/>
        <v>339621</v>
      </c>
      <c r="AT63" s="1">
        <f t="shared" si="4"/>
        <v>314756</v>
      </c>
      <c r="AU63" s="1">
        <f t="shared" si="4"/>
        <v>286712</v>
      </c>
      <c r="AV63" s="1">
        <f t="shared" si="4"/>
        <v>219799</v>
      </c>
      <c r="AW63" s="1">
        <f t="shared" si="4"/>
        <v>170511</v>
      </c>
      <c r="AX63" s="1">
        <f t="shared" si="4"/>
        <v>181325</v>
      </c>
      <c r="AY63" s="1">
        <f t="shared" si="4"/>
        <v>142009</v>
      </c>
      <c r="AZ63" s="1">
        <f t="shared" si="4"/>
        <v>124206</v>
      </c>
      <c r="BA63" s="1">
        <f t="shared" si="4"/>
        <v>155576</v>
      </c>
      <c r="BB63" s="1">
        <f t="shared" si="4"/>
        <v>344693</v>
      </c>
      <c r="BC63" s="1">
        <f t="shared" si="4"/>
        <v>702049</v>
      </c>
      <c r="BD63" s="1" t="e">
        <f t="shared" si="4"/>
        <v>#REF!</v>
      </c>
    </row>
    <row r="64" spans="15:27" s="1" customFormat="1" ht="12.75"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="1" customFormat="1" ht="12.75"/>
    <row r="66" spans="41:56" s="1" customFormat="1" ht="12.75">
      <c r="AO66" s="1">
        <f aca="true" t="shared" si="5" ref="AO66:BD66">+AO55</f>
        <v>0</v>
      </c>
      <c r="AP66" s="1">
        <f t="shared" si="5"/>
        <v>0</v>
      </c>
      <c r="AQ66" s="1">
        <f t="shared" si="5"/>
        <v>0</v>
      </c>
      <c r="AR66" s="1">
        <f t="shared" si="5"/>
        <v>10004</v>
      </c>
      <c r="AS66" s="1">
        <f t="shared" si="5"/>
        <v>22455</v>
      </c>
      <c r="AT66" s="1">
        <f t="shared" si="5"/>
        <v>0</v>
      </c>
      <c r="AU66" s="1">
        <f t="shared" si="5"/>
        <v>0</v>
      </c>
      <c r="AV66" s="1">
        <f t="shared" si="5"/>
        <v>0</v>
      </c>
      <c r="AW66" s="1">
        <f t="shared" si="5"/>
        <v>0</v>
      </c>
      <c r="AX66" s="1">
        <f t="shared" si="5"/>
        <v>0</v>
      </c>
      <c r="AY66" s="1">
        <f t="shared" si="5"/>
        <v>0</v>
      </c>
      <c r="AZ66" s="1">
        <f t="shared" si="5"/>
        <v>0</v>
      </c>
      <c r="BA66" s="1">
        <f t="shared" si="5"/>
        <v>0</v>
      </c>
      <c r="BB66" s="1">
        <f t="shared" si="5"/>
        <v>0</v>
      </c>
      <c r="BC66" s="1">
        <f t="shared" si="5"/>
        <v>0</v>
      </c>
      <c r="BD66" s="1" t="e">
        <f t="shared" si="5"/>
        <v>#REF!</v>
      </c>
    </row>
    <row r="67" spans="41:56" s="1" customFormat="1" ht="12.75">
      <c r="AO67" s="1">
        <f aca="true" t="shared" si="6" ref="AO67:BD67">+AO52+AO53+AO58+AO61</f>
        <v>787865</v>
      </c>
      <c r="AP67" s="1">
        <f t="shared" si="6"/>
        <v>864912</v>
      </c>
      <c r="AQ67" s="1">
        <f t="shared" si="6"/>
        <v>913486</v>
      </c>
      <c r="AR67" s="1">
        <f t="shared" si="6"/>
        <v>1050469</v>
      </c>
      <c r="AS67" s="1">
        <f t="shared" si="6"/>
        <v>1265132</v>
      </c>
      <c r="AT67" s="1">
        <f t="shared" si="6"/>
        <v>1352874</v>
      </c>
      <c r="AU67" s="1">
        <f t="shared" si="6"/>
        <v>1468878</v>
      </c>
      <c r="AV67" s="1">
        <f t="shared" si="6"/>
        <v>1496443</v>
      </c>
      <c r="AW67" s="1">
        <f t="shared" si="6"/>
        <v>1458045</v>
      </c>
      <c r="AX67" s="1">
        <f t="shared" si="6"/>
        <v>1466752</v>
      </c>
      <c r="AY67" s="1">
        <f t="shared" si="6"/>
        <v>1397768</v>
      </c>
      <c r="AZ67" s="1">
        <f t="shared" si="6"/>
        <v>1347335</v>
      </c>
      <c r="BA67" s="1">
        <f t="shared" si="6"/>
        <v>1442812</v>
      </c>
      <c r="BB67" s="1">
        <f t="shared" si="6"/>
        <v>1444374</v>
      </c>
      <c r="BC67" s="1">
        <f t="shared" si="6"/>
        <v>1402132</v>
      </c>
      <c r="BD67" s="1" t="e">
        <f t="shared" si="6"/>
        <v>#REF!</v>
      </c>
    </row>
    <row r="68" spans="41:56" s="1" customFormat="1" ht="12.75">
      <c r="AO68" s="1">
        <f aca="true" t="shared" si="7" ref="AO68:BD68">+AO56+AO59</f>
        <v>0</v>
      </c>
      <c r="AP68" s="1">
        <f t="shared" si="7"/>
        <v>0</v>
      </c>
      <c r="AQ68" s="1">
        <f t="shared" si="7"/>
        <v>0</v>
      </c>
      <c r="AR68" s="1">
        <f t="shared" si="7"/>
        <v>0</v>
      </c>
      <c r="AS68" s="1">
        <f t="shared" si="7"/>
        <v>0</v>
      </c>
      <c r="AT68" s="1">
        <f t="shared" si="7"/>
        <v>0</v>
      </c>
      <c r="AU68" s="1">
        <f t="shared" si="7"/>
        <v>0</v>
      </c>
      <c r="AV68" s="1">
        <f t="shared" si="7"/>
        <v>0</v>
      </c>
      <c r="AW68" s="1">
        <f t="shared" si="7"/>
        <v>0</v>
      </c>
      <c r="AX68" s="1">
        <f t="shared" si="7"/>
        <v>0</v>
      </c>
      <c r="AY68" s="1">
        <f t="shared" si="7"/>
        <v>0</v>
      </c>
      <c r="AZ68" s="1">
        <f t="shared" si="7"/>
        <v>1639</v>
      </c>
      <c r="BA68" s="1">
        <f t="shared" si="7"/>
        <v>19545</v>
      </c>
      <c r="BB68" s="1">
        <f t="shared" si="7"/>
        <v>14824</v>
      </c>
      <c r="BC68" s="1">
        <f t="shared" si="7"/>
        <v>81346</v>
      </c>
      <c r="BD68" s="1" t="e">
        <f t="shared" si="7"/>
        <v>#REF!</v>
      </c>
    </row>
    <row r="69" spans="41:56" s="1" customFormat="1" ht="12.75">
      <c r="AO69" s="1">
        <f aca="true" t="shared" si="8" ref="AO69:BD69">+AO54+AO57+AO60</f>
        <v>198919</v>
      </c>
      <c r="AP69" s="1">
        <f t="shared" si="8"/>
        <v>336007</v>
      </c>
      <c r="AQ69" s="1">
        <f t="shared" si="8"/>
        <v>575321</v>
      </c>
      <c r="AR69" s="1">
        <f t="shared" si="8"/>
        <v>938821</v>
      </c>
      <c r="AS69" s="1">
        <f t="shared" si="8"/>
        <v>1516201</v>
      </c>
      <c r="AT69" s="1">
        <f t="shared" si="8"/>
        <v>1985049</v>
      </c>
      <c r="AU69" s="1">
        <f t="shared" si="8"/>
        <v>2157389</v>
      </c>
      <c r="AV69" s="1">
        <f t="shared" si="8"/>
        <v>2352724</v>
      </c>
      <c r="AW69" s="1">
        <f t="shared" si="8"/>
        <v>2359899</v>
      </c>
      <c r="AX69" s="1">
        <f t="shared" si="8"/>
        <v>2428413</v>
      </c>
      <c r="AY69" s="1">
        <f t="shared" si="8"/>
        <v>2613339</v>
      </c>
      <c r="AZ69" s="1">
        <f t="shared" si="8"/>
        <v>2780029</v>
      </c>
      <c r="BA69" s="1">
        <f t="shared" si="8"/>
        <v>2792667</v>
      </c>
      <c r="BB69" s="1">
        <f t="shared" si="8"/>
        <v>3057680</v>
      </c>
      <c r="BC69" s="1">
        <f t="shared" si="8"/>
        <v>3414716</v>
      </c>
      <c r="BD69" s="1" t="e">
        <f t="shared" si="8"/>
        <v>#REF!</v>
      </c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pans="2:14" s="1" customFormat="1" ht="12.7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pans="2:14" s="1" customFormat="1" ht="12.7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pans="2:27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14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</sheetData>
  <mergeCells count="5">
    <mergeCell ref="B1:N2"/>
    <mergeCell ref="B4:B5"/>
    <mergeCell ref="C4:C5"/>
    <mergeCell ref="D4:M4"/>
    <mergeCell ref="N4:N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1" t="s">
        <v>6</v>
      </c>
      <c r="C4" s="51"/>
      <c r="D4" s="51"/>
      <c r="E4" s="51"/>
      <c r="F4" s="51"/>
      <c r="G4" s="51"/>
      <c r="H4" s="51"/>
      <c r="I4" s="51"/>
    </row>
    <row r="6" spans="2:10" ht="20.25">
      <c r="B6" s="50" t="s">
        <v>3</v>
      </c>
      <c r="C6" s="50"/>
      <c r="D6" s="50"/>
      <c r="E6" s="50"/>
      <c r="F6" s="50"/>
      <c r="G6" s="50"/>
      <c r="H6" s="50"/>
      <c r="I6" s="50"/>
      <c r="J6" s="2"/>
    </row>
    <row r="7" spans="2:10" ht="20.25">
      <c r="B7" s="50" t="s">
        <v>4</v>
      </c>
      <c r="C7" s="50"/>
      <c r="D7" s="50"/>
      <c r="E7" s="50"/>
      <c r="F7" s="50"/>
      <c r="G7" s="50"/>
      <c r="H7" s="50"/>
      <c r="I7" s="50"/>
      <c r="J7" s="2"/>
    </row>
    <row r="8" spans="244:251" ht="20.25">
      <c r="IJ8" s="50" t="s">
        <v>3</v>
      </c>
      <c r="IK8" s="50"/>
      <c r="IL8" s="50"/>
      <c r="IM8" s="50"/>
      <c r="IN8" s="50"/>
      <c r="IO8" s="50"/>
      <c r="IP8" s="50"/>
      <c r="IQ8" s="50"/>
    </row>
    <row r="9" spans="2:251" ht="20.25">
      <c r="B9" s="50" t="s">
        <v>2</v>
      </c>
      <c r="C9" s="50"/>
      <c r="D9" s="50"/>
      <c r="E9" s="50"/>
      <c r="F9" s="50"/>
      <c r="G9" s="50"/>
      <c r="H9" s="50"/>
      <c r="I9" s="50"/>
      <c r="J9" s="2"/>
      <c r="IJ9" s="50" t="s">
        <v>4</v>
      </c>
      <c r="IK9" s="50"/>
      <c r="IL9" s="50"/>
      <c r="IM9" s="50"/>
      <c r="IN9" s="50"/>
      <c r="IO9" s="50"/>
      <c r="IP9" s="50"/>
      <c r="IQ9" s="50"/>
    </row>
    <row r="11" spans="244:251" ht="20.25">
      <c r="IJ11" s="50" t="s">
        <v>2</v>
      </c>
      <c r="IK11" s="50"/>
      <c r="IL11" s="50"/>
      <c r="IM11" s="50"/>
      <c r="IN11" s="50"/>
      <c r="IO11" s="50"/>
      <c r="IP11" s="50"/>
      <c r="IQ11" s="50"/>
    </row>
    <row r="26" ht="15">
      <c r="B26" s="3" t="s">
        <v>5</v>
      </c>
    </row>
    <row r="28" ht="15">
      <c r="IJ28" s="3" t="s">
        <v>5</v>
      </c>
    </row>
  </sheetData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5" top="1.79" bottom="1" header="0.492125985" footer="0.492125985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NACIONAL DE COMBU</dc:creator>
  <cp:keywords/>
  <dc:description/>
  <cp:lastModifiedBy>ANP</cp:lastModifiedBy>
  <cp:lastPrinted>2001-10-16T17:20:34Z</cp:lastPrinted>
  <dcterms:created xsi:type="dcterms:W3CDTF">1998-02-13T16:43:15Z</dcterms:created>
  <dcterms:modified xsi:type="dcterms:W3CDTF">2001-10-22T16:32:29Z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