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3375" activeTab="0"/>
  </bookViews>
  <sheets>
    <sheet name="T2.38" sheetId="1" r:id="rId1"/>
    <sheet name="Gráfico 31 e 32" sheetId="2" state="hidden" r:id="rId2"/>
    <sheet name="Figura 08" sheetId="3" state="hidden" r:id="rId3"/>
  </sheets>
  <definedNames>
    <definedName name="_Fill" hidden="1">'T2.38'!#REF!</definedName>
    <definedName name="_xlnm.Print_Area" localSheetId="0">'T2.38'!$A$1:$I$66</definedName>
  </definedNames>
  <calcPr fullCalcOnLoad="1"/>
</workbook>
</file>

<file path=xl/sharedStrings.xml><?xml version="1.0" encoding="utf-8"?>
<sst xmlns="http://schemas.openxmlformats.org/spreadsheetml/2006/main" count="245" uniqueCount="87">
  <si>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</si>
  <si>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</si>
  <si>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</si>
  <si>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</si>
  <si>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</si>
  <si>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</si>
  <si>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</si>
  <si>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</si>
  <si>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</si>
  <si>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</si>
  <si>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</si>
  <si>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</si>
  <si>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</si>
  <si>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</si>
  <si>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</si>
  <si>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</si>
  <si>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</si>
  <si>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</si>
  <si>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</si>
  <si>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</si>
  <si>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</si>
  <si>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</si>
  <si>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</si>
  <si>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</si>
  <si>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</si>
  <si>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</si>
  <si>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</si>
  <si>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</si>
  <si>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</si>
  <si>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</si>
  <si>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</si>
  <si>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r>
      <t>Importação de derivados de petróleo (mil m</t>
    </r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)</t>
    </r>
  </si>
  <si>
    <t>Total</t>
  </si>
  <si>
    <t xml:space="preserve">Querosene </t>
  </si>
  <si>
    <t>de aviação</t>
  </si>
  <si>
    <t>diesel</t>
  </si>
  <si>
    <t xml:space="preserve">Óleo </t>
  </si>
  <si>
    <t>Óleo</t>
  </si>
  <si>
    <t>lubrificante</t>
  </si>
  <si>
    <t>Angola</t>
  </si>
  <si>
    <t>Argentina</t>
  </si>
  <si>
    <t>Aruba</t>
  </si>
  <si>
    <t>Venezuela</t>
  </si>
  <si>
    <t>Argélia</t>
  </si>
  <si>
    <t>Canadá</t>
  </si>
  <si>
    <t>Colômbia</t>
  </si>
  <si>
    <t>Egito</t>
  </si>
  <si>
    <t>França</t>
  </si>
  <si>
    <t>Índia</t>
  </si>
  <si>
    <t>Itália</t>
  </si>
  <si>
    <t>Coréia do Norte</t>
  </si>
  <si>
    <t>Coréia do Sul</t>
  </si>
  <si>
    <t>Coveite</t>
  </si>
  <si>
    <t>Letônia</t>
  </si>
  <si>
    <t>México</t>
  </si>
  <si>
    <t>Antilhas Holandesas</t>
  </si>
  <si>
    <t>Nigéria</t>
  </si>
  <si>
    <t>Espanha</t>
  </si>
  <si>
    <t>Reino Unido</t>
  </si>
  <si>
    <t>Estados Unidos</t>
  </si>
  <si>
    <t>Arábia Saudita</t>
  </si>
  <si>
    <t>Coque</t>
  </si>
  <si>
    <t>América do Norte</t>
  </si>
  <si>
    <t>Oriente Médio</t>
  </si>
  <si>
    <t>África</t>
  </si>
  <si>
    <t>Europa</t>
  </si>
  <si>
    <t>Ex-União Soviética</t>
  </si>
  <si>
    <t>Trinidad e Tobago</t>
  </si>
  <si>
    <t>Rússia</t>
  </si>
  <si>
    <t>Suíça</t>
  </si>
  <si>
    <t>Afeganistão, Austrália, China, Cingapura, Hong Kong, Indonésia, Japão,  Malásia e Tailândia.</t>
  </si>
  <si>
    <t>Noruega</t>
  </si>
  <si>
    <t>Fonte: Ministério do Desenvolvimento, Indústria e Comércio Exterior, Secretaria de Comércio Exterior -SECEX.</t>
  </si>
  <si>
    <r>
      <t>GLP</t>
    </r>
    <r>
      <rPr>
        <b/>
        <vertAlign val="superscript"/>
        <sz val="7"/>
        <rFont val="Arial"/>
        <family val="2"/>
      </rPr>
      <t>1</t>
    </r>
  </si>
  <si>
    <r>
      <t>Outros</t>
    </r>
    <r>
      <rPr>
        <b/>
        <vertAlign val="superscript"/>
        <sz val="7"/>
        <rFont val="Arial"/>
        <family val="2"/>
      </rPr>
      <t xml:space="preserve">2 </t>
    </r>
  </si>
  <si>
    <t>Américas Central e do Sul</t>
  </si>
  <si>
    <r>
      <t>Outros</t>
    </r>
    <r>
      <rPr>
        <vertAlign val="superscript"/>
        <sz val="7"/>
        <rFont val="Arial"/>
        <family val="2"/>
      </rPr>
      <t>3</t>
    </r>
  </si>
  <si>
    <r>
      <t>Outros</t>
    </r>
    <r>
      <rPr>
        <vertAlign val="superscript"/>
        <sz val="7"/>
        <rFont val="Arial"/>
        <family val="2"/>
      </rPr>
      <t>4</t>
    </r>
  </si>
  <si>
    <r>
      <t>Outros</t>
    </r>
    <r>
      <rPr>
        <vertAlign val="superscript"/>
        <sz val="7"/>
        <rFont val="Arial"/>
        <family val="2"/>
      </rPr>
      <t>5</t>
    </r>
  </si>
  <si>
    <r>
      <t>Outros</t>
    </r>
    <r>
      <rPr>
        <vertAlign val="superscript"/>
        <sz val="7"/>
        <rFont val="Arial"/>
        <family val="2"/>
      </rPr>
      <t>6</t>
    </r>
  </si>
  <si>
    <t>Ásia-Pacífico</t>
  </si>
  <si>
    <r>
      <t>Outros</t>
    </r>
    <r>
      <rPr>
        <vertAlign val="superscript"/>
        <sz val="7"/>
        <rFont val="Arial"/>
        <family val="2"/>
      </rPr>
      <t>7</t>
    </r>
  </si>
  <si>
    <r>
      <t>1</t>
    </r>
    <r>
      <rPr>
        <sz val="7"/>
        <rFont val="Arial"/>
        <family val="2"/>
      </rPr>
      <t xml:space="preserve">Inclui propano e butano. 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Inclui gasolina A, querosene iluminante, óleo combustível, solvente, parafina, asfalto, e outros não-energéticos. 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Inclui Barbados, Bolívia,</t>
    </r>
  </si>
  <si>
    <r>
      <t xml:space="preserve"> Chile, Cuba, Ilhas Cayman, Porto Rico e Uruguai. </t>
    </r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Inclui Alemanha, Áustria, Bélgica, Dinamarca, Finlândia, Grécia, Holanda, Hungria, Irlanda, Luxemburgo, </t>
    </r>
  </si>
  <si>
    <r>
      <t xml:space="preserve">Portugal e Suécia. 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Inclui Emirados Árabes Unidos e Iêmen. </t>
    </r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Inclui África do Sul, Congo (Brazzaville), Guiné-Equatorial, Líbia, Marrocos e Tunísia. 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Inclui </t>
    </r>
  </si>
  <si>
    <t>Tabela 2.38: Importação de derivados de petróleo, segundo regiões geográficas, países e blocos econômicos de procedência - 2000</t>
  </si>
  <si>
    <t>Regiões geográficas, países e blocos econômicos</t>
  </si>
</sst>
</file>

<file path=xl/styles.xml><?xml version="1.0" encoding="utf-8"?>
<styleSheet xmlns="http://schemas.openxmlformats.org/spreadsheetml/2006/main">
  <numFmts count="5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\ #,##0_);\(&quot;R$&quot;\ #,##0\)"/>
    <numFmt numFmtId="177" formatCode="&quot;R$&quot;\ #,##0_);[Red]\(&quot;R$&quot;\ #,##0\)"/>
    <numFmt numFmtId="178" formatCode="&quot;R$&quot;\ #,##0.00_);\(&quot;R$&quot;\ #,##0.00\)"/>
    <numFmt numFmtId="179" formatCode="&quot;R$&quot;\ #,##0.00_);[Red]\(&quot;R$&quot;\ #,##0.00\)"/>
    <numFmt numFmtId="180" formatCode="_(&quot;R$&quot;\ * #,##0_);_(&quot;R$&quot;\ * \(#,##0\);_(&quot;R$&quot;\ * &quot;-&quot;_);_(@_)"/>
    <numFmt numFmtId="181" formatCode="_(&quot;R$&quot;\ * #,##0.00_);_(&quot;R$&quot;\ * \(#,##0.00\);_(&quot;R$&quot;\ * &quot;-&quot;??_);_(@_)"/>
    <numFmt numFmtId="182" formatCode="&quot;Cr$&quot;\ #,##0_);\(&quot;Cr$&quot;\ #,##0\)"/>
    <numFmt numFmtId="183" formatCode="&quot;Cr$&quot;\ #,##0_);[Red]\(&quot;Cr$&quot;\ #,##0\)"/>
    <numFmt numFmtId="184" formatCode="&quot;Cr$&quot;\ #,##0.00_);\(&quot;Cr$&quot;\ #,##0.00\)"/>
    <numFmt numFmtId="185" formatCode="&quot;Cr$&quot;\ #,##0.00_);[Red]\(&quot;Cr$&quot;\ #,##0.00\)"/>
    <numFmt numFmtId="186" formatCode="_(&quot;Cr$&quot;\ * #,##0_);_(&quot;Cr$&quot;\ * \(#,##0\);_(&quot;Cr$&quot;\ * &quot;-&quot;_);_(@_)"/>
    <numFmt numFmtId="187" formatCode="_(&quot;Cr$&quot;\ * #,##0.00_);_(&quot;Cr$&quot;\ * \(#,##0.00\);_(&quot;Cr$&quot;\ * &quot;-&quot;??_);_(@_)"/>
    <numFmt numFmtId="188" formatCode="_(* #,##0.0_);_(* \(#,##0.0\);_(* &quot;-&quot;??_);_(@_)"/>
    <numFmt numFmtId="189" formatCode="_(* #,##0_);_(* \(#,##0\);_(* &quot;-&quot;??_);_(@_)"/>
    <numFmt numFmtId="190" formatCode="#,##0.0_);\(#,##0.0\)"/>
    <numFmt numFmtId="191" formatCode="#,##0.000_);\(#,##0.000\)"/>
    <numFmt numFmtId="192" formatCode="0.0"/>
    <numFmt numFmtId="193" formatCode="0.00000"/>
    <numFmt numFmtId="194" formatCode="0.0000"/>
    <numFmt numFmtId="195" formatCode="0.000"/>
    <numFmt numFmtId="196" formatCode="0.0000000"/>
    <numFmt numFmtId="197" formatCode="0.000000"/>
    <numFmt numFmtId="198" formatCode="General_)"/>
    <numFmt numFmtId="199" formatCode="#,##0.0"/>
    <numFmt numFmtId="200" formatCode="#,##0.000"/>
    <numFmt numFmtId="201" formatCode="0.00000000"/>
    <numFmt numFmtId="202" formatCode="0.000000000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  <numFmt numFmtId="208" formatCode="_(* #,##0.00000000_);_(* \(#,##0.00000000\);_(* &quot;-&quot;??_);_(@_)"/>
    <numFmt numFmtId="209" formatCode="_(* #,##0.000000000_);_(* \(#,##0.000000000\);_(* &quot;-&quot;??_);_(@_)"/>
    <numFmt numFmtId="210" formatCode="_(* #,##0.0000000000_);_(* \(#,##0.0000000000\);_(* &quot;-&quot;??_);_(@_)"/>
    <numFmt numFmtId="211" formatCode="_(* #,##0.00000000000_);_(* \(#,##0.00000000000\);_(* &quot;-&quot;??_);_(@_)"/>
  </numFmts>
  <fonts count="3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9.5"/>
      <name val="Arial"/>
      <family val="2"/>
    </font>
    <font>
      <sz val="12"/>
      <name val="Arial"/>
      <family val="0"/>
    </font>
    <font>
      <b/>
      <sz val="10.5"/>
      <name val="Arial"/>
      <family val="2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vertAlign val="superscript"/>
      <sz val="10.5"/>
      <name val="Arial"/>
      <family val="2"/>
    </font>
    <font>
      <sz val="9.75"/>
      <name val="Arial"/>
      <family val="2"/>
    </font>
    <font>
      <sz val="15.5"/>
      <name val="Arial"/>
      <family val="0"/>
    </font>
    <font>
      <sz val="11.5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name val="Arial MT"/>
      <family val="0"/>
    </font>
    <font>
      <b/>
      <sz val="9"/>
      <color indexed="10"/>
      <name val="Arial"/>
      <family val="2"/>
    </font>
    <font>
      <vertAlign val="superscript"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26" fillId="0" borderId="0" xfId="0" applyFont="1" applyAlignment="1">
      <alignment/>
    </xf>
    <xf numFmtId="37" fontId="25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1" fontId="27" fillId="0" borderId="0" xfId="0" applyNumberFormat="1" applyFont="1" applyFill="1" applyBorder="1" applyAlignment="1">
      <alignment horizontal="right"/>
    </xf>
    <xf numFmtId="189" fontId="27" fillId="0" borderId="0" xfId="18" applyNumberFormat="1" applyFont="1" applyAlignment="1">
      <alignment/>
    </xf>
    <xf numFmtId="189" fontId="28" fillId="0" borderId="0" xfId="18" applyNumberFormat="1" applyFont="1" applyAlignment="1">
      <alignment/>
    </xf>
    <xf numFmtId="189" fontId="29" fillId="0" borderId="0" xfId="18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89" fontId="8" fillId="0" borderId="0" xfId="18" applyNumberFormat="1" applyFont="1" applyAlignment="1">
      <alignment/>
    </xf>
    <xf numFmtId="189" fontId="0" fillId="0" borderId="0" xfId="0" applyNumberFormat="1" applyAlignment="1">
      <alignment/>
    </xf>
    <xf numFmtId="189" fontId="25" fillId="0" borderId="0" xfId="18" applyNumberFormat="1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/>
    </xf>
    <xf numFmtId="0" fontId="30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 wrapText="1"/>
    </xf>
    <xf numFmtId="0" fontId="31" fillId="2" borderId="0" xfId="0" applyFont="1" applyFill="1" applyBorder="1" applyAlignment="1">
      <alignment vertical="center"/>
    </xf>
    <xf numFmtId="0" fontId="30" fillId="2" borderId="1" xfId="0" applyFont="1" applyFill="1" applyBorder="1" applyAlignment="1">
      <alignment/>
    </xf>
    <xf numFmtId="3" fontId="30" fillId="2" borderId="0" xfId="0" applyNumberFormat="1" applyFont="1" applyFill="1" applyBorder="1" applyAlignment="1">
      <alignment horizontal="right" vertical="center" wrapText="1"/>
    </xf>
    <xf numFmtId="0" fontId="31" fillId="2" borderId="0" xfId="0" applyFont="1" applyFill="1" applyBorder="1" applyAlignment="1">
      <alignment/>
    </xf>
    <xf numFmtId="0" fontId="31" fillId="2" borderId="1" xfId="0" applyFont="1" applyFill="1" applyBorder="1" applyAlignment="1">
      <alignment/>
    </xf>
    <xf numFmtId="4" fontId="31" fillId="2" borderId="0" xfId="0" applyNumberFormat="1" applyFont="1" applyFill="1" applyBorder="1" applyAlignment="1">
      <alignment horizontal="left"/>
    </xf>
    <xf numFmtId="0" fontId="31" fillId="2" borderId="0" xfId="0" applyFont="1" applyFill="1" applyBorder="1" applyAlignment="1">
      <alignment horizontal="left" vertical="center"/>
    </xf>
    <xf numFmtId="3" fontId="30" fillId="2" borderId="0" xfId="18" applyNumberFormat="1" applyFont="1" applyFill="1" applyBorder="1" applyAlignment="1" applyProtection="1">
      <alignment horizontal="right" vertical="center" wrapText="1"/>
      <protection/>
    </xf>
    <xf numFmtId="3" fontId="31" fillId="2" borderId="0" xfId="18" applyNumberFormat="1" applyFont="1" applyFill="1" applyBorder="1" applyAlignment="1">
      <alignment vertical="center" wrapText="1"/>
    </xf>
    <xf numFmtId="3" fontId="30" fillId="2" borderId="0" xfId="18" applyNumberFormat="1" applyFont="1" applyFill="1" applyBorder="1" applyAlignment="1">
      <alignment vertical="center" wrapText="1"/>
    </xf>
    <xf numFmtId="3" fontId="30" fillId="2" borderId="0" xfId="18" applyNumberFormat="1" applyFont="1" applyFill="1" applyBorder="1" applyAlignment="1">
      <alignment horizontal="right" vertical="center" wrapText="1"/>
    </xf>
    <xf numFmtId="3" fontId="30" fillId="2" borderId="0" xfId="18" applyNumberFormat="1" applyFont="1" applyFill="1" applyBorder="1" applyAlignment="1">
      <alignment horizontal="right"/>
    </xf>
    <xf numFmtId="3" fontId="30" fillId="2" borderId="0" xfId="18" applyNumberFormat="1" applyFont="1" applyFill="1" applyBorder="1" applyAlignment="1">
      <alignment vertical="center"/>
    </xf>
    <xf numFmtId="3" fontId="30" fillId="2" borderId="0" xfId="18" applyNumberFormat="1" applyFont="1" applyFill="1" applyBorder="1" applyAlignment="1">
      <alignment/>
    </xf>
    <xf numFmtId="3" fontId="31" fillId="2" borderId="0" xfId="18" applyNumberFormat="1" applyFont="1" applyFill="1" applyBorder="1" applyAlignment="1">
      <alignment horizontal="right"/>
    </xf>
    <xf numFmtId="3" fontId="33" fillId="2" borderId="0" xfId="18" applyNumberFormat="1" applyFont="1" applyFill="1" applyAlignment="1">
      <alignment/>
    </xf>
    <xf numFmtId="3" fontId="33" fillId="2" borderId="0" xfId="18" applyNumberFormat="1" applyFont="1" applyFill="1" applyBorder="1" applyAlignment="1">
      <alignment/>
    </xf>
    <xf numFmtId="3" fontId="31" fillId="2" borderId="0" xfId="18" applyNumberFormat="1" applyFont="1" applyFill="1" applyBorder="1" applyAlignment="1">
      <alignment/>
    </xf>
    <xf numFmtId="0" fontId="31" fillId="2" borderId="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3" fillId="2" borderId="0" xfId="18" applyNumberFormat="1" applyFont="1" applyFill="1" applyBorder="1" applyAlignment="1">
      <alignment horizontal="right"/>
    </xf>
    <xf numFmtId="9" fontId="30" fillId="2" borderId="0" xfId="17" applyFont="1" applyFill="1" applyBorder="1" applyAlignment="1">
      <alignment/>
    </xf>
    <xf numFmtId="189" fontId="31" fillId="2" borderId="0" xfId="18" applyNumberFormat="1" applyFont="1" applyFill="1" applyBorder="1" applyAlignment="1">
      <alignment/>
    </xf>
    <xf numFmtId="43" fontId="31" fillId="2" borderId="0" xfId="18" applyFont="1" applyFill="1" applyBorder="1" applyAlignment="1">
      <alignment horizontal="right" wrapText="1"/>
    </xf>
    <xf numFmtId="189" fontId="31" fillId="2" borderId="0" xfId="18" applyNumberFormat="1" applyFont="1" applyFill="1" applyBorder="1" applyAlignment="1">
      <alignment horizontal="right" wrapText="1"/>
    </xf>
    <xf numFmtId="189" fontId="31" fillId="2" borderId="0" xfId="18" applyNumberFormat="1" applyFont="1" applyFill="1" applyBorder="1" applyAlignment="1">
      <alignment horizontal="right" vertical="center" wrapText="1"/>
    </xf>
    <xf numFmtId="189" fontId="31" fillId="2" borderId="0" xfId="18" applyNumberFormat="1" applyFont="1" applyFill="1" applyBorder="1" applyAlignment="1">
      <alignment horizontal="center" vertical="center"/>
    </xf>
    <xf numFmtId="3" fontId="31" fillId="2" borderId="0" xfId="18" applyNumberFormat="1" applyFont="1" applyFill="1" applyBorder="1" applyAlignment="1">
      <alignment horizontal="left" vertical="center"/>
    </xf>
    <xf numFmtId="43" fontId="31" fillId="2" borderId="0" xfId="0" applyNumberFormat="1" applyFont="1" applyFill="1" applyBorder="1" applyAlignment="1">
      <alignment/>
    </xf>
    <xf numFmtId="0" fontId="35" fillId="2" borderId="0" xfId="0" applyFont="1" applyFill="1" applyBorder="1" applyAlignment="1">
      <alignment/>
    </xf>
    <xf numFmtId="0" fontId="31" fillId="2" borderId="0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0925"/>
          <c:w val="0.68575"/>
          <c:h val="0.87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32'!$T$5:$AD$5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GLP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32'!$T$6:$AD$6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32'!$T$7:$AD$7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32'!$T$8:$AD$8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32'!$T$15:$AD$15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32'!$T$10:$AD$10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4224011"/>
        <c:axId val="38016100"/>
      </c:barChart>
      <c:catAx>
        <c:axId val="4224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8016100"/>
        <c:crosses val="autoZero"/>
        <c:auto val="1"/>
        <c:lblOffset val="100"/>
        <c:noMultiLvlLbl val="0"/>
      </c:catAx>
      <c:valAx>
        <c:axId val="38016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10</a:t>
                </a:r>
                <a:r>
                  <a:rPr lang="en-US" cap="none" sz="1050" b="1" i="0" u="none" baseline="30000"/>
                  <a:t>3</a:t>
                </a:r>
                <a:r>
                  <a:rPr lang="en-US" cap="none" sz="1050" b="1" i="0" u="none" baseline="0"/>
                  <a:t> m</a:t>
                </a:r>
                <a:r>
                  <a:rPr lang="en-US" cap="none" sz="105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224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24075"/>
          <c:w val="0.2625"/>
          <c:h val="0.398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0925"/>
          <c:w val="0.687"/>
          <c:h val="0.87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32'!$T$5:$AD$5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GLP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32'!$T$6:$AD$6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32'!$T$7:$AD$7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32'!$T$8:$AD$8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32'!$T$15:$AD$15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31 e 32'!$T$4:$AD$4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31 e 32'!$T$10:$AD$10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6600581"/>
        <c:axId val="59405230"/>
      </c:barChart>
      <c:catAx>
        <c:axId val="660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9405230"/>
        <c:crosses val="autoZero"/>
        <c:auto val="1"/>
        <c:lblOffset val="100"/>
        <c:noMultiLvlLbl val="0"/>
      </c:catAx>
      <c:valAx>
        <c:axId val="59405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10</a:t>
                </a:r>
                <a:r>
                  <a:rPr lang="en-US" cap="none" sz="1050" b="1" i="0" u="none" baseline="30000"/>
                  <a:t>3</a:t>
                </a:r>
                <a:r>
                  <a:rPr lang="en-US" cap="none" sz="1050" b="1" i="0" u="none" baseline="0"/>
                  <a:t> m</a:t>
                </a:r>
                <a:r>
                  <a:rPr lang="en-US" cap="none" sz="105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600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25"/>
          <c:w val="0.2625"/>
          <c:h val="0.398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Importações totais:
15.599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33625"/>
          <c:y val="0.74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"/>
          <c:y val="0.28375"/>
          <c:w val="0.5975"/>
          <c:h val="0.494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Outros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 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723900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90575" y="1495425"/>
        <a:ext cx="6029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21"/>
  <sheetViews>
    <sheetView showGridLines="0" tabSelected="1" workbookViewId="0" topLeftCell="A1">
      <selection activeCell="A1" sqref="A1:I2"/>
    </sheetView>
  </sheetViews>
  <sheetFormatPr defaultColWidth="9.77734375" defaultRowHeight="15"/>
  <cols>
    <col min="1" max="1" width="16.99609375" style="29" customWidth="1"/>
    <col min="2" max="9" width="7.3359375" style="29" customWidth="1"/>
    <col min="10" max="16384" width="11.5546875" style="29" customWidth="1"/>
  </cols>
  <sheetData>
    <row r="1" spans="1:9" ht="12" customHeight="1">
      <c r="A1" s="77" t="s">
        <v>85</v>
      </c>
      <c r="B1" s="77"/>
      <c r="C1" s="77"/>
      <c r="D1" s="77"/>
      <c r="E1" s="77"/>
      <c r="F1" s="77"/>
      <c r="G1" s="77"/>
      <c r="H1" s="77"/>
      <c r="I1" s="77"/>
    </row>
    <row r="2" spans="1:9" ht="12" customHeight="1">
      <c r="A2" s="77"/>
      <c r="B2" s="77"/>
      <c r="C2" s="77"/>
      <c r="D2" s="77"/>
      <c r="E2" s="77"/>
      <c r="F2" s="77"/>
      <c r="G2" s="77"/>
      <c r="H2" s="77"/>
      <c r="I2" s="77"/>
    </row>
    <row r="3" spans="1:9" ht="9">
      <c r="A3" s="31"/>
      <c r="C3" s="61"/>
      <c r="D3" s="31"/>
      <c r="E3" s="31"/>
      <c r="F3" s="31"/>
      <c r="G3" s="31"/>
      <c r="H3" s="31"/>
      <c r="I3" s="31"/>
    </row>
    <row r="4" spans="1:9" ht="9">
      <c r="A4" s="74" t="s">
        <v>86</v>
      </c>
      <c r="B4" s="72" t="s">
        <v>31</v>
      </c>
      <c r="C4" s="73"/>
      <c r="D4" s="73"/>
      <c r="E4" s="73"/>
      <c r="F4" s="73"/>
      <c r="G4" s="73"/>
      <c r="H4" s="73"/>
      <c r="I4" s="73"/>
    </row>
    <row r="5" spans="1:9" ht="9">
      <c r="A5" s="75"/>
      <c r="B5" s="66" t="s">
        <v>32</v>
      </c>
      <c r="C5" s="51" t="s">
        <v>36</v>
      </c>
      <c r="D5" s="66" t="s">
        <v>73</v>
      </c>
      <c r="E5" s="66" t="s">
        <v>6</v>
      </c>
      <c r="F5" s="68" t="s">
        <v>61</v>
      </c>
      <c r="G5" s="51" t="s">
        <v>33</v>
      </c>
      <c r="H5" s="52" t="s">
        <v>37</v>
      </c>
      <c r="I5" s="70" t="s">
        <v>74</v>
      </c>
    </row>
    <row r="6" spans="1:10" ht="9">
      <c r="A6" s="76"/>
      <c r="B6" s="67"/>
      <c r="C6" s="53" t="s">
        <v>35</v>
      </c>
      <c r="D6" s="67"/>
      <c r="E6" s="67"/>
      <c r="F6" s="69"/>
      <c r="G6" s="53" t="s">
        <v>34</v>
      </c>
      <c r="H6" s="54" t="s">
        <v>38</v>
      </c>
      <c r="I6" s="71"/>
      <c r="J6" s="62"/>
    </row>
    <row r="7" spans="1:9" ht="9">
      <c r="A7" s="30"/>
      <c r="B7" s="32"/>
      <c r="C7" s="32"/>
      <c r="D7" s="32"/>
      <c r="E7" s="32"/>
      <c r="F7" s="32"/>
      <c r="G7" s="32"/>
      <c r="H7" s="32"/>
      <c r="I7" s="32"/>
    </row>
    <row r="8" spans="1:10" s="36" customFormat="1" ht="9">
      <c r="A8" s="33" t="s">
        <v>32</v>
      </c>
      <c r="B8" s="41">
        <f>SUM(C8:I8)</f>
        <v>18206.488786380087</v>
      </c>
      <c r="C8" s="41">
        <f aca="true" t="shared" si="0" ref="C8:I8">C10+C16+C26+C36+C41+C47+C55</f>
        <v>5800.964395180723</v>
      </c>
      <c r="D8" s="41">
        <f t="shared" si="0"/>
        <v>5096.779896363636</v>
      </c>
      <c r="E8" s="41">
        <f t="shared" si="0"/>
        <v>3788.029763888893</v>
      </c>
      <c r="F8" s="41">
        <f t="shared" si="0"/>
        <v>2222.8311202</v>
      </c>
      <c r="G8" s="41">
        <f t="shared" si="0"/>
        <v>902.7943797468357</v>
      </c>
      <c r="H8" s="41">
        <f t="shared" si="0"/>
        <v>152.245131</v>
      </c>
      <c r="I8" s="41">
        <f t="shared" si="0"/>
        <v>242.84409999999997</v>
      </c>
      <c r="J8" s="63"/>
    </row>
    <row r="9" spans="1:9" ht="9">
      <c r="A9" s="30"/>
      <c r="B9" s="42"/>
      <c r="C9" s="42"/>
      <c r="D9" s="42"/>
      <c r="E9" s="42"/>
      <c r="F9" s="42"/>
      <c r="G9" s="42"/>
      <c r="H9" s="42"/>
      <c r="I9" s="42"/>
    </row>
    <row r="10" spans="1:10" ht="9">
      <c r="A10" s="38" t="s">
        <v>62</v>
      </c>
      <c r="B10" s="41">
        <f>SUM(C10:I10)</f>
        <v>2001.662524741914</v>
      </c>
      <c r="C10" s="41">
        <f aca="true" t="shared" si="1" ref="C10:I10">SUM(C12:C14)</f>
        <v>350.551927710844</v>
      </c>
      <c r="D10" s="41">
        <f t="shared" si="1"/>
        <v>157.5458527272727</v>
      </c>
      <c r="E10" s="41">
        <f t="shared" si="1"/>
        <v>211.115</v>
      </c>
      <c r="F10" s="41">
        <f t="shared" si="1"/>
        <v>1211.098</v>
      </c>
      <c r="G10" s="41">
        <f t="shared" si="1"/>
        <v>42.5207443037975</v>
      </c>
      <c r="H10" s="41">
        <f t="shared" si="1"/>
        <v>13.307</v>
      </c>
      <c r="I10" s="41">
        <f t="shared" si="1"/>
        <v>15.524</v>
      </c>
      <c r="J10" s="56"/>
    </row>
    <row r="11" spans="1:10" ht="9">
      <c r="A11" s="38"/>
      <c r="B11" s="42"/>
      <c r="C11" s="42"/>
      <c r="D11" s="42"/>
      <c r="E11" s="42"/>
      <c r="F11" s="42"/>
      <c r="G11" s="42"/>
      <c r="H11" s="42"/>
      <c r="I11" s="42"/>
      <c r="J11" s="56"/>
    </row>
    <row r="12" spans="1:10" ht="9">
      <c r="A12" s="30" t="s">
        <v>44</v>
      </c>
      <c r="B12" s="41">
        <f>SUM(C12:I12)</f>
        <v>124.82853373494</v>
      </c>
      <c r="C12" s="49">
        <v>124.32253373494</v>
      </c>
      <c r="D12" s="43" t="s">
        <v>2</v>
      </c>
      <c r="E12" s="43" t="s">
        <v>2</v>
      </c>
      <c r="F12" s="43" t="s">
        <v>2</v>
      </c>
      <c r="G12" s="44" t="s">
        <v>2</v>
      </c>
      <c r="H12" s="40">
        <v>0.506</v>
      </c>
      <c r="I12" s="44" t="s">
        <v>2</v>
      </c>
      <c r="J12" s="56"/>
    </row>
    <row r="13" spans="1:10" ht="9">
      <c r="A13" s="29" t="s">
        <v>59</v>
      </c>
      <c r="B13" s="41">
        <f>SUM(C13:I13)</f>
        <v>1621.561852825156</v>
      </c>
      <c r="C13" s="49">
        <v>226.229393975904</v>
      </c>
      <c r="D13" s="42">
        <v>113.38971454545452</v>
      </c>
      <c r="E13" s="43" t="s">
        <v>2</v>
      </c>
      <c r="F13" s="45">
        <v>1211.098</v>
      </c>
      <c r="G13" s="46">
        <v>42.5207443037975</v>
      </c>
      <c r="H13" s="45">
        <v>12.801</v>
      </c>
      <c r="I13" s="43">
        <f>15.349+0.174</f>
        <v>15.523</v>
      </c>
      <c r="J13" s="56"/>
    </row>
    <row r="14" spans="1:10" ht="9">
      <c r="A14" s="30" t="s">
        <v>54</v>
      </c>
      <c r="B14" s="41">
        <f>SUM(C14:I14)</f>
        <v>255.27213818181818</v>
      </c>
      <c r="C14" s="44" t="s">
        <v>2</v>
      </c>
      <c r="D14" s="42">
        <v>44.15613818181818</v>
      </c>
      <c r="E14" s="46">
        <v>211.115</v>
      </c>
      <c r="F14" s="43" t="s">
        <v>2</v>
      </c>
      <c r="G14" s="44" t="s">
        <v>2</v>
      </c>
      <c r="H14" s="44" t="s">
        <v>2</v>
      </c>
      <c r="I14" s="43">
        <v>0.001</v>
      </c>
      <c r="J14" s="56"/>
    </row>
    <row r="15" spans="1:10" ht="9">
      <c r="A15" s="28"/>
      <c r="B15" s="41"/>
      <c r="C15" s="44"/>
      <c r="D15" s="42"/>
      <c r="E15" s="46"/>
      <c r="F15" s="43"/>
      <c r="G15" s="44"/>
      <c r="H15" s="43"/>
      <c r="I15" s="43"/>
      <c r="J15" s="56"/>
    </row>
    <row r="16" spans="1:10" ht="9">
      <c r="A16" s="38" t="s">
        <v>75</v>
      </c>
      <c r="B16" s="41">
        <f>SUM(C16:I16)</f>
        <v>7430.186715157727</v>
      </c>
      <c r="C16" s="47">
        <f aca="true" t="shared" si="2" ref="C16:I16">SUM(C18:C24)</f>
        <v>2393.2957493975896</v>
      </c>
      <c r="D16" s="47">
        <f t="shared" si="2"/>
        <v>1864.8797236363635</v>
      </c>
      <c r="E16" s="47">
        <f t="shared" si="2"/>
        <v>1875.4631611111158</v>
      </c>
      <c r="F16" s="47">
        <f t="shared" si="2"/>
        <v>278.142</v>
      </c>
      <c r="G16" s="47">
        <f t="shared" si="2"/>
        <v>790.3130810126584</v>
      </c>
      <c r="H16" s="47">
        <f t="shared" si="2"/>
        <v>66.05900000000001</v>
      </c>
      <c r="I16" s="47">
        <f t="shared" si="2"/>
        <v>162.034</v>
      </c>
      <c r="J16" s="56"/>
    </row>
    <row r="17" spans="1:10" ht="9">
      <c r="A17" s="38"/>
      <c r="B17" s="41"/>
      <c r="C17" s="44"/>
      <c r="D17" s="42"/>
      <c r="E17" s="46"/>
      <c r="F17" s="43"/>
      <c r="G17" s="44"/>
      <c r="H17" s="43"/>
      <c r="I17" s="43"/>
      <c r="J17" s="56"/>
    </row>
    <row r="18" spans="1:10" ht="9">
      <c r="A18" s="29" t="s">
        <v>55</v>
      </c>
      <c r="B18" s="41">
        <f aca="true" t="shared" si="3" ref="B18:B24">SUM(C18:I18)</f>
        <v>149.064</v>
      </c>
      <c r="C18" s="44" t="s">
        <v>2</v>
      </c>
      <c r="D18" s="43" t="s">
        <v>2</v>
      </c>
      <c r="E18" s="43" t="s">
        <v>2</v>
      </c>
      <c r="F18" s="43">
        <v>147.909</v>
      </c>
      <c r="G18" s="44" t="s">
        <v>2</v>
      </c>
      <c r="H18" s="40">
        <v>1.155</v>
      </c>
      <c r="I18" s="44" t="s">
        <v>2</v>
      </c>
      <c r="J18" s="56"/>
    </row>
    <row r="19" spans="1:10" ht="9">
      <c r="A19" s="28" t="s">
        <v>40</v>
      </c>
      <c r="B19" s="41">
        <f t="shared" si="3"/>
        <v>2709.9390225079146</v>
      </c>
      <c r="C19" s="49">
        <v>69.8855903614458</v>
      </c>
      <c r="D19" s="42">
        <v>1063.1938890909091</v>
      </c>
      <c r="E19" s="48">
        <v>1437.41154305556</v>
      </c>
      <c r="F19" s="40">
        <v>17.87</v>
      </c>
      <c r="G19" s="44" t="s">
        <v>2</v>
      </c>
      <c r="H19" s="40">
        <v>36.764</v>
      </c>
      <c r="I19" s="43">
        <v>84.814</v>
      </c>
      <c r="J19" s="56"/>
    </row>
    <row r="20" spans="1:10" ht="9">
      <c r="A20" s="28" t="s">
        <v>41</v>
      </c>
      <c r="B20" s="41">
        <f t="shared" si="3"/>
        <v>176.2172529116466</v>
      </c>
      <c r="C20" s="49">
        <v>33.4119445783133</v>
      </c>
      <c r="D20" s="43" t="s">
        <v>2</v>
      </c>
      <c r="E20" s="48">
        <v>49.4523083333333</v>
      </c>
      <c r="F20" s="43">
        <v>93.353</v>
      </c>
      <c r="G20" s="44" t="s">
        <v>2</v>
      </c>
      <c r="H20" s="43" t="s">
        <v>2</v>
      </c>
      <c r="I20" s="44" t="s">
        <v>2</v>
      </c>
      <c r="J20" s="56"/>
    </row>
    <row r="21" spans="1:10" ht="9">
      <c r="A21" s="30" t="s">
        <v>45</v>
      </c>
      <c r="B21" s="41">
        <f t="shared" si="3"/>
        <v>153.7618836500008</v>
      </c>
      <c r="C21" s="49">
        <v>76.5111204819277</v>
      </c>
      <c r="D21" s="43" t="s">
        <v>2</v>
      </c>
      <c r="E21" s="48">
        <v>12.0133986111111</v>
      </c>
      <c r="F21" s="43" t="s">
        <v>2</v>
      </c>
      <c r="G21" s="46">
        <v>65.237364556962</v>
      </c>
      <c r="H21" s="43" t="s">
        <v>2</v>
      </c>
      <c r="I21" s="44" t="s">
        <v>2</v>
      </c>
      <c r="J21" s="56"/>
    </row>
    <row r="22" spans="1:10" ht="9">
      <c r="A22" s="29" t="s">
        <v>67</v>
      </c>
      <c r="B22" s="41">
        <f t="shared" si="3"/>
        <v>134.09171269011608</v>
      </c>
      <c r="C22" s="49">
        <v>82.8872289156627</v>
      </c>
      <c r="D22" s="42">
        <v>12.027309090909089</v>
      </c>
      <c r="E22" s="43" t="s">
        <v>2</v>
      </c>
      <c r="F22" s="43" t="s">
        <v>2</v>
      </c>
      <c r="G22" s="46">
        <v>39.1771746835443</v>
      </c>
      <c r="H22" s="43" t="s">
        <v>2</v>
      </c>
      <c r="I22" s="44" t="s">
        <v>2</v>
      </c>
      <c r="J22" s="56"/>
    </row>
    <row r="23" spans="1:10" ht="9">
      <c r="A23" s="29" t="s">
        <v>42</v>
      </c>
      <c r="B23" s="41">
        <f t="shared" si="3"/>
        <v>3869.8673759233016</v>
      </c>
      <c r="C23" s="49">
        <v>2130.59986506024</v>
      </c>
      <c r="D23" s="42">
        <v>696.788969090909</v>
      </c>
      <c r="E23" s="46">
        <v>243.044</v>
      </c>
      <c r="F23" s="46">
        <v>19.01</v>
      </c>
      <c r="G23" s="46">
        <v>685.898541772152</v>
      </c>
      <c r="H23" s="46">
        <v>26.722</v>
      </c>
      <c r="I23" s="43">
        <v>67.804</v>
      </c>
      <c r="J23" s="56"/>
    </row>
    <row r="24" spans="1:10" ht="9">
      <c r="A24" s="28" t="s">
        <v>76</v>
      </c>
      <c r="B24" s="41">
        <f t="shared" si="3"/>
        <v>237.2454674747474</v>
      </c>
      <c r="C24" s="55" t="s">
        <v>2</v>
      </c>
      <c r="D24" s="42">
        <f>40.6204345454545+52.2491218181818</f>
        <v>92.86955636363629</v>
      </c>
      <c r="E24" s="48">
        <f>38.1277777777778+17.8656527777778+33.9234972222222+32.5879833333333+11.037</f>
        <v>133.5419111111111</v>
      </c>
      <c r="F24" s="43" t="s">
        <v>2</v>
      </c>
      <c r="G24" s="44" t="s">
        <v>2</v>
      </c>
      <c r="H24" s="43">
        <f>1.079+0.339</f>
        <v>1.418</v>
      </c>
      <c r="I24" s="44">
        <f>0.613+0.004+8.799</f>
        <v>9.416</v>
      </c>
      <c r="J24" s="56"/>
    </row>
    <row r="25" spans="2:10" ht="9">
      <c r="B25" s="41"/>
      <c r="C25" s="44"/>
      <c r="D25" s="43"/>
      <c r="E25" s="43"/>
      <c r="F25" s="43"/>
      <c r="G25" s="44"/>
      <c r="H25" s="40"/>
      <c r="I25" s="43"/>
      <c r="J25" s="56"/>
    </row>
    <row r="26" spans="1:10" ht="9">
      <c r="A26" s="38" t="s">
        <v>65</v>
      </c>
      <c r="B26" s="41">
        <f>SUM(C26:I26)</f>
        <v>1802.9348365389317</v>
      </c>
      <c r="C26" s="47">
        <f aca="true" t="shared" si="4" ref="C26:I26">SUM(C28:C34)</f>
        <v>254.69040240963864</v>
      </c>
      <c r="D26" s="47">
        <f t="shared" si="4"/>
        <v>656.4732218181819</v>
      </c>
      <c r="E26" s="47">
        <f t="shared" si="4"/>
        <v>119.02696111111109</v>
      </c>
      <c r="F26" s="47">
        <f t="shared" si="4"/>
        <v>636.0611202</v>
      </c>
      <c r="G26" s="58">
        <f t="shared" si="4"/>
        <v>0</v>
      </c>
      <c r="H26" s="47">
        <f t="shared" si="4"/>
        <v>72.50213099999999</v>
      </c>
      <c r="I26" s="47">
        <f t="shared" si="4"/>
        <v>64.181</v>
      </c>
      <c r="J26" s="56"/>
    </row>
    <row r="27" spans="1:10" ht="9">
      <c r="A27" s="38"/>
      <c r="B27" s="41"/>
      <c r="C27" s="44"/>
      <c r="D27" s="43"/>
      <c r="E27" s="43"/>
      <c r="F27" s="43"/>
      <c r="G27" s="44"/>
      <c r="H27" s="40"/>
      <c r="I27" s="43"/>
      <c r="J27" s="56"/>
    </row>
    <row r="28" spans="1:10" ht="9">
      <c r="A28" s="29" t="s">
        <v>57</v>
      </c>
      <c r="B28" s="41">
        <f aca="true" t="shared" si="5" ref="B28:B34">SUM(C28:I28)</f>
        <v>99.57900000000001</v>
      </c>
      <c r="C28" s="44" t="s">
        <v>2</v>
      </c>
      <c r="D28" s="43" t="s">
        <v>2</v>
      </c>
      <c r="E28" s="43" t="s">
        <v>2</v>
      </c>
      <c r="F28" s="45">
        <v>36.648</v>
      </c>
      <c r="G28" s="44" t="s">
        <v>2</v>
      </c>
      <c r="H28" s="45">
        <v>10.015</v>
      </c>
      <c r="I28" s="43">
        <v>52.916</v>
      </c>
      <c r="J28" s="56"/>
    </row>
    <row r="29" spans="1:10" ht="9">
      <c r="A29" s="30" t="s">
        <v>47</v>
      </c>
      <c r="B29" s="41">
        <f t="shared" si="5"/>
        <v>243.35266858383838</v>
      </c>
      <c r="C29" s="44" t="s">
        <v>2</v>
      </c>
      <c r="D29" s="42">
        <v>133.79758727272727</v>
      </c>
      <c r="E29" s="48">
        <v>79.2579611111111</v>
      </c>
      <c r="F29" s="45">
        <v>0.0001202</v>
      </c>
      <c r="G29" s="44" t="s">
        <v>2</v>
      </c>
      <c r="H29" s="45">
        <v>29.991</v>
      </c>
      <c r="I29" s="43">
        <v>0.306</v>
      </c>
      <c r="J29" s="56"/>
    </row>
    <row r="30" spans="1:10" ht="9">
      <c r="A30" s="30" t="s">
        <v>49</v>
      </c>
      <c r="B30" s="41">
        <f t="shared" si="5"/>
        <v>133.52753975903622</v>
      </c>
      <c r="C30" s="49">
        <v>91.7501397590362</v>
      </c>
      <c r="D30" s="42">
        <v>0.0364</v>
      </c>
      <c r="E30" s="43" t="s">
        <v>2</v>
      </c>
      <c r="F30" s="46">
        <v>30</v>
      </c>
      <c r="G30" s="44" t="s">
        <v>2</v>
      </c>
      <c r="H30" s="46">
        <v>6.384</v>
      </c>
      <c r="I30" s="43">
        <v>5.357</v>
      </c>
      <c r="J30" s="56"/>
    </row>
    <row r="31" spans="1:10" ht="9">
      <c r="A31" s="29" t="s">
        <v>71</v>
      </c>
      <c r="B31" s="41">
        <f t="shared" si="5"/>
        <v>145.07332121796279</v>
      </c>
      <c r="C31" s="49">
        <v>87.4397590361446</v>
      </c>
      <c r="D31" s="42">
        <v>57.63343818181818</v>
      </c>
      <c r="E31" s="43" t="s">
        <v>2</v>
      </c>
      <c r="F31" s="43" t="s">
        <v>2</v>
      </c>
      <c r="G31" s="44" t="s">
        <v>2</v>
      </c>
      <c r="H31" s="46">
        <v>0.000124</v>
      </c>
      <c r="I31" s="44" t="s">
        <v>2</v>
      </c>
      <c r="J31" s="56"/>
    </row>
    <row r="32" spans="1:10" ht="9">
      <c r="A32" s="29" t="s">
        <v>58</v>
      </c>
      <c r="B32" s="41">
        <f t="shared" si="5"/>
        <v>536.6469727272727</v>
      </c>
      <c r="C32" s="44" t="s">
        <v>2</v>
      </c>
      <c r="D32" s="42">
        <v>465.0009727272727</v>
      </c>
      <c r="E32" s="43" t="s">
        <v>2</v>
      </c>
      <c r="F32" s="43">
        <v>52.9</v>
      </c>
      <c r="G32" s="44" t="s">
        <v>2</v>
      </c>
      <c r="H32" s="46">
        <v>18.746</v>
      </c>
      <c r="I32" s="44" t="s">
        <v>2</v>
      </c>
      <c r="J32" s="56"/>
    </row>
    <row r="33" spans="1:10" ht="9">
      <c r="A33" s="29" t="s">
        <v>69</v>
      </c>
      <c r="B33" s="41">
        <f t="shared" si="5"/>
        <v>501.945</v>
      </c>
      <c r="C33" s="44" t="s">
        <v>2</v>
      </c>
      <c r="D33" s="43" t="s">
        <v>2</v>
      </c>
      <c r="E33" s="43" t="s">
        <v>2</v>
      </c>
      <c r="F33" s="43">
        <v>501.918</v>
      </c>
      <c r="G33" s="44" t="s">
        <v>2</v>
      </c>
      <c r="H33" s="46">
        <v>0.027</v>
      </c>
      <c r="I33" s="44" t="s">
        <v>2</v>
      </c>
      <c r="J33" s="56"/>
    </row>
    <row r="34" spans="1:10" ht="9">
      <c r="A34" s="29" t="s">
        <v>77</v>
      </c>
      <c r="B34" s="41">
        <f t="shared" si="5"/>
        <v>142.8103342508215</v>
      </c>
      <c r="C34" s="49">
        <f>0.00143373493975904+75.4990698795181</f>
        <v>75.50050361445786</v>
      </c>
      <c r="D34" s="42">
        <f>0.00388363636363636+0.00094</f>
        <v>0.00482363636363636</v>
      </c>
      <c r="E34" s="45">
        <v>39.769</v>
      </c>
      <c r="F34" s="49">
        <f>3.012+0.045+11.538</f>
        <v>14.595</v>
      </c>
      <c r="G34" s="44" t="s">
        <v>2</v>
      </c>
      <c r="H34" s="40">
        <f>0.587+0.011+1.907+0.000002+0.807+0.018+0.000005+0.13+2.27+1.609</f>
        <v>7.339006999999999</v>
      </c>
      <c r="I34" s="42">
        <f>4.868+0.02+0.606+0.001+0.077+0.028+0.002</f>
        <v>5.601999999999999</v>
      </c>
      <c r="J34" s="56"/>
    </row>
    <row r="35" spans="2:10" ht="9">
      <c r="B35" s="46"/>
      <c r="C35" s="46"/>
      <c r="D35" s="46"/>
      <c r="E35" s="46"/>
      <c r="F35" s="46"/>
      <c r="G35" s="46"/>
      <c r="H35" s="46"/>
      <c r="I35" s="46"/>
      <c r="J35" s="56"/>
    </row>
    <row r="36" spans="1:10" ht="9">
      <c r="A36" s="39" t="s">
        <v>66</v>
      </c>
      <c r="B36" s="41">
        <f>SUM(C36:I36)</f>
        <v>747.944918072289</v>
      </c>
      <c r="C36" s="47">
        <f aca="true" t="shared" si="6" ref="C36:I36">SUM(C38:C39)</f>
        <v>747.944918072289</v>
      </c>
      <c r="D36" s="59">
        <f t="shared" si="6"/>
        <v>0</v>
      </c>
      <c r="E36" s="59">
        <f t="shared" si="6"/>
        <v>0</v>
      </c>
      <c r="F36" s="59">
        <f t="shared" si="6"/>
        <v>0</v>
      </c>
      <c r="G36" s="59">
        <f t="shared" si="6"/>
        <v>0</v>
      </c>
      <c r="H36" s="59">
        <f t="shared" si="6"/>
        <v>0</v>
      </c>
      <c r="I36" s="59">
        <f t="shared" si="6"/>
        <v>0</v>
      </c>
      <c r="J36" s="56"/>
    </row>
    <row r="37" spans="1:10" ht="9">
      <c r="A37" s="39"/>
      <c r="B37" s="41"/>
      <c r="C37" s="44"/>
      <c r="D37" s="43"/>
      <c r="E37" s="43"/>
      <c r="F37" s="43"/>
      <c r="G37" s="44"/>
      <c r="H37" s="46"/>
      <c r="I37" s="43"/>
      <c r="J37" s="56"/>
    </row>
    <row r="38" spans="1:10" ht="9">
      <c r="A38" s="29" t="s">
        <v>53</v>
      </c>
      <c r="B38" s="41">
        <f>SUM(C38:I38)</f>
        <v>695.19868313253</v>
      </c>
      <c r="C38" s="49">
        <v>695.19868313253</v>
      </c>
      <c r="D38" s="43" t="s">
        <v>2</v>
      </c>
      <c r="E38" s="43" t="s">
        <v>2</v>
      </c>
      <c r="F38" s="43" t="s">
        <v>2</v>
      </c>
      <c r="G38" s="44" t="s">
        <v>2</v>
      </c>
      <c r="H38" s="44" t="s">
        <v>2</v>
      </c>
      <c r="I38" s="44" t="s">
        <v>2</v>
      </c>
      <c r="J38" s="56"/>
    </row>
    <row r="39" spans="1:10" ht="9">
      <c r="A39" s="29" t="s">
        <v>68</v>
      </c>
      <c r="B39" s="41">
        <f>SUM(C39:I39)</f>
        <v>52.746234939759</v>
      </c>
      <c r="C39" s="49">
        <v>52.746234939759</v>
      </c>
      <c r="D39" s="43" t="s">
        <v>2</v>
      </c>
      <c r="E39" s="43" t="s">
        <v>2</v>
      </c>
      <c r="F39" s="43" t="s">
        <v>2</v>
      </c>
      <c r="G39" s="44" t="s">
        <v>2</v>
      </c>
      <c r="H39" s="44" t="s">
        <v>2</v>
      </c>
      <c r="I39" s="44" t="s">
        <v>2</v>
      </c>
      <c r="J39" s="56"/>
    </row>
    <row r="40" spans="1:10" ht="9">
      <c r="A40" s="39"/>
      <c r="B40" s="41"/>
      <c r="C40" s="44"/>
      <c r="D40" s="43"/>
      <c r="E40" s="43"/>
      <c r="F40" s="43"/>
      <c r="G40" s="44"/>
      <c r="H40" s="46"/>
      <c r="I40" s="43"/>
      <c r="J40" s="56"/>
    </row>
    <row r="41" spans="1:10" ht="9">
      <c r="A41" s="38" t="s">
        <v>63</v>
      </c>
      <c r="B41" s="41">
        <f>SUM(C41:I41)</f>
        <v>1820.2795392460052</v>
      </c>
      <c r="C41" s="41">
        <f aca="true" t="shared" si="7" ref="C41:I41">SUM(C43:C45)</f>
        <v>1194.9197554216862</v>
      </c>
      <c r="D41" s="41">
        <f t="shared" si="7"/>
        <v>504.5923127272727</v>
      </c>
      <c r="E41" s="41">
        <f t="shared" si="7"/>
        <v>50.8069166666667</v>
      </c>
      <c r="F41" s="60">
        <f t="shared" si="7"/>
        <v>0</v>
      </c>
      <c r="G41" s="41">
        <f t="shared" si="7"/>
        <v>69.9605544303798</v>
      </c>
      <c r="H41" s="60">
        <f t="shared" si="7"/>
        <v>0</v>
      </c>
      <c r="I41" s="60">
        <f t="shared" si="7"/>
        <v>0</v>
      </c>
      <c r="J41" s="56"/>
    </row>
    <row r="42" spans="1:10" ht="9">
      <c r="A42" s="38"/>
      <c r="B42" s="42"/>
      <c r="C42" s="42"/>
      <c r="D42" s="42"/>
      <c r="E42" s="42"/>
      <c r="F42" s="42"/>
      <c r="G42" s="42"/>
      <c r="H42" s="42"/>
      <c r="I42" s="42"/>
      <c r="J42" s="56"/>
    </row>
    <row r="43" spans="1:10" ht="9">
      <c r="A43" s="29" t="s">
        <v>60</v>
      </c>
      <c r="B43" s="41">
        <f>SUM(C43:I43)</f>
        <v>1272.1863601574998</v>
      </c>
      <c r="C43" s="49">
        <v>726.945713253012</v>
      </c>
      <c r="D43" s="42">
        <v>504.5923127272727</v>
      </c>
      <c r="E43" s="43" t="s">
        <v>2</v>
      </c>
      <c r="F43" s="43" t="s">
        <v>2</v>
      </c>
      <c r="G43" s="46">
        <v>40.6483341772152</v>
      </c>
      <c r="H43" s="43" t="s">
        <v>2</v>
      </c>
      <c r="I43" s="43" t="s">
        <v>2</v>
      </c>
      <c r="J43" s="56"/>
    </row>
    <row r="44" spans="1:10" ht="9">
      <c r="A44" s="30" t="s">
        <v>52</v>
      </c>
      <c r="B44" s="41">
        <f>SUM(C44:I44)</f>
        <v>403.555219277108</v>
      </c>
      <c r="C44" s="49">
        <v>403.555219277108</v>
      </c>
      <c r="D44" s="43" t="s">
        <v>2</v>
      </c>
      <c r="E44" s="43" t="s">
        <v>2</v>
      </c>
      <c r="F44" s="43" t="s">
        <v>2</v>
      </c>
      <c r="G44" s="44" t="s">
        <v>2</v>
      </c>
      <c r="H44" s="43" t="s">
        <v>2</v>
      </c>
      <c r="I44" s="43" t="s">
        <v>2</v>
      </c>
      <c r="J44" s="56"/>
    </row>
    <row r="45" spans="1:10" ht="9">
      <c r="A45" s="28" t="s">
        <v>78</v>
      </c>
      <c r="B45" s="41">
        <f>SUM(C45:I45)</f>
        <v>144.5379598113976</v>
      </c>
      <c r="C45" s="49">
        <v>64.4188228915663</v>
      </c>
      <c r="D45" s="43" t="s">
        <v>2</v>
      </c>
      <c r="E45" s="42">
        <v>50.8069166666667</v>
      </c>
      <c r="F45" s="43" t="s">
        <v>2</v>
      </c>
      <c r="G45" s="46">
        <v>29.3122202531646</v>
      </c>
      <c r="H45" s="43" t="s">
        <v>2</v>
      </c>
      <c r="I45" s="43" t="s">
        <v>2</v>
      </c>
      <c r="J45" s="56"/>
    </row>
    <row r="46" spans="1:10" ht="9">
      <c r="A46" s="38"/>
      <c r="B46" s="42"/>
      <c r="C46" s="42"/>
      <c r="D46" s="42"/>
      <c r="E46" s="42"/>
      <c r="F46" s="42"/>
      <c r="G46" s="42"/>
      <c r="H46" s="42"/>
      <c r="I46" s="42"/>
      <c r="J46" s="56"/>
    </row>
    <row r="47" spans="1:10" ht="9">
      <c r="A47" s="38" t="s">
        <v>64</v>
      </c>
      <c r="B47" s="41">
        <f>SUM(C47:I47)</f>
        <v>3549.652525924911</v>
      </c>
      <c r="C47" s="41">
        <f>SUM(C49:C52)</f>
        <v>152.657280722892</v>
      </c>
      <c r="D47" s="41">
        <f aca="true" t="shared" si="8" ref="D47:I47">SUM(D49:D53)</f>
        <v>1906.812109090909</v>
      </c>
      <c r="E47" s="41">
        <f t="shared" si="8"/>
        <v>1489.0971361111099</v>
      </c>
      <c r="F47" s="60">
        <f t="shared" si="8"/>
        <v>0</v>
      </c>
      <c r="G47" s="60">
        <f t="shared" si="8"/>
        <v>0</v>
      </c>
      <c r="H47" s="41">
        <f t="shared" si="8"/>
        <v>0.206</v>
      </c>
      <c r="I47" s="41">
        <f t="shared" si="8"/>
        <v>0.88</v>
      </c>
      <c r="J47" s="56"/>
    </row>
    <row r="48" spans="1:10" ht="9">
      <c r="A48" s="38"/>
      <c r="B48" s="42"/>
      <c r="C48" s="42"/>
      <c r="D48" s="42"/>
      <c r="E48" s="42"/>
      <c r="F48" s="42"/>
      <c r="G48" s="42"/>
      <c r="H48" s="42"/>
      <c r="I48" s="42"/>
      <c r="J48" s="56"/>
    </row>
    <row r="49" spans="1:10" ht="9">
      <c r="A49" s="28" t="s">
        <v>39</v>
      </c>
      <c r="B49" s="41">
        <f>SUM(C49:I49)</f>
        <v>197.7276109090909</v>
      </c>
      <c r="C49" s="44" t="s">
        <v>2</v>
      </c>
      <c r="D49" s="42">
        <v>197.7276109090909</v>
      </c>
      <c r="E49" s="43" t="s">
        <v>2</v>
      </c>
      <c r="F49" s="43" t="s">
        <v>2</v>
      </c>
      <c r="G49" s="44" t="s">
        <v>2</v>
      </c>
      <c r="H49" s="43" t="s">
        <v>2</v>
      </c>
      <c r="I49" s="43" t="s">
        <v>2</v>
      </c>
      <c r="J49" s="56"/>
    </row>
    <row r="50" spans="1:10" ht="9">
      <c r="A50" s="28" t="s">
        <v>43</v>
      </c>
      <c r="B50" s="41">
        <f>SUM(C50:I50)</f>
        <v>2098.250571606729</v>
      </c>
      <c r="C50" s="49">
        <v>152.657280722892</v>
      </c>
      <c r="D50" s="42">
        <v>864.2442672727273</v>
      </c>
      <c r="E50" s="48">
        <v>1081.34902361111</v>
      </c>
      <c r="F50" s="43" t="s">
        <v>2</v>
      </c>
      <c r="G50" s="44" t="s">
        <v>2</v>
      </c>
      <c r="H50" s="43" t="s">
        <v>2</v>
      </c>
      <c r="I50" s="43" t="s">
        <v>2</v>
      </c>
      <c r="J50" s="56"/>
    </row>
    <row r="51" spans="1:10" ht="9">
      <c r="A51" s="30" t="s">
        <v>46</v>
      </c>
      <c r="B51" s="41">
        <f>SUM(C51:I51)</f>
        <v>130.0411125</v>
      </c>
      <c r="C51" s="44" t="s">
        <v>2</v>
      </c>
      <c r="D51" s="43" t="s">
        <v>2</v>
      </c>
      <c r="E51" s="48">
        <v>130.0411125</v>
      </c>
      <c r="F51" s="43" t="s">
        <v>2</v>
      </c>
      <c r="G51" s="44" t="s">
        <v>2</v>
      </c>
      <c r="H51" s="43" t="s">
        <v>2</v>
      </c>
      <c r="I51" s="43" t="s">
        <v>2</v>
      </c>
      <c r="J51" s="56"/>
    </row>
    <row r="52" spans="1:10" ht="9">
      <c r="A52" s="29" t="s">
        <v>56</v>
      </c>
      <c r="B52" s="41">
        <f>SUM(C52:I52)</f>
        <v>899.4332454545454</v>
      </c>
      <c r="C52" s="44" t="s">
        <v>2</v>
      </c>
      <c r="D52" s="42">
        <v>746.6232454545453</v>
      </c>
      <c r="E52" s="46">
        <v>152.81</v>
      </c>
      <c r="F52" s="43" t="s">
        <v>2</v>
      </c>
      <c r="G52" s="44" t="s">
        <v>2</v>
      </c>
      <c r="H52" s="43" t="s">
        <v>2</v>
      </c>
      <c r="I52" s="43" t="s">
        <v>2</v>
      </c>
      <c r="J52" s="56"/>
    </row>
    <row r="53" spans="1:10" ht="9" customHeight="1">
      <c r="A53" s="29" t="s">
        <v>79</v>
      </c>
      <c r="B53" s="41">
        <f>SUM(C53:I53)</f>
        <v>224.19998545454544</v>
      </c>
      <c r="C53" s="44" t="s">
        <v>2</v>
      </c>
      <c r="D53" s="42">
        <v>98.21698545454544</v>
      </c>
      <c r="E53" s="46">
        <f>38.071+43.264+43.562</f>
        <v>124.897</v>
      </c>
      <c r="F53" s="43" t="s">
        <v>2</v>
      </c>
      <c r="G53" s="44" t="s">
        <v>2</v>
      </c>
      <c r="H53" s="35">
        <v>0.206</v>
      </c>
      <c r="I53" s="43">
        <v>0.88</v>
      </c>
      <c r="J53" s="56"/>
    </row>
    <row r="54" spans="2:10" ht="9">
      <c r="B54" s="46"/>
      <c r="C54" s="46"/>
      <c r="D54" s="46"/>
      <c r="E54" s="46"/>
      <c r="F54" s="46"/>
      <c r="G54" s="46"/>
      <c r="H54" s="46"/>
      <c r="I54" s="46"/>
      <c r="J54" s="56"/>
    </row>
    <row r="55" spans="1:10" ht="9">
      <c r="A55" s="39" t="s">
        <v>80</v>
      </c>
      <c r="B55" s="41">
        <f>SUM(C55:I55)</f>
        <v>853.8277266983084</v>
      </c>
      <c r="C55" s="50">
        <f aca="true" t="shared" si="9" ref="C55:I55">SUM(C57:C60)</f>
        <v>706.9043614457831</v>
      </c>
      <c r="D55" s="50">
        <f t="shared" si="9"/>
        <v>6.476676363636366</v>
      </c>
      <c r="E55" s="50">
        <f t="shared" si="9"/>
        <v>42.520588888888895</v>
      </c>
      <c r="F55" s="50">
        <f t="shared" si="9"/>
        <v>97.53</v>
      </c>
      <c r="G55" s="59">
        <f t="shared" si="9"/>
        <v>0</v>
      </c>
      <c r="H55" s="57">
        <f t="shared" si="9"/>
        <v>0.17099999999999999</v>
      </c>
      <c r="I55" s="50">
        <f t="shared" si="9"/>
        <v>0.22509999999999997</v>
      </c>
      <c r="J55" s="56"/>
    </row>
    <row r="56" spans="2:10" ht="9">
      <c r="B56" s="46"/>
      <c r="C56" s="46"/>
      <c r="D56" s="46"/>
      <c r="E56" s="46"/>
      <c r="F56" s="46"/>
      <c r="G56" s="46"/>
      <c r="H56" s="46"/>
      <c r="I56" s="46"/>
      <c r="J56" s="56"/>
    </row>
    <row r="57" spans="1:10" ht="9">
      <c r="A57" s="30" t="s">
        <v>50</v>
      </c>
      <c r="B57" s="41">
        <f>SUM(C57:I57)</f>
        <v>262.2970623001098</v>
      </c>
      <c r="C57" s="49">
        <v>262.294720481928</v>
      </c>
      <c r="D57" s="42">
        <v>0.0023418181818181815</v>
      </c>
      <c r="E57" s="43" t="s">
        <v>2</v>
      </c>
      <c r="F57" s="43" t="s">
        <v>2</v>
      </c>
      <c r="G57" s="44" t="s">
        <v>2</v>
      </c>
      <c r="H57" s="43" t="s">
        <v>2</v>
      </c>
      <c r="I57" s="43" t="s">
        <v>2</v>
      </c>
      <c r="J57" s="56"/>
    </row>
    <row r="58" spans="1:10" ht="9">
      <c r="A58" s="30" t="s">
        <v>51</v>
      </c>
      <c r="B58" s="41">
        <f>SUM(C58:I58)</f>
        <v>205.6204370816599</v>
      </c>
      <c r="C58" s="49">
        <v>184.729848192771</v>
      </c>
      <c r="D58" s="43" t="s">
        <v>2</v>
      </c>
      <c r="E58" s="48">
        <v>20.7645888888889</v>
      </c>
      <c r="F58" s="43" t="s">
        <v>2</v>
      </c>
      <c r="G58" s="44" t="s">
        <v>2</v>
      </c>
      <c r="H58" s="40">
        <v>0.126</v>
      </c>
      <c r="I58" s="43" t="s">
        <v>2</v>
      </c>
      <c r="J58" s="56"/>
    </row>
    <row r="59" spans="1:10" ht="9">
      <c r="A59" s="30" t="s">
        <v>48</v>
      </c>
      <c r="B59" s="41">
        <f>SUM(C59:I59)</f>
        <v>249.172853012048</v>
      </c>
      <c r="C59" s="49">
        <v>185.374853012048</v>
      </c>
      <c r="D59" s="43" t="s">
        <v>2</v>
      </c>
      <c r="E59" s="43" t="s">
        <v>2</v>
      </c>
      <c r="F59" s="43">
        <v>63.798</v>
      </c>
      <c r="G59" s="44" t="s">
        <v>2</v>
      </c>
      <c r="H59" s="43" t="s">
        <v>2</v>
      </c>
      <c r="I59" s="43" t="s">
        <v>2</v>
      </c>
      <c r="J59" s="56"/>
    </row>
    <row r="60" spans="1:10" ht="9">
      <c r="A60" s="29" t="s">
        <v>81</v>
      </c>
      <c r="B60" s="41">
        <f>SUM(C60:I60)</f>
        <v>136.73737430449066</v>
      </c>
      <c r="C60" s="49">
        <v>74.5049397590361</v>
      </c>
      <c r="D60" s="42">
        <f>0.00234181818181818+6.47199272727273</f>
        <v>6.474334545454548</v>
      </c>
      <c r="E60" s="46">
        <v>21.756</v>
      </c>
      <c r="F60" s="43">
        <v>33.732</v>
      </c>
      <c r="G60" s="44" t="s">
        <v>2</v>
      </c>
      <c r="H60" s="46">
        <f>0.043+0.002</f>
        <v>0.045</v>
      </c>
      <c r="I60" s="43">
        <f>0.0001+0.091+0.019+0.051+0.015+0.049</f>
        <v>0.22509999999999997</v>
      </c>
      <c r="J60" s="56"/>
    </row>
    <row r="61" spans="1:9" ht="9">
      <c r="A61" s="37"/>
      <c r="B61" s="34"/>
      <c r="C61" s="34"/>
      <c r="D61" s="34"/>
      <c r="E61" s="34"/>
      <c r="F61" s="34"/>
      <c r="G61" s="34"/>
      <c r="H61" s="34"/>
      <c r="I61" s="34"/>
    </row>
    <row r="62" ht="10.5" customHeight="1">
      <c r="A62" s="30" t="s">
        <v>72</v>
      </c>
    </row>
    <row r="63" ht="10.5" customHeight="1">
      <c r="A63" s="64" t="s">
        <v>82</v>
      </c>
    </row>
    <row r="64" ht="10.5" customHeight="1">
      <c r="A64" s="29" t="s">
        <v>83</v>
      </c>
    </row>
    <row r="65" ht="10.5" customHeight="1">
      <c r="A65" s="29" t="s">
        <v>84</v>
      </c>
    </row>
    <row r="66" spans="1:5" ht="10.5" customHeight="1">
      <c r="A66" s="29" t="s">
        <v>70</v>
      </c>
      <c r="E66" s="30"/>
    </row>
    <row r="67" spans="3:8" ht="9">
      <c r="C67" s="31"/>
      <c r="D67" s="31"/>
      <c r="E67" s="30"/>
      <c r="F67" s="65"/>
      <c r="G67" s="65"/>
      <c r="H67" s="65"/>
    </row>
    <row r="68" spans="1:8" ht="9">
      <c r="A68" s="30"/>
      <c r="B68" s="30"/>
      <c r="C68" s="31"/>
      <c r="D68" s="31"/>
      <c r="E68" s="30"/>
      <c r="F68" s="65"/>
      <c r="G68" s="65"/>
      <c r="H68" s="65"/>
    </row>
    <row r="69" spans="1:2" ht="9">
      <c r="A69" s="28"/>
      <c r="B69" s="28"/>
    </row>
    <row r="70" spans="1:5" ht="9">
      <c r="A70" s="30"/>
      <c r="E70" s="30"/>
    </row>
    <row r="71" ht="9">
      <c r="A71" s="30"/>
    </row>
    <row r="72" spans="1:2" ht="9">
      <c r="A72" s="30"/>
      <c r="B72" s="30"/>
    </row>
    <row r="73" ht="9">
      <c r="A73" s="30"/>
    </row>
    <row r="74" spans="1:2" ht="9">
      <c r="A74" s="30"/>
      <c r="B74" s="30"/>
    </row>
    <row r="75" ht="9">
      <c r="B75" s="30"/>
    </row>
    <row r="76" ht="9">
      <c r="B76" s="30"/>
    </row>
    <row r="78" ht="9">
      <c r="A78" s="30"/>
    </row>
    <row r="105" ht="9">
      <c r="A105" s="36"/>
    </row>
    <row r="106" ht="9">
      <c r="A106" s="36"/>
    </row>
    <row r="107" ht="9">
      <c r="A107" s="36"/>
    </row>
    <row r="108" ht="9">
      <c r="A108" s="36"/>
    </row>
    <row r="109" ht="9">
      <c r="A109" s="36"/>
    </row>
    <row r="110" ht="9">
      <c r="A110" s="36"/>
    </row>
    <row r="111" ht="9">
      <c r="A111" s="36"/>
    </row>
    <row r="112" ht="9">
      <c r="A112" s="36"/>
    </row>
    <row r="113" ht="9">
      <c r="A113" s="36"/>
    </row>
    <row r="114" ht="9">
      <c r="A114" s="36"/>
    </row>
    <row r="115" ht="9">
      <c r="A115" s="36"/>
    </row>
    <row r="116" ht="9">
      <c r="A116" s="36"/>
    </row>
    <row r="117" ht="9">
      <c r="A117" s="36"/>
    </row>
    <row r="118" ht="9">
      <c r="A118" s="36"/>
    </row>
    <row r="119" ht="9">
      <c r="A119" s="36"/>
    </row>
    <row r="120" ht="9">
      <c r="A120" s="36"/>
    </row>
    <row r="121" ht="9">
      <c r="A121" s="36"/>
    </row>
  </sheetData>
  <mergeCells count="11">
    <mergeCell ref="A4:A6"/>
    <mergeCell ref="A1:I2"/>
    <mergeCell ref="B5:B6"/>
    <mergeCell ref="F5:F6"/>
    <mergeCell ref="I5:I6"/>
    <mergeCell ref="B4:I4"/>
    <mergeCell ref="D5:D6"/>
    <mergeCell ref="H67:H68"/>
    <mergeCell ref="F67:F68"/>
    <mergeCell ref="G67:G68"/>
    <mergeCell ref="E5:E6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78" t="s">
        <v>13</v>
      </c>
      <c r="C3" s="78"/>
      <c r="D3" s="78"/>
      <c r="E3" s="78"/>
      <c r="F3" s="78"/>
      <c r="G3" s="78"/>
      <c r="H3" s="78"/>
      <c r="I3" s="78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79" t="s">
        <v>11</v>
      </c>
      <c r="C5" s="79"/>
      <c r="D5" s="79"/>
      <c r="E5" s="79"/>
      <c r="F5" s="79"/>
      <c r="G5" s="79"/>
      <c r="H5" s="79"/>
      <c r="I5" s="79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79" t="s">
        <v>15</v>
      </c>
      <c r="C6" s="79"/>
      <c r="D6" s="79"/>
      <c r="E6" s="79"/>
      <c r="F6" s="79"/>
      <c r="G6" s="79"/>
      <c r="H6" s="79"/>
      <c r="I6" s="79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78" t="s">
        <v>29</v>
      </c>
      <c r="C8" s="78"/>
      <c r="D8" s="78"/>
      <c r="E8" s="78"/>
      <c r="F8" s="78"/>
      <c r="G8" s="78"/>
      <c r="H8" s="78"/>
      <c r="I8" s="78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8.75">
      <c r="B33" s="78" t="s">
        <v>14</v>
      </c>
      <c r="C33" s="78"/>
      <c r="D33" s="78"/>
      <c r="E33" s="78"/>
      <c r="F33" s="78"/>
      <c r="G33" s="78"/>
      <c r="H33" s="78"/>
      <c r="I33" s="78"/>
    </row>
    <row r="34" spans="8:9" ht="16.5">
      <c r="H34" s="3"/>
      <c r="I34" s="5"/>
    </row>
    <row r="35" spans="2:9" ht="20.25">
      <c r="B35" s="79" t="s">
        <v>11</v>
      </c>
      <c r="C35" s="79"/>
      <c r="D35" s="79"/>
      <c r="E35" s="79"/>
      <c r="F35" s="79"/>
      <c r="G35" s="79"/>
      <c r="H35" s="79"/>
      <c r="I35" s="79"/>
    </row>
    <row r="36" spans="2:9" ht="20.25">
      <c r="B36" s="79" t="s">
        <v>16</v>
      </c>
      <c r="C36" s="79"/>
      <c r="D36" s="79"/>
      <c r="E36" s="79"/>
      <c r="F36" s="79"/>
      <c r="G36" s="79"/>
      <c r="H36" s="79"/>
      <c r="I36" s="79"/>
    </row>
    <row r="37" spans="5:8" ht="15">
      <c r="E37" s="6"/>
      <c r="H37" s="3"/>
    </row>
    <row r="38" spans="2:9" ht="18.75">
      <c r="B38" s="78" t="s">
        <v>30</v>
      </c>
      <c r="C38" s="78"/>
      <c r="D38" s="78"/>
      <c r="E38" s="78"/>
      <c r="F38" s="78"/>
      <c r="G38" s="78"/>
      <c r="H38" s="78"/>
      <c r="I38" s="78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mergeCells count="8">
    <mergeCell ref="B3:I3"/>
    <mergeCell ref="B5:I5"/>
    <mergeCell ref="B6:I6"/>
    <mergeCell ref="B8:I8"/>
    <mergeCell ref="B33:I33"/>
    <mergeCell ref="B35:I35"/>
    <mergeCell ref="B36:I36"/>
    <mergeCell ref="B38:I3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workbookViewId="0" topLeftCell="A1">
      <selection activeCell="C3" sqref="C3"/>
    </sheetView>
  </sheetViews>
  <sheetFormatPr defaultColWidth="8.88671875" defaultRowHeight="15"/>
  <cols>
    <col min="10" max="10" width="3.4453125" style="0" customWidth="1"/>
    <col min="11" max="11" width="10.3359375" style="0" bestFit="1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78" t="s">
        <v>23</v>
      </c>
      <c r="C2" s="78"/>
      <c r="D2" s="78"/>
      <c r="E2" s="78"/>
      <c r="F2" s="78"/>
      <c r="G2" s="78"/>
      <c r="H2" s="78"/>
      <c r="I2" s="78"/>
    </row>
    <row r="4" spans="2:9" ht="20.25">
      <c r="B4" s="79" t="s">
        <v>22</v>
      </c>
      <c r="C4" s="79"/>
      <c r="D4" s="79"/>
      <c r="E4" s="79"/>
      <c r="F4" s="79"/>
      <c r="G4" s="79"/>
      <c r="H4" s="79"/>
      <c r="I4" s="79"/>
    </row>
    <row r="6" spans="2:254" ht="18.75">
      <c r="B6" s="78">
        <v>2000</v>
      </c>
      <c r="C6" s="78"/>
      <c r="D6" s="78"/>
      <c r="E6" s="78"/>
      <c r="F6" s="78"/>
      <c r="G6" s="78"/>
      <c r="H6" s="78"/>
      <c r="I6" s="78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7.25">
      <c r="B24" s="11" t="s">
        <v>25</v>
      </c>
    </row>
    <row r="25" ht="15.75">
      <c r="B25" s="10" t="s">
        <v>24</v>
      </c>
    </row>
  </sheetData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NACIONAL DE COMBU</dc:creator>
  <cp:keywords/>
  <dc:description/>
  <cp:lastModifiedBy>ANP</cp:lastModifiedBy>
  <cp:lastPrinted>2001-10-22T13:16:50Z</cp:lastPrinted>
  <dcterms:created xsi:type="dcterms:W3CDTF">1998-02-13T16:54:25Z</dcterms:created>
  <dcterms:modified xsi:type="dcterms:W3CDTF">2001-10-22T18:03:36Z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