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890935ED-5A03-489F-8496-588477334696}" xr6:coauthVersionLast="47" xr6:coauthVersionMax="47" xr10:uidLastSave="{00000000-0000-0000-0000-000000000000}"/>
  <bookViews>
    <workbookView xWindow="28680" yWindow="-120" windowWidth="29040" windowHeight="15990" tabRatio="620" xr2:uid="{00000000-000D-0000-FFFF-FFFF00000000}"/>
  </bookViews>
  <sheets>
    <sheet name="T1.6" sheetId="2" r:id="rId1"/>
    <sheet name="Gráfico 23" sheetId="3" state="hidden" r:id="rId2"/>
  </sheets>
  <definedNames>
    <definedName name="_Fill" localSheetId="0" hidden="1">'T1.6'!$B$10:$B$10</definedName>
    <definedName name="_Fill" hidden="1">#REF!</definedName>
    <definedName name="_xlnm.Print_Area" localSheetId="0">'T1.6'!$A$1:$M$43</definedName>
    <definedName name="wrn.AE201." localSheetId="0" hidden="1">{#N/A,#N/A,FALSE,"Prod Nac GN";#N/A,#N/A,FALSE,"Prod Nac GN";#N/A,#N/A,FALSE,"Base Dados mil m3";#N/A,#N/A,FALSE,"Prod Ter Est 3D";#N/A,#N/A,FALSE,"Prod Ter 3D";#N/A,#N/A,FALSE,"Prod Mar 3D"}</definedName>
    <definedName name="wrn.AE201." hidden="1">{#N/A,#N/A,FALSE,"Prod Nac GN";#N/A,#N/A,FALSE,"Prod Nac GN";#N/A,#N/A,FALSE,"Base Dados mil m3";#N/A,#N/A,FALSE,"Prod Ter Est 3D";#N/A,#N/A,FALSE,"Prod Ter 3D";#N/A,#N/A,FALSE,"Prod Mar 3D"}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2" l="1"/>
  <c r="M38" i="2"/>
  <c r="M37" i="2"/>
  <c r="M35" i="2"/>
  <c r="M34" i="2"/>
  <c r="M32" i="2"/>
  <c r="M31" i="2"/>
  <c r="M29" i="2"/>
  <c r="M28" i="2"/>
  <c r="M25" i="2"/>
  <c r="M23" i="2"/>
  <c r="M22" i="2"/>
  <c r="M20" i="2"/>
  <c r="M19" i="2"/>
  <c r="M17" i="2"/>
  <c r="M15" i="2"/>
  <c r="M14" i="2"/>
  <c r="M12" i="2"/>
  <c r="M11" i="2"/>
  <c r="L9" i="2"/>
  <c r="M9" i="2" s="1"/>
  <c r="K9" i="2"/>
  <c r="J9" i="2"/>
  <c r="J6" i="2" s="1"/>
  <c r="I9" i="2"/>
  <c r="H9" i="2"/>
  <c r="G9" i="2"/>
  <c r="G6" i="2" s="1"/>
  <c r="F9" i="2"/>
  <c r="E9" i="2"/>
  <c r="D9" i="2"/>
  <c r="C9" i="2"/>
  <c r="L8" i="2"/>
  <c r="M8" i="2" s="1"/>
  <c r="K8" i="2"/>
  <c r="J8" i="2"/>
  <c r="I8" i="2"/>
  <c r="I6" i="2" s="1"/>
  <c r="H8" i="2"/>
  <c r="H6" i="2" s="1"/>
  <c r="G8" i="2"/>
  <c r="F8" i="2"/>
  <c r="E8" i="2"/>
  <c r="D8" i="2"/>
  <c r="C8" i="2"/>
  <c r="C6" i="2" s="1"/>
  <c r="D6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4" i="2"/>
  <c r="E6" i="2" l="1"/>
  <c r="F6" i="2"/>
  <c r="K6" i="2"/>
  <c r="L6" i="2"/>
  <c r="M6" i="2" s="1"/>
</calcChain>
</file>

<file path=xl/sharedStrings.xml><?xml version="1.0" encoding="utf-8"?>
<sst xmlns="http://schemas.openxmlformats.org/spreadsheetml/2006/main" count="53" uniqueCount="30">
  <si>
    <t xml:space="preserve">                                                         </t>
  </si>
  <si>
    <t>States</t>
  </si>
  <si>
    <t>Type</t>
  </si>
  <si>
    <t>Brazil</t>
  </si>
  <si>
    <t>Subtotal</t>
  </si>
  <si>
    <t>Associated</t>
  </si>
  <si>
    <t>Non-associated</t>
  </si>
  <si>
    <t>Amazonas</t>
  </si>
  <si>
    <t>Non-Associated</t>
  </si>
  <si>
    <t>Maranhão</t>
  </si>
  <si>
    <t>Ceará</t>
  </si>
  <si>
    <t>Rio Grande do Norte</t>
  </si>
  <si>
    <t>Alagoas</t>
  </si>
  <si>
    <t>Sergipe</t>
  </si>
  <si>
    <t>..</t>
  </si>
  <si>
    <t>Bahia</t>
  </si>
  <si>
    <t>Espírito Santo</t>
  </si>
  <si>
    <t>Rio de Janeiro</t>
  </si>
  <si>
    <t>São Paulo</t>
  </si>
  <si>
    <t>Paraná</t>
  </si>
  <si>
    <t>Source: ANP/SDP, according to Decree No. 2.705/1998.</t>
  </si>
  <si>
    <t>Note: Total production volume includes reinjection, flared gas, losses, own consumption.</t>
  </si>
  <si>
    <t>GRÁFICO 23</t>
  </si>
  <si>
    <t xml:space="preserve">EVOLUÇÃO DA PRODUÇÃO </t>
  </si>
  <si>
    <t>NACIONAL DE GÁS NATURAL</t>
  </si>
  <si>
    <t>1990 - 1999</t>
  </si>
  <si>
    <r>
      <t>Fonte</t>
    </r>
    <r>
      <rPr>
        <b/>
        <sz val="9"/>
        <rFont val="Arial"/>
        <family val="2"/>
      </rPr>
      <t>: Quadro 36.</t>
    </r>
  </si>
  <si>
    <r>
      <t>Natural gas production (10</t>
    </r>
    <r>
      <rPr>
        <b/>
        <vertAlign val="superscript"/>
        <sz val="7"/>
        <color theme="1"/>
        <rFont val="Helvetica Neue"/>
      </rPr>
      <t>6</t>
    </r>
    <r>
      <rPr>
        <b/>
        <sz val="7"/>
        <color theme="1"/>
        <rFont val="Helvetica Neue"/>
      </rPr>
      <t xml:space="preserve"> m³)</t>
    </r>
  </si>
  <si>
    <t>23/22
%</t>
  </si>
  <si>
    <t>Table 1.6 – Associated and non-associated natural gas production, by state – 2014-2023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</si>
</sst>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0.0"/>
    <numFmt numFmtId="169" formatCode="_(* #,##0.0_);_(* \(#,##0.0\);_(* &quot;-&quot;?_);_(@_)"/>
  </numFmts>
  <fonts count="20">
    <font>
      <sz val="12"/>
      <name val="Arial MT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b/>
      <vertAlign val="superscript"/>
      <sz val="7"/>
      <name val="Helvetica Neue"/>
      <family val="2"/>
    </font>
    <font>
      <sz val="12"/>
      <name val="Helvetica Neue"/>
      <family val="2"/>
    </font>
    <font>
      <sz val="7"/>
      <name val="Helvetica Neue"/>
    </font>
    <font>
      <sz val="12"/>
      <name val="Helvetica Neue"/>
    </font>
    <font>
      <sz val="11"/>
      <color theme="1"/>
      <name val="Calibri"/>
      <family val="2"/>
      <scheme val="minor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vertAlign val="superscript"/>
      <sz val="7"/>
      <color theme="1"/>
      <name val="Helvetica Neue"/>
    </font>
    <font>
      <b/>
      <sz val="7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4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vertical="center"/>
    </xf>
    <xf numFmtId="166" fontId="7" fillId="2" borderId="0" xfId="2" applyNumberFormat="1" applyFont="1" applyFill="1" applyAlignment="1">
      <alignment vertical="center"/>
    </xf>
    <xf numFmtId="37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justify" vertical="center" wrapText="1"/>
    </xf>
    <xf numFmtId="1" fontId="7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37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166" fontId="7" fillId="2" borderId="0" xfId="0" applyNumberFormat="1" applyFont="1" applyFill="1" applyAlignment="1">
      <alignment vertical="center"/>
    </xf>
    <xf numFmtId="165" fontId="7" fillId="2" borderId="0" xfId="2" applyNumberFormat="1" applyFont="1" applyFill="1" applyAlignment="1">
      <alignment vertical="center"/>
    </xf>
    <xf numFmtId="169" fontId="7" fillId="2" borderId="0" xfId="0" applyNumberFormat="1" applyFont="1" applyFill="1" applyAlignment="1">
      <alignment vertical="center"/>
    </xf>
    <xf numFmtId="167" fontId="7" fillId="2" borderId="0" xfId="2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/>
    </xf>
    <xf numFmtId="168" fontId="0" fillId="0" borderId="0" xfId="0" applyNumberFormat="1"/>
    <xf numFmtId="168" fontId="10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166" fontId="15" fillId="2" borderId="0" xfId="2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4" fontId="15" fillId="2" borderId="0" xfId="2" applyNumberFormat="1" applyFont="1" applyFill="1" applyBorder="1" applyAlignment="1" applyProtection="1">
      <alignment horizontal="right" vertical="center" wrapText="1"/>
    </xf>
    <xf numFmtId="0" fontId="16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3" fontId="15" fillId="2" borderId="2" xfId="0" applyNumberFormat="1" applyFont="1" applyFill="1" applyBorder="1" applyAlignment="1">
      <alignment vertical="center"/>
    </xf>
    <xf numFmtId="0" fontId="15" fillId="2" borderId="0" xfId="0" applyFont="1" applyFill="1" applyAlignment="1">
      <alignment horizontal="centerContinuous" vertical="center"/>
    </xf>
    <xf numFmtId="0" fontId="18" fillId="2" borderId="0" xfId="0" applyFont="1" applyFill="1" applyAlignment="1">
      <alignment horizontal="left" vertical="center"/>
    </xf>
    <xf numFmtId="37" fontId="15" fillId="2" borderId="0" xfId="0" applyNumberFormat="1" applyFont="1" applyFill="1" applyAlignment="1">
      <alignment vertical="center"/>
    </xf>
    <xf numFmtId="165" fontId="8" fillId="2" borderId="0" xfId="2" applyNumberFormat="1" applyFont="1" applyFill="1" applyBorder="1" applyAlignment="1">
      <alignment horizontal="right" vertical="center"/>
    </xf>
    <xf numFmtId="4" fontId="8" fillId="2" borderId="0" xfId="2" applyNumberFormat="1" applyFont="1" applyFill="1" applyBorder="1" applyAlignment="1" applyProtection="1">
      <alignment horizontal="right" vertical="center" wrapText="1"/>
    </xf>
    <xf numFmtId="165" fontId="7" fillId="2" borderId="0" xfId="2" applyNumberFormat="1" applyFont="1" applyFill="1" applyBorder="1" applyAlignment="1">
      <alignment horizontal="center" vertical="center"/>
    </xf>
    <xf numFmtId="165" fontId="19" fillId="2" borderId="0" xfId="2" applyNumberFormat="1" applyFont="1" applyFill="1" applyBorder="1" applyAlignment="1">
      <alignment horizontal="center" vertical="center"/>
    </xf>
    <xf numFmtId="165" fontId="7" fillId="2" borderId="0" xfId="2" applyNumberFormat="1" applyFont="1" applyFill="1" applyBorder="1" applyAlignment="1">
      <alignment vertical="center"/>
    </xf>
    <xf numFmtId="165" fontId="7" fillId="5" borderId="0" xfId="2" applyNumberFormat="1" applyFont="1" applyFill="1" applyAlignment="1">
      <alignment vertical="center"/>
    </xf>
    <xf numFmtId="4" fontId="7" fillId="2" borderId="0" xfId="2" applyNumberFormat="1" applyFont="1" applyFill="1" applyBorder="1" applyAlignment="1" applyProtection="1">
      <alignment horizontal="right" vertical="center" wrapText="1"/>
    </xf>
    <xf numFmtId="165" fontId="11" fillId="2" borderId="0" xfId="2" applyNumberFormat="1" applyFont="1" applyFill="1" applyBorder="1" applyAlignment="1">
      <alignment horizontal="right" vertical="center"/>
    </xf>
    <xf numFmtId="4" fontId="7" fillId="2" borderId="0" xfId="2" applyNumberFormat="1" applyFont="1" applyFill="1" applyAlignment="1">
      <alignment horizontal="right" vertical="center" wrapText="1"/>
    </xf>
    <xf numFmtId="166" fontId="11" fillId="5" borderId="0" xfId="2" applyNumberFormat="1" applyFont="1" applyFill="1" applyAlignment="1">
      <alignment horizontal="right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6" fontId="16" fillId="2" borderId="0" xfId="2" applyNumberFormat="1" applyFont="1" applyFill="1" applyBorder="1" applyAlignment="1" applyProtection="1">
      <alignment horizontal="left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2000000}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X79"/>
  <sheetViews>
    <sheetView showGridLines="0" tabSelected="1" zoomScaleNormal="100" workbookViewId="0">
      <selection activeCell="A2" sqref="A2"/>
    </sheetView>
  </sheetViews>
  <sheetFormatPr defaultColWidth="9.07421875" defaultRowHeight="15.5"/>
  <cols>
    <col min="1" max="1" width="10.765625" style="12" customWidth="1"/>
    <col min="2" max="2" width="9.4609375" style="12" customWidth="1"/>
    <col min="3" max="6" width="7" style="12" customWidth="1"/>
    <col min="7" max="12" width="7" style="14" customWidth="1"/>
    <col min="13" max="13" width="5.53515625" style="12" customWidth="1"/>
    <col min="14" max="15" width="6.3046875" style="12" customWidth="1"/>
    <col min="16" max="47" width="11.84375" style="12" customWidth="1"/>
    <col min="48" max="51" width="12" style="12" customWidth="1"/>
    <col min="52" max="52" width="2.69140625" style="12" customWidth="1"/>
    <col min="53" max="61" width="9.53515625" style="12" bestFit="1" customWidth="1"/>
    <col min="62" max="16384" width="9.07421875" style="12"/>
  </cols>
  <sheetData>
    <row r="1" spans="1:50" s="3" customFormat="1" ht="11.5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50" s="4" customFormat="1" ht="9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0" s="4" customFormat="1" ht="10.5" customHeight="1">
      <c r="A3" s="49" t="s">
        <v>1</v>
      </c>
      <c r="B3" s="51" t="s">
        <v>2</v>
      </c>
      <c r="C3" s="53" t="s">
        <v>27</v>
      </c>
      <c r="D3" s="54"/>
      <c r="E3" s="54"/>
      <c r="F3" s="54"/>
      <c r="G3" s="54"/>
      <c r="H3" s="54"/>
      <c r="I3" s="54"/>
      <c r="J3" s="54"/>
      <c r="K3" s="54"/>
      <c r="L3" s="55"/>
      <c r="M3" s="47" t="s">
        <v>28</v>
      </c>
      <c r="AX3" s="6"/>
    </row>
    <row r="4" spans="1:50" s="4" customFormat="1" ht="10.5" customHeight="1">
      <c r="A4" s="50"/>
      <c r="B4" s="51"/>
      <c r="C4" s="25">
        <v>2014</v>
      </c>
      <c r="D4" s="25">
        <v>2015</v>
      </c>
      <c r="E4" s="25">
        <v>2016</v>
      </c>
      <c r="F4" s="25">
        <v>2017</v>
      </c>
      <c r="G4" s="25">
        <v>2018</v>
      </c>
      <c r="H4" s="25">
        <v>2019</v>
      </c>
      <c r="I4" s="25">
        <v>2020</v>
      </c>
      <c r="J4" s="25">
        <v>2021</v>
      </c>
      <c r="K4" s="25">
        <v>2022</v>
      </c>
      <c r="L4" s="25">
        <v>2023</v>
      </c>
      <c r="M4" s="48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s="4" customFormat="1" ht="9">
      <c r="A5" s="26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7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0" s="4" customFormat="1" ht="12.75" customHeight="1">
      <c r="A6" s="52" t="s">
        <v>3</v>
      </c>
      <c r="B6" s="52"/>
      <c r="C6" s="37">
        <f t="shared" ref="C6:I6" si="0">C8+C9</f>
        <v>31894.874709800009</v>
      </c>
      <c r="D6" s="37">
        <f t="shared" si="0"/>
        <v>35126.446995899998</v>
      </c>
      <c r="E6" s="37">
        <f t="shared" si="0"/>
        <v>37890.450286399988</v>
      </c>
      <c r="F6" s="37">
        <f t="shared" si="0"/>
        <v>40117.38249560001</v>
      </c>
      <c r="G6" s="37">
        <f t="shared" si="0"/>
        <v>40857.175710790005</v>
      </c>
      <c r="H6" s="37">
        <f t="shared" si="0"/>
        <v>44724</v>
      </c>
      <c r="I6" s="37">
        <f t="shared" si="0"/>
        <v>46631.208155209883</v>
      </c>
      <c r="J6" s="37">
        <f>J8+J9</f>
        <v>48824.326960999999</v>
      </c>
      <c r="K6" s="37">
        <f>K8+K9</f>
        <v>50338.081353000001</v>
      </c>
      <c r="L6" s="37">
        <f>L8+L9</f>
        <v>54677.136000999999</v>
      </c>
      <c r="M6" s="38">
        <f>((L6/K6)-1)*100</f>
        <v>8.6198252523214336</v>
      </c>
    </row>
    <row r="7" spans="1:50" s="4" customFormat="1" ht="9" customHeight="1">
      <c r="A7" s="29"/>
      <c r="B7" s="29"/>
      <c r="C7" s="39"/>
      <c r="D7" s="39"/>
      <c r="E7" s="39"/>
      <c r="F7" s="39"/>
      <c r="G7" s="39"/>
      <c r="H7" s="39"/>
      <c r="I7" s="39"/>
      <c r="J7" s="39"/>
      <c r="K7" s="39"/>
      <c r="L7" s="39"/>
      <c r="M7" s="38"/>
      <c r="P7" s="15"/>
      <c r="Q7" s="15"/>
      <c r="R7" s="16"/>
    </row>
    <row r="8" spans="1:50" s="4" customFormat="1" ht="12.75" customHeight="1">
      <c r="A8" s="29" t="s">
        <v>4</v>
      </c>
      <c r="B8" s="29" t="s">
        <v>5</v>
      </c>
      <c r="C8" s="37">
        <f t="shared" ref="C8:H8" si="1">C11+C17+C19+C22+C25+C28+C31+C34+C37</f>
        <v>21400.831536200007</v>
      </c>
      <c r="D8" s="37">
        <f t="shared" si="1"/>
        <v>25618.312953799999</v>
      </c>
      <c r="E8" s="37">
        <f t="shared" si="1"/>
        <v>28541.68485369999</v>
      </c>
      <c r="F8" s="37">
        <f t="shared" si="1"/>
        <v>30962.600833600012</v>
      </c>
      <c r="G8" s="37">
        <f t="shared" si="1"/>
        <v>32372.454888630004</v>
      </c>
      <c r="H8" s="37">
        <f t="shared" si="1"/>
        <v>36495</v>
      </c>
      <c r="I8" s="37">
        <f>I11+I17+I19+I22+I25+I28+I31+I34+I37+I14</f>
        <v>39561.806475869889</v>
      </c>
      <c r="J8" s="37">
        <f>J11+J17+J19+J22+J25+J28+J31+J34+J37+J14</f>
        <v>41649.918362000004</v>
      </c>
      <c r="K8" s="37">
        <f>K11+K17+K19+K22+K25+K28+K31+K34+K37+K14</f>
        <v>44174.869081000004</v>
      </c>
      <c r="L8" s="37">
        <f>L11+L17+L19+L22+L25+L28+L31+L34+L37+L14</f>
        <v>48886.571316000001</v>
      </c>
      <c r="M8" s="38">
        <f>((L8/K8)-1)*100</f>
        <v>10.66602421924674</v>
      </c>
      <c r="P8" s="15"/>
      <c r="Q8" s="15"/>
      <c r="R8" s="16"/>
    </row>
    <row r="9" spans="1:50" s="4" customFormat="1" ht="12.75" customHeight="1">
      <c r="A9" s="23"/>
      <c r="B9" s="29" t="s">
        <v>6</v>
      </c>
      <c r="C9" s="37">
        <f t="shared" ref="C9:J9" si="2">C12+C15+C20+C23+C26+C29+C32+C35+C38+C40</f>
        <v>10494.043173600003</v>
      </c>
      <c r="D9" s="37">
        <f t="shared" si="2"/>
        <v>9508.1340421000023</v>
      </c>
      <c r="E9" s="37">
        <f t="shared" si="2"/>
        <v>9348.7654327</v>
      </c>
      <c r="F9" s="37">
        <f t="shared" si="2"/>
        <v>9154.7816619999994</v>
      </c>
      <c r="G9" s="37">
        <f t="shared" si="2"/>
        <v>8484.7208221600013</v>
      </c>
      <c r="H9" s="37">
        <f t="shared" si="2"/>
        <v>8229</v>
      </c>
      <c r="I9" s="37">
        <f t="shared" si="2"/>
        <v>7069.4016793399896</v>
      </c>
      <c r="J9" s="37">
        <f t="shared" si="2"/>
        <v>7174.4085989999985</v>
      </c>
      <c r="K9" s="37">
        <f>K12+K15+K20+K23+K26+K29+K32+K35+K38+K40</f>
        <v>6163.2122719999998</v>
      </c>
      <c r="L9" s="37">
        <f>L12+L15+L20+L23+L26+L29+L32+L35+L38+L40</f>
        <v>5790.5646850000003</v>
      </c>
      <c r="M9" s="38">
        <f>((L9/K9)-1)*100</f>
        <v>-6.0463208235252424</v>
      </c>
      <c r="P9" s="15"/>
      <c r="Q9" s="15"/>
      <c r="R9" s="16"/>
    </row>
    <row r="10" spans="1:50" s="4" customFormat="1" ht="9" customHeight="1">
      <c r="A10" s="23"/>
      <c r="B10" s="23"/>
      <c r="C10" s="40"/>
      <c r="D10" s="40"/>
      <c r="E10" s="40"/>
      <c r="F10" s="40"/>
      <c r="G10" s="41"/>
      <c r="H10" s="41"/>
      <c r="I10" s="41"/>
      <c r="J10" s="41"/>
      <c r="K10" s="41"/>
      <c r="L10" s="41"/>
      <c r="M10" s="38"/>
      <c r="P10" s="15"/>
      <c r="Q10" s="15"/>
      <c r="R10" s="16"/>
    </row>
    <row r="11" spans="1:50" s="4" customFormat="1" ht="12.75" customHeight="1">
      <c r="A11" s="23" t="s">
        <v>7</v>
      </c>
      <c r="B11" s="23" t="s">
        <v>5</v>
      </c>
      <c r="C11" s="41">
        <v>4335.8426159000001</v>
      </c>
      <c r="D11" s="41">
        <v>4445.5737468999987</v>
      </c>
      <c r="E11" s="41">
        <v>4390.7510120999996</v>
      </c>
      <c r="F11" s="41">
        <v>3842.5586651000021</v>
      </c>
      <c r="G11" s="41">
        <v>3731.2628979900001</v>
      </c>
      <c r="H11" s="42">
        <v>3881</v>
      </c>
      <c r="I11" s="42">
        <v>3294.6728350600001</v>
      </c>
      <c r="J11" s="42">
        <v>3561.0833689999999</v>
      </c>
      <c r="K11" s="42">
        <v>3408.9721079999999</v>
      </c>
      <c r="L11" s="42">
        <v>3445.490714</v>
      </c>
      <c r="M11" s="43">
        <f t="shared" ref="M11:M40" si="3">((L11/K11)-1)*100</f>
        <v>1.0712497739215898</v>
      </c>
      <c r="N11" s="19"/>
      <c r="O11" s="19"/>
      <c r="P11" s="16"/>
      <c r="Q11" s="18"/>
      <c r="R11" s="16"/>
    </row>
    <row r="12" spans="1:50" s="4" customFormat="1" ht="12.75" customHeight="1">
      <c r="A12" s="23"/>
      <c r="B12" s="23" t="s">
        <v>8</v>
      </c>
      <c r="C12" s="41">
        <v>367.98955080000007</v>
      </c>
      <c r="D12" s="41">
        <v>614.59705959999997</v>
      </c>
      <c r="E12" s="41">
        <v>715.41085140000007</v>
      </c>
      <c r="F12" s="41">
        <v>913.88870070000007</v>
      </c>
      <c r="G12" s="41">
        <v>1484.7088853499999</v>
      </c>
      <c r="H12" s="42">
        <v>1690</v>
      </c>
      <c r="I12" s="42">
        <v>1662.5039267499901</v>
      </c>
      <c r="J12" s="42">
        <v>1396.0092030000001</v>
      </c>
      <c r="K12" s="42">
        <v>1658.594668</v>
      </c>
      <c r="L12" s="42">
        <v>1768.179441</v>
      </c>
      <c r="M12" s="43">
        <f t="shared" si="3"/>
        <v>6.6070858127225129</v>
      </c>
      <c r="N12" s="19"/>
      <c r="O12" s="7"/>
      <c r="P12" s="7"/>
      <c r="Q12" s="7"/>
      <c r="R12" s="7"/>
    </row>
    <row r="13" spans="1:50" s="4" customFormat="1" ht="9" customHeight="1">
      <c r="A13" s="23"/>
      <c r="B13" s="23"/>
      <c r="C13" s="46"/>
      <c r="D13" s="46"/>
      <c r="E13" s="46"/>
      <c r="F13" s="46"/>
      <c r="G13" s="46"/>
      <c r="H13" s="46"/>
      <c r="I13" s="42"/>
      <c r="J13" s="42"/>
      <c r="K13" s="42"/>
      <c r="L13" s="42"/>
      <c r="M13" s="43"/>
      <c r="N13" s="19"/>
      <c r="O13" s="7"/>
      <c r="P13" s="7"/>
      <c r="Q13" s="7"/>
      <c r="R13" s="7"/>
    </row>
    <row r="14" spans="1:50" s="4" customFormat="1" ht="9" customHeight="1">
      <c r="A14" s="23" t="s">
        <v>9</v>
      </c>
      <c r="B14" s="23" t="s">
        <v>5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2">
        <v>5.3191599999999999E-2</v>
      </c>
      <c r="J14" s="42">
        <v>6.5895999999999996E-2</v>
      </c>
      <c r="K14" s="42">
        <v>4.8799999999999996E-2</v>
      </c>
      <c r="L14" s="42">
        <v>0.10600999999999999</v>
      </c>
      <c r="M14" s="43">
        <f t="shared" si="3"/>
        <v>117.23360655737704</v>
      </c>
      <c r="N14" s="19"/>
      <c r="O14" s="7"/>
      <c r="P14" s="7"/>
      <c r="Q14" s="7"/>
      <c r="R14" s="7"/>
    </row>
    <row r="15" spans="1:50" s="4" customFormat="1" ht="12.75" customHeight="1">
      <c r="A15" s="23"/>
      <c r="B15" s="23" t="s">
        <v>8</v>
      </c>
      <c r="C15" s="41">
        <v>1968.4380884000002</v>
      </c>
      <c r="D15" s="41">
        <v>1565.3261323999998</v>
      </c>
      <c r="E15" s="41">
        <v>1926.2901422999996</v>
      </c>
      <c r="F15" s="41">
        <v>1617.2420912</v>
      </c>
      <c r="G15" s="41">
        <v>1410.9144686</v>
      </c>
      <c r="H15" s="42">
        <v>1395</v>
      </c>
      <c r="I15" s="42">
        <v>1350.33533324</v>
      </c>
      <c r="J15" s="42">
        <v>2141.0582169999998</v>
      </c>
      <c r="K15" s="42">
        <v>927.74585000000002</v>
      </c>
      <c r="L15" s="42">
        <v>844.43884200000002</v>
      </c>
      <c r="M15" s="43">
        <f t="shared" si="3"/>
        <v>-8.979507480416105</v>
      </c>
      <c r="N15" s="19"/>
      <c r="O15" s="7"/>
      <c r="P15" s="7"/>
      <c r="Q15" s="7"/>
      <c r="R15" s="7"/>
    </row>
    <row r="16" spans="1:50" s="4" customFormat="1" ht="9" customHeight="1">
      <c r="A16" s="23"/>
      <c r="B16" s="23"/>
      <c r="C16" s="41"/>
      <c r="D16" s="41"/>
      <c r="E16" s="41"/>
      <c r="F16" s="41"/>
      <c r="G16" s="41"/>
      <c r="H16" s="42"/>
      <c r="I16" s="42"/>
      <c r="J16" s="42"/>
      <c r="K16" s="42"/>
      <c r="L16" s="42"/>
      <c r="M16" s="43"/>
      <c r="N16" s="19"/>
      <c r="O16" s="7"/>
      <c r="P16" s="7"/>
      <c r="Q16" s="7"/>
    </row>
    <row r="17" spans="1:18" s="4" customFormat="1" ht="12.75" customHeight="1">
      <c r="A17" s="23" t="s">
        <v>10</v>
      </c>
      <c r="B17" s="23" t="s">
        <v>5</v>
      </c>
      <c r="C17" s="41">
        <v>32.751645999999987</v>
      </c>
      <c r="D17" s="41">
        <v>27.497269699999986</v>
      </c>
      <c r="E17" s="41">
        <v>37.384270600000008</v>
      </c>
      <c r="F17" s="41">
        <v>30.4465678</v>
      </c>
      <c r="G17" s="41">
        <v>35.631518540000002</v>
      </c>
      <c r="H17" s="42">
        <v>28</v>
      </c>
      <c r="I17" s="42">
        <v>6.23680345</v>
      </c>
      <c r="J17" s="42">
        <v>0.31371700000000002</v>
      </c>
      <c r="K17" s="42">
        <v>0.28622599999999998</v>
      </c>
      <c r="L17" s="42">
        <v>0.34157500000000002</v>
      </c>
      <c r="M17" s="43">
        <f t="shared" si="3"/>
        <v>19.337516507934293</v>
      </c>
      <c r="N17" s="19"/>
      <c r="O17" s="19"/>
      <c r="P17" s="7"/>
      <c r="Q17" s="7"/>
      <c r="R17" s="7"/>
    </row>
    <row r="18" spans="1:18" s="4" customFormat="1" ht="9" customHeight="1">
      <c r="A18" s="23"/>
      <c r="B18" s="23"/>
      <c r="C18" s="41"/>
      <c r="D18" s="41"/>
      <c r="E18" s="41"/>
      <c r="F18" s="41"/>
      <c r="G18" s="44"/>
      <c r="H18" s="42"/>
      <c r="I18" s="42"/>
      <c r="J18" s="42"/>
      <c r="K18" s="42"/>
      <c r="L18" s="42"/>
      <c r="M18" s="43"/>
      <c r="N18" s="19"/>
      <c r="O18" s="7"/>
      <c r="P18" s="7"/>
      <c r="Q18" s="7"/>
      <c r="R18" s="7"/>
    </row>
    <row r="19" spans="1:18" s="4" customFormat="1" ht="12.75" customHeight="1">
      <c r="A19" s="23" t="s">
        <v>11</v>
      </c>
      <c r="B19" s="23" t="s">
        <v>5</v>
      </c>
      <c r="C19" s="41">
        <v>391.46268730000054</v>
      </c>
      <c r="D19" s="41">
        <v>357.31286649999987</v>
      </c>
      <c r="E19" s="41">
        <v>316.31068160000012</v>
      </c>
      <c r="F19" s="41">
        <v>304.56174470000008</v>
      </c>
      <c r="G19" s="41">
        <v>280.80767172000003</v>
      </c>
      <c r="H19" s="42">
        <v>277</v>
      </c>
      <c r="I19" s="42">
        <v>205.060551809999</v>
      </c>
      <c r="J19" s="42">
        <v>223.221777</v>
      </c>
      <c r="K19" s="42">
        <v>320.58126299999998</v>
      </c>
      <c r="L19" s="42">
        <v>353.79385100000002</v>
      </c>
      <c r="M19" s="43">
        <f t="shared" si="3"/>
        <v>10.360115151208959</v>
      </c>
      <c r="N19" s="19"/>
      <c r="O19" s="19"/>
      <c r="P19" s="7"/>
      <c r="Q19" s="18"/>
      <c r="R19" s="7"/>
    </row>
    <row r="20" spans="1:18" s="4" customFormat="1" ht="12.75" customHeight="1">
      <c r="A20" s="23"/>
      <c r="B20" s="23" t="s">
        <v>8</v>
      </c>
      <c r="C20" s="41">
        <v>98.437641799999994</v>
      </c>
      <c r="D20" s="41">
        <v>69.407373300000017</v>
      </c>
      <c r="E20" s="41">
        <v>72.515920800000018</v>
      </c>
      <c r="F20" s="41">
        <v>94.85625320000004</v>
      </c>
      <c r="G20" s="41">
        <v>70.575442910000007</v>
      </c>
      <c r="H20" s="42">
        <v>58</v>
      </c>
      <c r="I20" s="42">
        <v>39.91895426</v>
      </c>
      <c r="J20" s="42">
        <v>21.658594999999998</v>
      </c>
      <c r="K20" s="42">
        <v>16.370891</v>
      </c>
      <c r="L20" s="42">
        <v>29.703918000000002</v>
      </c>
      <c r="M20" s="43">
        <f t="shared" si="3"/>
        <v>81.443502372595361</v>
      </c>
      <c r="N20" s="19"/>
      <c r="O20" s="7"/>
      <c r="P20" s="7"/>
      <c r="Q20" s="7"/>
      <c r="R20" s="7"/>
    </row>
    <row r="21" spans="1:18" s="4" customFormat="1" ht="9" customHeight="1">
      <c r="A21" s="23"/>
      <c r="B21" s="23"/>
      <c r="C21" s="41"/>
      <c r="D21" s="41"/>
      <c r="E21" s="41"/>
      <c r="F21" s="41"/>
      <c r="G21" s="41"/>
      <c r="H21" s="42"/>
      <c r="I21" s="42"/>
      <c r="J21" s="42"/>
      <c r="K21" s="42"/>
      <c r="L21" s="42"/>
      <c r="M21" s="43"/>
      <c r="N21" s="19"/>
      <c r="O21" s="7"/>
      <c r="P21" s="7"/>
      <c r="Q21" s="7"/>
      <c r="R21" s="7"/>
    </row>
    <row r="22" spans="1:18" s="4" customFormat="1" ht="12.75" customHeight="1">
      <c r="A22" s="23" t="s">
        <v>12</v>
      </c>
      <c r="B22" s="23" t="s">
        <v>5</v>
      </c>
      <c r="C22" s="41">
        <v>135.8897213000001</v>
      </c>
      <c r="D22" s="41">
        <v>146.39514540000005</v>
      </c>
      <c r="E22" s="41">
        <v>126.9363913</v>
      </c>
      <c r="F22" s="41">
        <v>87.63197049999998</v>
      </c>
      <c r="G22" s="41">
        <v>82.78180777</v>
      </c>
      <c r="H22" s="42">
        <v>71</v>
      </c>
      <c r="I22" s="42">
        <v>78.076588870000009</v>
      </c>
      <c r="J22" s="42">
        <v>57.323283000000004</v>
      </c>
      <c r="K22" s="42">
        <v>124.73688199999999</v>
      </c>
      <c r="L22" s="42">
        <v>131.382743</v>
      </c>
      <c r="M22" s="43">
        <f t="shared" si="3"/>
        <v>5.3279037390080219</v>
      </c>
      <c r="N22" s="19"/>
      <c r="O22" s="19"/>
      <c r="Q22" s="18"/>
      <c r="R22" s="7"/>
    </row>
    <row r="23" spans="1:18" s="4" customFormat="1" ht="12.75" customHeight="1">
      <c r="A23" s="23"/>
      <c r="B23" s="23" t="s">
        <v>8</v>
      </c>
      <c r="C23" s="41">
        <v>399.42093140000003</v>
      </c>
      <c r="D23" s="41">
        <v>280.98587309999999</v>
      </c>
      <c r="E23" s="41">
        <v>291.34478429999996</v>
      </c>
      <c r="F23" s="41">
        <v>304.06224630000014</v>
      </c>
      <c r="G23" s="41">
        <v>324.70273787000002</v>
      </c>
      <c r="H23" s="42">
        <v>243</v>
      </c>
      <c r="I23" s="42">
        <v>231.4377815</v>
      </c>
      <c r="J23" s="42">
        <v>144.54632899999999</v>
      </c>
      <c r="K23" s="42">
        <v>149.233158</v>
      </c>
      <c r="L23" s="42">
        <v>305.16263300000003</v>
      </c>
      <c r="M23" s="43">
        <f t="shared" si="3"/>
        <v>104.48715090516281</v>
      </c>
      <c r="N23" s="19"/>
      <c r="O23" s="7"/>
      <c r="P23" s="7"/>
      <c r="Q23" s="7"/>
      <c r="R23" s="7"/>
    </row>
    <row r="24" spans="1:18" s="4" customFormat="1" ht="9" customHeight="1">
      <c r="A24" s="23"/>
      <c r="B24" s="23"/>
      <c r="C24" s="41"/>
      <c r="D24" s="41"/>
      <c r="E24" s="41"/>
      <c r="F24" s="41"/>
      <c r="G24" s="41"/>
      <c r="H24" s="42"/>
      <c r="I24" s="42"/>
      <c r="J24" s="42"/>
      <c r="K24" s="42"/>
      <c r="L24" s="42"/>
      <c r="M24" s="43"/>
      <c r="N24" s="19"/>
    </row>
    <row r="25" spans="1:18" s="4" customFormat="1" ht="12.75" customHeight="1">
      <c r="A25" s="23" t="s">
        <v>13</v>
      </c>
      <c r="B25" s="23" t="s">
        <v>5</v>
      </c>
      <c r="C25" s="41">
        <v>956.60232339999993</v>
      </c>
      <c r="D25" s="41">
        <v>763.63501910000014</v>
      </c>
      <c r="E25" s="41">
        <v>860.70120989999998</v>
      </c>
      <c r="F25" s="41">
        <v>730.05070739999974</v>
      </c>
      <c r="G25" s="41">
        <v>726.38675592000004</v>
      </c>
      <c r="H25" s="42">
        <v>587</v>
      </c>
      <c r="I25" s="42">
        <v>154.97288634999998</v>
      </c>
      <c r="J25" s="42">
        <v>18.248753000000001</v>
      </c>
      <c r="K25" s="42">
        <v>9.1065690000000004</v>
      </c>
      <c r="L25" s="42">
        <v>19.087935999999999</v>
      </c>
      <c r="M25" s="43">
        <f t="shared" si="3"/>
        <v>109.60623040356911</v>
      </c>
      <c r="N25" s="19"/>
      <c r="O25" s="19"/>
      <c r="P25" s="18"/>
      <c r="Q25" s="19"/>
    </row>
    <row r="26" spans="1:18" s="4" customFormat="1" ht="12.75" customHeight="1">
      <c r="A26" s="23"/>
      <c r="B26" s="23" t="s">
        <v>8</v>
      </c>
      <c r="C26" s="41">
        <v>101.38859430000001</v>
      </c>
      <c r="D26" s="41">
        <v>100.1750699</v>
      </c>
      <c r="E26" s="41">
        <v>88.517025599999997</v>
      </c>
      <c r="F26" s="41">
        <v>81.734490300000004</v>
      </c>
      <c r="G26" s="41">
        <v>64.943577169999998</v>
      </c>
      <c r="H26" s="42">
        <v>58</v>
      </c>
      <c r="I26" s="42">
        <v>18.442536629999999</v>
      </c>
      <c r="J26" s="46">
        <v>0</v>
      </c>
      <c r="K26" s="46">
        <v>0</v>
      </c>
      <c r="L26" s="46">
        <v>0</v>
      </c>
      <c r="M26" s="45" t="s">
        <v>14</v>
      </c>
      <c r="N26" s="19"/>
      <c r="O26" s="17"/>
    </row>
    <row r="27" spans="1:18" s="4" customFormat="1" ht="9" customHeight="1">
      <c r="A27" s="23"/>
      <c r="B27" s="23"/>
      <c r="C27" s="41"/>
      <c r="D27" s="41"/>
      <c r="E27" s="41"/>
      <c r="F27" s="41"/>
      <c r="G27" s="41"/>
      <c r="H27" s="42"/>
      <c r="I27" s="42"/>
      <c r="J27" s="42"/>
      <c r="K27" s="42"/>
      <c r="L27" s="42"/>
      <c r="M27" s="43"/>
      <c r="N27" s="19"/>
      <c r="O27" s="17"/>
    </row>
    <row r="28" spans="1:18" s="4" customFormat="1" ht="12.75" customHeight="1">
      <c r="A28" s="23" t="s">
        <v>15</v>
      </c>
      <c r="B28" s="23" t="s">
        <v>5</v>
      </c>
      <c r="C28" s="41">
        <v>562.08365060000074</v>
      </c>
      <c r="D28" s="41">
        <v>671.69764299999997</v>
      </c>
      <c r="E28" s="41">
        <v>614.59918260000052</v>
      </c>
      <c r="F28" s="41">
        <v>542.89651300000025</v>
      </c>
      <c r="G28" s="41">
        <v>519.88094612999998</v>
      </c>
      <c r="H28" s="42">
        <v>507</v>
      </c>
      <c r="I28" s="42">
        <v>430.533376629999</v>
      </c>
      <c r="J28" s="42">
        <v>432.331006</v>
      </c>
      <c r="K28" s="42">
        <v>381.50037900000001</v>
      </c>
      <c r="L28" s="42">
        <v>407.54228499999999</v>
      </c>
      <c r="M28" s="43">
        <f t="shared" si="3"/>
        <v>6.8261808987613026</v>
      </c>
      <c r="N28" s="19"/>
      <c r="O28" s="19"/>
      <c r="Q28" s="19"/>
    </row>
    <row r="29" spans="1:18" s="4" customFormat="1" ht="12.75" customHeight="1">
      <c r="A29" s="23"/>
      <c r="B29" s="23" t="s">
        <v>8</v>
      </c>
      <c r="C29" s="41">
        <v>2534.5915482000014</v>
      </c>
      <c r="D29" s="41">
        <v>2369.0698955000007</v>
      </c>
      <c r="E29" s="41">
        <v>2109.6381020000003</v>
      </c>
      <c r="F29" s="41">
        <v>2044.4624188999996</v>
      </c>
      <c r="G29" s="41">
        <v>2033.0484089900001</v>
      </c>
      <c r="H29" s="42">
        <v>1576</v>
      </c>
      <c r="I29" s="42">
        <v>1132.53283143</v>
      </c>
      <c r="J29" s="42">
        <v>1550.569465</v>
      </c>
      <c r="K29" s="42">
        <v>1407.4705260000001</v>
      </c>
      <c r="L29" s="42">
        <v>1148.4189610000001</v>
      </c>
      <c r="M29" s="43">
        <f t="shared" si="3"/>
        <v>-18.405469970033316</v>
      </c>
      <c r="N29" s="19"/>
    </row>
    <row r="30" spans="1:18" s="4" customFormat="1" ht="9" customHeight="1">
      <c r="A30" s="23"/>
      <c r="B30" s="23"/>
      <c r="C30" s="41"/>
      <c r="D30" s="41"/>
      <c r="E30" s="41"/>
      <c r="F30" s="41"/>
      <c r="G30" s="41"/>
      <c r="H30" s="42"/>
      <c r="I30" s="42"/>
      <c r="J30" s="42"/>
      <c r="K30" s="42"/>
      <c r="L30" s="42"/>
      <c r="M30" s="43"/>
      <c r="N30" s="19"/>
    </row>
    <row r="31" spans="1:18" s="4" customFormat="1" ht="12.75" customHeight="1">
      <c r="A31" s="23" t="s">
        <v>16</v>
      </c>
      <c r="B31" s="23" t="s">
        <v>5</v>
      </c>
      <c r="C31" s="41">
        <v>3191.5238027000014</v>
      </c>
      <c r="D31" s="41">
        <v>3350.2770413000007</v>
      </c>
      <c r="E31" s="41">
        <v>3406.5281892999969</v>
      </c>
      <c r="F31" s="41">
        <v>3326.8420706000024</v>
      </c>
      <c r="G31" s="41">
        <v>2946.9414987999999</v>
      </c>
      <c r="H31" s="42">
        <v>2441</v>
      </c>
      <c r="I31" s="42">
        <v>2093.59546627999</v>
      </c>
      <c r="J31" s="42">
        <v>1750.879801</v>
      </c>
      <c r="K31" s="42">
        <v>1057.1013109999999</v>
      </c>
      <c r="L31" s="42">
        <v>1331.644728</v>
      </c>
      <c r="M31" s="43">
        <f t="shared" si="3"/>
        <v>25.971343914074495</v>
      </c>
      <c r="N31" s="19"/>
      <c r="O31" s="19"/>
      <c r="P31" s="7"/>
      <c r="Q31" s="19"/>
    </row>
    <row r="32" spans="1:18" s="4" customFormat="1" ht="12.75" customHeight="1">
      <c r="A32" s="23"/>
      <c r="B32" s="23" t="s">
        <v>8</v>
      </c>
      <c r="C32" s="41">
        <v>1558.0174832000005</v>
      </c>
      <c r="D32" s="41">
        <v>764.08510300000012</v>
      </c>
      <c r="E32" s="41">
        <v>488.19351930000005</v>
      </c>
      <c r="F32" s="41">
        <v>694.74942599999997</v>
      </c>
      <c r="G32" s="41">
        <v>515.94017652000002</v>
      </c>
      <c r="H32" s="42">
        <v>231</v>
      </c>
      <c r="I32" s="42">
        <v>210.22532446</v>
      </c>
      <c r="J32" s="42">
        <v>246.44405699999999</v>
      </c>
      <c r="K32" s="42">
        <v>186.70794000000001</v>
      </c>
      <c r="L32" s="42">
        <v>194.556006</v>
      </c>
      <c r="M32" s="43">
        <f t="shared" si="3"/>
        <v>4.2033916715057629</v>
      </c>
      <c r="N32" s="19"/>
    </row>
    <row r="33" spans="1:48" s="4" customFormat="1" ht="9" customHeight="1">
      <c r="A33" s="23"/>
      <c r="B33" s="23"/>
      <c r="C33" s="41"/>
      <c r="D33" s="41"/>
      <c r="E33" s="41"/>
      <c r="F33" s="41"/>
      <c r="G33" s="41"/>
      <c r="H33" s="42"/>
      <c r="I33" s="42"/>
      <c r="J33" s="42"/>
      <c r="K33" s="42"/>
      <c r="L33" s="42"/>
      <c r="M33" s="43"/>
      <c r="N33" s="19"/>
    </row>
    <row r="34" spans="1:48" s="4" customFormat="1" ht="12.75" customHeight="1">
      <c r="A34" s="23" t="s">
        <v>17</v>
      </c>
      <c r="B34" s="23" t="s">
        <v>5</v>
      </c>
      <c r="C34" s="41">
        <v>10503.120864800001</v>
      </c>
      <c r="D34" s="41">
        <v>13379.178899299999</v>
      </c>
      <c r="E34" s="41">
        <v>15746.438923699992</v>
      </c>
      <c r="F34" s="41">
        <v>18189.609055500008</v>
      </c>
      <c r="G34" s="41">
        <v>19881.988350250002</v>
      </c>
      <c r="H34" s="42">
        <v>24549</v>
      </c>
      <c r="I34" s="42">
        <v>29276.759202259898</v>
      </c>
      <c r="J34" s="42">
        <v>31205.829161000001</v>
      </c>
      <c r="K34" s="42">
        <v>34747.913929000002</v>
      </c>
      <c r="L34" s="42">
        <v>39503.633643000001</v>
      </c>
      <c r="M34" s="43">
        <f t="shared" si="3"/>
        <v>13.686345959407253</v>
      </c>
      <c r="N34" s="19"/>
      <c r="O34" s="19"/>
      <c r="P34" s="7"/>
      <c r="Q34" s="19"/>
    </row>
    <row r="35" spans="1:48" s="4" customFormat="1" ht="12.75" customHeight="1">
      <c r="A35" s="23"/>
      <c r="B35" s="23" t="s">
        <v>8</v>
      </c>
      <c r="C35" s="41">
        <v>594.23200670000006</v>
      </c>
      <c r="D35" s="41">
        <v>682.79454899999996</v>
      </c>
      <c r="E35" s="41">
        <v>866.64186319999976</v>
      </c>
      <c r="F35" s="41">
        <v>425.52792570000003</v>
      </c>
      <c r="G35" s="41">
        <v>315.65249546000001</v>
      </c>
      <c r="H35" s="42">
        <v>438</v>
      </c>
      <c r="I35" s="42">
        <v>289.86501377999997</v>
      </c>
      <c r="J35" s="42">
        <v>17.508779000000001</v>
      </c>
      <c r="K35" s="42">
        <v>28.568491000000002</v>
      </c>
      <c r="L35" s="42">
        <v>50.386307000000002</v>
      </c>
      <c r="M35" s="43">
        <f t="shared" si="3"/>
        <v>76.370208002935811</v>
      </c>
      <c r="N35" s="19"/>
    </row>
    <row r="36" spans="1:48" s="4" customFormat="1" ht="9" customHeight="1">
      <c r="A36" s="23"/>
      <c r="B36" s="23"/>
      <c r="C36" s="41"/>
      <c r="D36" s="41"/>
      <c r="E36" s="41"/>
      <c r="F36" s="41"/>
      <c r="G36" s="41"/>
      <c r="H36" s="42"/>
      <c r="I36" s="42"/>
      <c r="J36" s="42"/>
      <c r="K36" s="42"/>
      <c r="L36" s="42"/>
      <c r="M36" s="43"/>
      <c r="N36" s="19"/>
    </row>
    <row r="37" spans="1:48" s="4" customFormat="1" ht="12.75" customHeight="1">
      <c r="A37" s="23" t="s">
        <v>18</v>
      </c>
      <c r="B37" s="23" t="s">
        <v>5</v>
      </c>
      <c r="C37" s="41">
        <v>1291.5542242000001</v>
      </c>
      <c r="D37" s="41">
        <v>2476.7453226000007</v>
      </c>
      <c r="E37" s="41">
        <v>3042.0349925999999</v>
      </c>
      <c r="F37" s="41">
        <v>3908.0035389999998</v>
      </c>
      <c r="G37" s="41">
        <v>4166.7734415100003</v>
      </c>
      <c r="H37" s="42">
        <v>4154</v>
      </c>
      <c r="I37" s="42">
        <v>4021.84557356</v>
      </c>
      <c r="J37" s="42">
        <v>4400.6215990000001</v>
      </c>
      <c r="K37" s="42">
        <v>4124.6216139999997</v>
      </c>
      <c r="L37" s="42">
        <v>3693.5478309999999</v>
      </c>
      <c r="M37" s="43">
        <f t="shared" si="3"/>
        <v>-10.451232218170691</v>
      </c>
      <c r="N37" s="19"/>
      <c r="P37" s="7"/>
      <c r="Q37" s="19"/>
    </row>
    <row r="38" spans="1:48" s="4" customFormat="1" ht="12.75" customHeight="1">
      <c r="A38" s="23"/>
      <c r="B38" s="23" t="s">
        <v>8</v>
      </c>
      <c r="C38" s="41">
        <v>2871.5273288000003</v>
      </c>
      <c r="D38" s="41">
        <v>3061.6929863000005</v>
      </c>
      <c r="E38" s="41">
        <v>2790.2132238000004</v>
      </c>
      <c r="F38" s="41">
        <v>2978.2581096999997</v>
      </c>
      <c r="G38" s="41">
        <v>2264.2346292900002</v>
      </c>
      <c r="H38" s="42">
        <v>2540</v>
      </c>
      <c r="I38" s="42">
        <v>2134.1399772899999</v>
      </c>
      <c r="J38" s="42">
        <v>1656.6139539999999</v>
      </c>
      <c r="K38" s="42">
        <v>1784.395348</v>
      </c>
      <c r="L38" s="42">
        <v>1440.2826769999999</v>
      </c>
      <c r="M38" s="43">
        <f t="shared" si="3"/>
        <v>-19.284553245764236</v>
      </c>
      <c r="N38" s="19"/>
      <c r="O38" s="19"/>
    </row>
    <row r="39" spans="1:48" s="4" customFormat="1" ht="12.75" customHeight="1">
      <c r="A39" s="23"/>
      <c r="B39" s="23"/>
      <c r="C39" s="41"/>
      <c r="D39" s="41"/>
      <c r="E39" s="41"/>
      <c r="F39" s="41"/>
      <c r="G39" s="41"/>
      <c r="H39" s="42"/>
      <c r="I39" s="42"/>
      <c r="J39" s="42"/>
      <c r="K39" s="42"/>
      <c r="L39" s="42"/>
      <c r="M39" s="43"/>
      <c r="N39" s="19"/>
      <c r="O39" s="19"/>
    </row>
    <row r="40" spans="1:48" s="4" customFormat="1" ht="12.75" customHeight="1">
      <c r="A40" s="23" t="s">
        <v>19</v>
      </c>
      <c r="B40" s="23" t="s">
        <v>8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2">
        <v>4.1254</v>
      </c>
      <c r="L40" s="42">
        <v>9.4359000000000002</v>
      </c>
      <c r="M40" s="43">
        <f t="shared" si="3"/>
        <v>128.72691132981043</v>
      </c>
      <c r="N40" s="19"/>
      <c r="O40" s="19"/>
    </row>
    <row r="41" spans="1:48" s="4" customFormat="1" ht="9" customHeight="1">
      <c r="A41" s="31"/>
      <c r="B41" s="31"/>
      <c r="C41" s="32"/>
      <c r="D41" s="32"/>
      <c r="E41" s="32"/>
      <c r="F41" s="33"/>
      <c r="G41" s="32"/>
      <c r="H41" s="32"/>
      <c r="I41" s="32"/>
      <c r="J41" s="32"/>
      <c r="K41" s="32"/>
      <c r="L41" s="32"/>
      <c r="M41" s="32"/>
    </row>
    <row r="42" spans="1:48" s="4" customFormat="1" ht="10.5" customHeight="1">
      <c r="A42" s="23" t="s">
        <v>20</v>
      </c>
      <c r="B42" s="34"/>
      <c r="C42" s="27"/>
      <c r="D42" s="27"/>
      <c r="E42" s="27"/>
      <c r="F42" s="27"/>
      <c r="G42" s="24"/>
      <c r="H42" s="24"/>
      <c r="I42" s="24"/>
      <c r="J42" s="24"/>
      <c r="K42" s="24"/>
      <c r="L42" s="24"/>
      <c r="M42" s="24"/>
    </row>
    <row r="43" spans="1:48" s="4" customFormat="1" ht="10.5" customHeight="1">
      <c r="A43" s="23" t="s">
        <v>21</v>
      </c>
      <c r="B43" s="27"/>
      <c r="C43" s="27"/>
      <c r="D43" s="27"/>
      <c r="E43" s="27"/>
      <c r="F43" s="27"/>
      <c r="G43" s="24"/>
      <c r="H43" s="24"/>
      <c r="I43" s="24"/>
      <c r="J43" s="24"/>
      <c r="K43" s="24"/>
      <c r="L43" s="24"/>
      <c r="M43" s="30"/>
    </row>
    <row r="44" spans="1:48" s="4" customFormat="1" ht="10.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24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4" t="e">
        <f>SUM(#REF!,#REF!,#REF!,#REF!)</f>
        <v>#REF!</v>
      </c>
      <c r="AC44" s="4" t="e">
        <f>SUM(#REF!,#REF!,#REF!,#REF!)</f>
        <v>#REF!</v>
      </c>
      <c r="AD44" s="4" t="e">
        <f>SUM(#REF!,#REF!,#REF!,#REF!)</f>
        <v>#REF!</v>
      </c>
      <c r="AE44" s="4" t="e">
        <f>SUM(#REF!,#REF!,#REF!,#REF!)</f>
        <v>#REF!</v>
      </c>
      <c r="AF44" s="4" t="e">
        <f>SUM(#REF!,#REF!,#REF!,#REF!)</f>
        <v>#REF!</v>
      </c>
      <c r="AG44" s="4" t="e">
        <f>SUM(#REF!,#REF!,#REF!,#REF!)</f>
        <v>#REF!</v>
      </c>
      <c r="AH44" s="4" t="e">
        <f>SUM(#REF!,#REF!,#REF!,#REF!)</f>
        <v>#REF!</v>
      </c>
      <c r="AI44" s="4" t="e">
        <f>SUM(#REF!,#REF!,#REF!,#REF!)</f>
        <v>#REF!</v>
      </c>
      <c r="AJ44" s="4" t="e">
        <f>SUM(#REF!,#REF!,#REF!,#REF!)</f>
        <v>#REF!</v>
      </c>
      <c r="AK44" s="4" t="e">
        <f>SUM(#REF!,#REF!,#REF!,#REF!)</f>
        <v>#REF!</v>
      </c>
      <c r="AL44" s="4" t="e">
        <f>SUM(#REF!,#REF!,#REF!,#REF!)</f>
        <v>#REF!</v>
      </c>
      <c r="AM44" s="4" t="e">
        <f>SUM(#REF!,#REF!,#REF!,#REF!)</f>
        <v>#REF!</v>
      </c>
      <c r="AN44" s="4" t="e">
        <f>SUM(#REF!,#REF!,#REF!,#REF!)</f>
        <v>#REF!</v>
      </c>
      <c r="AO44" s="4" t="e">
        <f>SUM(#REF!,#REF!,#REF!,#REF!)</f>
        <v>#REF!</v>
      </c>
      <c r="AP44" s="4" t="e">
        <f>SUM(#REF!,#REF!,#REF!,#REF!)</f>
        <v>#REF!</v>
      </c>
      <c r="AQ44" s="4" t="e">
        <f>SUM(#REF!,#REF!,#REF!,#REF!)</f>
        <v>#REF!</v>
      </c>
      <c r="AR44" s="4" t="e">
        <f>SUM(#REF!,#REF!,#REF!,#REF!)</f>
        <v>#REF!</v>
      </c>
      <c r="AS44" s="4" t="e">
        <f>SUM(#REF!,#REF!,#REF!,#REF!)</f>
        <v>#REF!</v>
      </c>
      <c r="AT44" s="10" t="e">
        <f>+AS44-AR44</f>
        <v>#REF!</v>
      </c>
      <c r="AU44" s="10"/>
      <c r="AV44" s="10"/>
    </row>
    <row r="45" spans="1:48" s="4" customFormat="1" ht="10.5">
      <c r="A45" s="11"/>
      <c r="B45" s="8"/>
      <c r="C45" s="8"/>
      <c r="D45" s="8"/>
      <c r="E45" s="8"/>
      <c r="F45" s="8"/>
      <c r="G45" s="13"/>
      <c r="H45" s="13"/>
      <c r="I45" s="13"/>
      <c r="J45" s="13"/>
      <c r="K45" s="13"/>
      <c r="L45" s="13"/>
      <c r="AD45" s="4" t="e">
        <f>SUM(#REF!)</f>
        <v>#REF!</v>
      </c>
      <c r="AE45" s="4" t="e">
        <f>SUM(#REF!)</f>
        <v>#REF!</v>
      </c>
      <c r="AF45" s="4" t="e">
        <f>SUM(#REF!)</f>
        <v>#REF!</v>
      </c>
      <c r="AG45" s="4" t="e">
        <f>SUM(#REF!)</f>
        <v>#REF!</v>
      </c>
      <c r="AH45" s="4" t="e">
        <f>SUM(#REF!)</f>
        <v>#REF!</v>
      </c>
      <c r="AI45" s="4" t="e">
        <f>SUM(#REF!)</f>
        <v>#REF!</v>
      </c>
      <c r="AJ45" s="4" t="e">
        <f>SUM(#REF!)</f>
        <v>#REF!</v>
      </c>
      <c r="AK45" s="4" t="e">
        <f>SUM(#REF!)</f>
        <v>#REF!</v>
      </c>
      <c r="AL45" s="4" t="e">
        <f>SUM(#REF!)</f>
        <v>#REF!</v>
      </c>
      <c r="AM45" s="4" t="e">
        <f>SUM(#REF!)</f>
        <v>#REF!</v>
      </c>
      <c r="AN45" s="4" t="e">
        <f>SUM(#REF!)</f>
        <v>#REF!</v>
      </c>
      <c r="AO45" s="4" t="e">
        <f>SUM(#REF!)</f>
        <v>#REF!</v>
      </c>
      <c r="AP45" s="4" t="e">
        <f>SUM(#REF!)</f>
        <v>#REF!</v>
      </c>
      <c r="AQ45" s="4" t="e">
        <f>SUM(#REF!)</f>
        <v>#REF!</v>
      </c>
      <c r="AR45" s="4" t="e">
        <f>SUM(#REF!)</f>
        <v>#REF!</v>
      </c>
      <c r="AS45" s="4" t="e">
        <f>SUM(#REF!)</f>
        <v>#REF!</v>
      </c>
    </row>
    <row r="48" spans="1:48">
      <c r="A48"/>
      <c r="B48"/>
      <c r="C48"/>
      <c r="D48"/>
    </row>
    <row r="49" spans="1:4">
      <c r="A49"/>
      <c r="B49"/>
      <c r="C49" s="20"/>
      <c r="D49" s="20"/>
    </row>
    <row r="50" spans="1:4">
      <c r="A50"/>
      <c r="B50"/>
      <c r="C50" s="20"/>
      <c r="D50" s="20"/>
    </row>
    <row r="51" spans="1:4">
      <c r="A51"/>
      <c r="B51"/>
      <c r="C51" s="20"/>
      <c r="D51" s="20"/>
    </row>
    <row r="52" spans="1:4">
      <c r="A52"/>
      <c r="B52"/>
      <c r="C52" s="20"/>
      <c r="D52" s="20"/>
    </row>
    <row r="53" spans="1:4">
      <c r="A53"/>
      <c r="B53"/>
      <c r="C53" s="20"/>
      <c r="D53" s="20"/>
    </row>
    <row r="54" spans="1:4">
      <c r="A54"/>
      <c r="B54"/>
      <c r="C54" s="20"/>
      <c r="D54" s="20"/>
    </row>
    <row r="55" spans="1:4">
      <c r="A55"/>
      <c r="B55"/>
      <c r="C55" s="20"/>
      <c r="D55" s="20"/>
    </row>
    <row r="56" spans="1:4">
      <c r="A56"/>
      <c r="B56"/>
      <c r="C56" s="20"/>
      <c r="D56" s="20"/>
    </row>
    <row r="57" spans="1:4">
      <c r="A57"/>
      <c r="B57"/>
      <c r="C57" s="20"/>
      <c r="D57" s="20"/>
    </row>
    <row r="58" spans="1:4">
      <c r="A58"/>
      <c r="B58"/>
      <c r="C58" s="20"/>
      <c r="D58" s="20"/>
    </row>
    <row r="60" spans="1:4">
      <c r="D60" s="21"/>
    </row>
    <row r="61" spans="1:4">
      <c r="D61" s="21"/>
    </row>
    <row r="62" spans="1:4">
      <c r="D62" s="21"/>
    </row>
    <row r="63" spans="1:4">
      <c r="D63" s="21"/>
    </row>
    <row r="64" spans="1:4">
      <c r="D64" s="21"/>
    </row>
    <row r="65" spans="4:4">
      <c r="D65" s="21"/>
    </row>
    <row r="66" spans="4:4">
      <c r="D66" s="21"/>
    </row>
    <row r="67" spans="4:4">
      <c r="D67" s="21"/>
    </row>
    <row r="68" spans="4:4">
      <c r="D68" s="21"/>
    </row>
    <row r="69" spans="4:4">
      <c r="D69" s="21"/>
    </row>
    <row r="70" spans="4:4">
      <c r="D70" s="21"/>
    </row>
    <row r="71" spans="4:4">
      <c r="D71" s="21"/>
    </row>
    <row r="72" spans="4:4">
      <c r="D72" s="21"/>
    </row>
    <row r="73" spans="4:4">
      <c r="D73" s="21"/>
    </row>
    <row r="74" spans="4:4">
      <c r="D74" s="21"/>
    </row>
    <row r="75" spans="4:4">
      <c r="D75" s="21"/>
    </row>
    <row r="76" spans="4:4">
      <c r="D76" s="21"/>
    </row>
    <row r="77" spans="4:4">
      <c r="D77" s="21"/>
    </row>
    <row r="78" spans="4:4">
      <c r="D78" s="21"/>
    </row>
    <row r="79" spans="4:4">
      <c r="D79" s="21"/>
    </row>
  </sheetData>
  <mergeCells count="5">
    <mergeCell ref="M3:M4"/>
    <mergeCell ref="A3:A4"/>
    <mergeCell ref="B3:B4"/>
    <mergeCell ref="A6:B6"/>
    <mergeCell ref="C3:L3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scale="9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IQ28"/>
  <sheetViews>
    <sheetView topLeftCell="A5" zoomScale="75" workbookViewId="0">
      <selection activeCell="B4" sqref="B4:I26"/>
    </sheetView>
  </sheetViews>
  <sheetFormatPr defaultRowHeight="15.5"/>
  <cols>
    <col min="1" max="1" width="1.69140625" customWidth="1"/>
  </cols>
  <sheetData>
    <row r="4" spans="2:251" ht="17.5">
      <c r="B4" s="57" t="s">
        <v>22</v>
      </c>
      <c r="C4" s="57"/>
      <c r="D4" s="57"/>
      <c r="E4" s="57"/>
      <c r="F4" s="57"/>
      <c r="G4" s="57"/>
      <c r="H4" s="57"/>
      <c r="I4" s="57"/>
    </row>
    <row r="6" spans="2:251" ht="20">
      <c r="B6" s="56" t="s">
        <v>23</v>
      </c>
      <c r="C6" s="56"/>
      <c r="D6" s="56"/>
      <c r="E6" s="56"/>
      <c r="F6" s="56"/>
      <c r="G6" s="56"/>
      <c r="H6" s="56"/>
      <c r="I6" s="56"/>
      <c r="J6" s="1"/>
    </row>
    <row r="7" spans="2:251" ht="20">
      <c r="B7" s="56" t="s">
        <v>24</v>
      </c>
      <c r="C7" s="56"/>
      <c r="D7" s="56"/>
      <c r="E7" s="56"/>
      <c r="F7" s="56"/>
      <c r="G7" s="56"/>
      <c r="H7" s="56"/>
      <c r="I7" s="56"/>
      <c r="J7" s="1"/>
    </row>
    <row r="8" spans="2:251" ht="20">
      <c r="IJ8" s="56" t="s">
        <v>23</v>
      </c>
      <c r="IK8" s="56"/>
      <c r="IL8" s="56"/>
      <c r="IM8" s="56"/>
      <c r="IN8" s="56"/>
      <c r="IO8" s="56"/>
      <c r="IP8" s="56"/>
      <c r="IQ8" s="56"/>
    </row>
    <row r="9" spans="2:251" ht="20">
      <c r="B9" s="56" t="s">
        <v>25</v>
      </c>
      <c r="C9" s="56"/>
      <c r="D9" s="56"/>
      <c r="E9" s="56"/>
      <c r="F9" s="56"/>
      <c r="G9" s="56"/>
      <c r="H9" s="56"/>
      <c r="I9" s="56"/>
      <c r="J9" s="1"/>
      <c r="IJ9" s="56" t="s">
        <v>24</v>
      </c>
      <c r="IK9" s="56"/>
      <c r="IL9" s="56"/>
      <c r="IM9" s="56"/>
      <c r="IN9" s="56"/>
      <c r="IO9" s="56"/>
      <c r="IP9" s="56"/>
      <c r="IQ9" s="56"/>
    </row>
    <row r="11" spans="2:251" ht="20">
      <c r="IJ11" s="56" t="s">
        <v>25</v>
      </c>
      <c r="IK11" s="56"/>
      <c r="IL11" s="56"/>
      <c r="IM11" s="56"/>
      <c r="IN11" s="56"/>
      <c r="IO11" s="56"/>
      <c r="IP11" s="56"/>
      <c r="IQ11" s="56"/>
    </row>
    <row r="26" spans="2:244">
      <c r="B26" s="2" t="s">
        <v>26</v>
      </c>
    </row>
    <row r="28" spans="2:244">
      <c r="IJ28" s="2" t="s">
        <v>26</v>
      </c>
    </row>
  </sheetData>
  <mergeCells count="7">
    <mergeCell ref="IJ8:IQ8"/>
    <mergeCell ref="IJ9:IQ9"/>
    <mergeCell ref="IJ11:IQ11"/>
    <mergeCell ref="B4:I4"/>
    <mergeCell ref="B6:I6"/>
    <mergeCell ref="B7:I7"/>
    <mergeCell ref="B9:I9"/>
  </mergeCells>
  <phoneticPr fontId="0" type="noConversion"/>
  <pageMargins left="1.2" right="0.78740157499999996" top="1.79" bottom="0.984251969" header="0.49212598499999999" footer="0.49212598499999999"/>
  <pageSetup paperSize="9" scale="1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4FF39F-985B-4D53-8E12-AB65DEC55E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90B59B-6507-41D8-BDC1-C82AFF156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T1.6</vt:lpstr>
      <vt:lpstr>Gráfico 23</vt:lpstr>
      <vt:lpstr>T1.6!Area_de_impressao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1998-02-13T16:43:15Z</dcterms:created>
  <dcterms:modified xsi:type="dcterms:W3CDTF">2024-08-23T20:57:37Z</dcterms:modified>
  <cp:category/>
  <cp:contentStatus/>
</cp:coreProperties>
</file>