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5\12_PE 1T-2025\"/>
    </mc:Choice>
  </mc:AlternateContent>
  <xr:revisionPtr revIDLastSave="0" documentId="13_ncr:1_{A3588568-0DBE-4031-BC52-AAB08203C9B8}" xr6:coauthVersionLast="47" xr6:coauthVersionMax="47" xr10:uidLastSave="{00000000-0000-0000-0000-000000000000}"/>
  <bookViews>
    <workbookView xWindow="28680" yWindow="-120" windowWidth="29040" windowHeight="15840" tabRatio="892" xr2:uid="{00000000-000D-0000-FFFF-FFFF00000000}"/>
  </bookViews>
  <sheets>
    <sheet name="Tab1_Produção" sheetId="17" r:id="rId1"/>
    <sheet name="Tab2 e 3_Preço óleo" sheetId="18" r:id="rId2"/>
    <sheet name="Tab4 e 5_Preço gás" sheetId="19" r:id="rId3"/>
    <sheet name="Tab6_aliq efetiva" sheetId="20" r:id="rId4"/>
    <sheet name="Tab7_PE Arrecadada" sheetId="21" r:id="rId5"/>
    <sheet name="Tab9_Depósito Judicial" sheetId="36" r:id="rId6"/>
    <sheet name="Tab10_confrontação" sheetId="24" r:id="rId7"/>
    <sheet name="Tab11_rateio" sheetId="31" r:id="rId8"/>
    <sheet name="Tab12_PE Distribuida" sheetId="25" r:id="rId9"/>
    <sheet name="Tab13_PE Auditoria" sheetId="27" r:id="rId10"/>
    <sheet name="Tab14_Valores de P&amp;D" sheetId="32" r:id="rId11"/>
    <sheet name="PE por campo" sheetId="7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Tab1_Produção!$A$3:$O$23</definedName>
    <definedName name="_xlnm._FilterDatabase" localSheetId="6" hidden="1">Tab10_confrontação!$A$2:$A$57</definedName>
    <definedName name="_xlnm._FilterDatabase" localSheetId="8" hidden="1">'Tab12_PE Distribuida'!$A$2:$E$66</definedName>
    <definedName name="_xlnm._FilterDatabase" localSheetId="9" hidden="1">'Tab13_PE Auditoria'!$A$2:$B$46</definedName>
    <definedName name="_xlnm._FilterDatabase" localSheetId="3" hidden="1">'Tab6_aliq efetiva'!$A$3:$Q$22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1">'PE por campo'!$B$151:$F$163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25" l="1"/>
  <c r="D62" i="25"/>
  <c r="C22" i="20"/>
  <c r="B22" i="20"/>
  <c r="C21" i="20"/>
  <c r="B21" i="20"/>
  <c r="C20" i="20"/>
  <c r="B20" i="20"/>
  <c r="C19" i="20"/>
  <c r="B19" i="20"/>
  <c r="C18" i="20"/>
  <c r="B18" i="20"/>
  <c r="C17" i="20"/>
  <c r="E17" i="20" s="1"/>
  <c r="B17" i="20"/>
  <c r="C16" i="20"/>
  <c r="E16" i="20" s="1"/>
  <c r="B16" i="20"/>
  <c r="C15" i="20"/>
  <c r="B15" i="20"/>
  <c r="C14" i="20"/>
  <c r="B14" i="20"/>
  <c r="C13" i="20"/>
  <c r="E13" i="20" s="1"/>
  <c r="B13" i="20"/>
  <c r="C12" i="20"/>
  <c r="E12" i="20" s="1"/>
  <c r="B12" i="20"/>
  <c r="C11" i="20"/>
  <c r="B11" i="20"/>
  <c r="C10" i="20"/>
  <c r="B10" i="20"/>
  <c r="C9" i="20"/>
  <c r="E9" i="20" s="1"/>
  <c r="B9" i="20"/>
  <c r="C8" i="20"/>
  <c r="E8" i="20" s="1"/>
  <c r="B8" i="20"/>
  <c r="C7" i="20"/>
  <c r="B7" i="20"/>
  <c r="C6" i="20"/>
  <c r="B6" i="20"/>
  <c r="C5" i="20"/>
  <c r="E5" i="20" s="1"/>
  <c r="B5" i="20"/>
  <c r="C4" i="20"/>
  <c r="E4" i="20" s="1"/>
  <c r="B4" i="20"/>
  <c r="E11" i="20" l="1"/>
  <c r="E19" i="20"/>
  <c r="E15" i="20"/>
  <c r="E7" i="20"/>
  <c r="E20" i="20"/>
  <c r="E21" i="20"/>
  <c r="E6" i="20"/>
  <c r="E10" i="20"/>
  <c r="E14" i="20"/>
  <c r="E18" i="20"/>
  <c r="E22" i="20"/>
  <c r="D5" i="20"/>
  <c r="D7" i="20"/>
  <c r="D9" i="20"/>
  <c r="D11" i="20"/>
  <c r="D13" i="20"/>
  <c r="D15" i="20"/>
  <c r="D17" i="20"/>
  <c r="D19" i="20"/>
  <c r="D21" i="20"/>
  <c r="D4" i="20"/>
  <c r="D6" i="20"/>
  <c r="D8" i="20"/>
  <c r="D10" i="20"/>
  <c r="D12" i="20"/>
  <c r="D14" i="20"/>
  <c r="D16" i="20"/>
  <c r="D18" i="20"/>
  <c r="D20" i="20"/>
  <c r="D22" i="20"/>
  <c r="D2" i="20" l="1"/>
  <c r="C2" i="20"/>
  <c r="B2" i="20"/>
  <c r="C17" i="32" l="1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B2" i="32"/>
  <c r="B18" i="32" l="1"/>
  <c r="C18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tc={D2325C33-F73D-45FB-AFA1-97A74E18CF61}</author>
  </authors>
  <commentList>
    <comment ref="A56" authorId="0" shapeId="0" xr:uid="{D2325C33-F73D-45FB-AFA1-97A74E18CF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Município com retenção de PE devido à DJ.</t>
      </text>
    </comment>
  </commentList>
</comments>
</file>

<file path=xl/sharedStrings.xml><?xml version="1.0" encoding="utf-8"?>
<sst xmlns="http://schemas.openxmlformats.org/spreadsheetml/2006/main" count="873" uniqueCount="204">
  <si>
    <t>Roncador</t>
  </si>
  <si>
    <t>Rio Urucu</t>
  </si>
  <si>
    <t>Peregrino</t>
  </si>
  <si>
    <t>Marlim Sul</t>
  </si>
  <si>
    <t>Marlim Leste</t>
  </si>
  <si>
    <t>Marlim</t>
  </si>
  <si>
    <t>Leste do Urucu</t>
  </si>
  <si>
    <t>Jubarte</t>
  </si>
  <si>
    <t>Barracuda</t>
  </si>
  <si>
    <t>Bauna</t>
  </si>
  <si>
    <t>Albacora Leste</t>
  </si>
  <si>
    <t>Campos</t>
  </si>
  <si>
    <t>Coari-AM</t>
  </si>
  <si>
    <t>Cairu-BA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</si>
  <si>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</si>
  <si>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</si>
  <si>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</si>
  <si>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</si>
  <si>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</si>
  <si>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</si>
  <si>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</si>
  <si>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</si>
  <si>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</si>
  <si>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</si>
  <si>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</si>
  <si>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</si>
  <si>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</si>
  <si>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</si>
  <si>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</si>
  <si>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</si>
  <si>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</si>
  <si>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</si>
  <si>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Areia Branca-RN</t>
  </si>
  <si>
    <t>Mossoro-RN</t>
  </si>
  <si>
    <t>Serra do Mel-RN</t>
  </si>
  <si>
    <t>Augusto Severo-RN</t>
  </si>
  <si>
    <t>Carmopolis-SE</t>
  </si>
  <si>
    <t>General Maynard-SE</t>
  </si>
  <si>
    <t>Japaratuba-SE</t>
  </si>
  <si>
    <t>Maruim-SE</t>
  </si>
  <si>
    <t>Rosario do Catete-SE</t>
  </si>
  <si>
    <t>Santo Amaro das Brotas-SE</t>
  </si>
  <si>
    <t>Iguape-SP</t>
  </si>
  <si>
    <t>Ilha Comprida-SP</t>
  </si>
  <si>
    <t>AM</t>
  </si>
  <si>
    <t>BA</t>
  </si>
  <si>
    <t>ES</t>
  </si>
  <si>
    <t>RJ</t>
  </si>
  <si>
    <t>RN</t>
  </si>
  <si>
    <t>SE</t>
  </si>
  <si>
    <t>SP</t>
  </si>
  <si>
    <t>MMA</t>
  </si>
  <si>
    <t>MME</t>
  </si>
  <si>
    <t>Fundo Social</t>
  </si>
  <si>
    <t>Beneficiários</t>
  </si>
  <si>
    <t>Municípios</t>
  </si>
  <si>
    <t>Rio de Janeiro</t>
  </si>
  <si>
    <t>Espirito Santo</t>
  </si>
  <si>
    <t>Amazonas</t>
  </si>
  <si>
    <t>TOTAL</t>
  </si>
  <si>
    <t>MÉDIA</t>
  </si>
  <si>
    <t>A</t>
  </si>
  <si>
    <t>B</t>
  </si>
  <si>
    <t>E - Variação  Absoluta = B - A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</si>
  <si>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</si>
  <si>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</si>
  <si>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</si>
  <si>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</si>
  <si>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</si>
  <si>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</si>
  <si>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</si>
  <si>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Rio de Janeiro - RJ</t>
  </si>
  <si>
    <t>Niterói – RJ</t>
  </si>
  <si>
    <t>Maricá - RJ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</si>
  <si>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</si>
  <si>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</si>
  <si>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</si>
  <si>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</si>
  <si>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</si>
  <si>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</si>
  <si>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</si>
  <si>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</si>
  <si>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</si>
  <si>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</si>
  <si>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</si>
  <si>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</si>
  <si>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</si>
  <si>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</si>
  <si>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</si>
  <si>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</si>
  <si>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</si>
  <si>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</si>
  <si>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</si>
  <si>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</si>
  <si>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</si>
  <si>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</si>
  <si>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</si>
  <si>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</si>
  <si>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</si>
  <si>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</si>
  <si>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</si>
  <si>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</si>
  <si>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</si>
  <si>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% Rateio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</si>
  <si>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</si>
  <si>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</si>
  <si>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</si>
  <si>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</si>
  <si>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</si>
  <si>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Anchieta-ES</t>
  </si>
  <si>
    <t>Caraguatatuba-SP</t>
  </si>
  <si>
    <t>Ilhabela-SP</t>
  </si>
  <si>
    <t>Ilhabela - SP</t>
  </si>
  <si>
    <t>B - Mboe/d =           A x 6,2898 ÷ 90</t>
  </si>
  <si>
    <t>Total Acumulado</t>
  </si>
  <si>
    <t>MA</t>
  </si>
  <si>
    <t>Santo Antonio dos Lopes-MA</t>
  </si>
  <si>
    <t>Ubatuba - SP</t>
  </si>
  <si>
    <t>Caraguatatuba - SP</t>
  </si>
  <si>
    <t>Peruibe - SP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</si>
  <si>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</si>
  <si>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</si>
  <si>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</si>
  <si>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</si>
  <si>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D - Mboe/d =           C </t>
    </r>
    <r>
      <rPr>
        <b/>
        <sz val="10"/>
        <color theme="1"/>
        <rFont val="Calibri"/>
        <family val="2"/>
      </rPr>
      <t xml:space="preserve">x </t>
    </r>
    <r>
      <rPr>
        <b/>
        <sz val="10"/>
        <color theme="1"/>
        <rFont val="Times New Roman"/>
        <family val="1"/>
      </rPr>
      <t>6,2898 ÷ 90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</si>
  <si>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</si>
  <si>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</si>
  <si>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</si>
  <si>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</si>
  <si>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</si>
  <si>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</si>
  <si>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</si>
  <si>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</si>
  <si>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</si>
  <si>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Peruibe-SP</t>
  </si>
  <si>
    <t>Ubatuba-SP</t>
  </si>
  <si>
    <t>Piúma-ES</t>
  </si>
  <si>
    <t>Saquarema - RJ</t>
  </si>
  <si>
    <t>Educação</t>
  </si>
  <si>
    <t>Saúde</t>
  </si>
  <si>
    <t>Saquarema-RJ</t>
  </si>
  <si>
    <t>Niterói - RJ</t>
  </si>
  <si>
    <t>Tupi</t>
  </si>
  <si>
    <t>FUNDO SOCIAL</t>
  </si>
  <si>
    <t>Lapa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</si>
  <si>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</si>
  <si>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</si>
  <si>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</si>
  <si>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Trizidela do Vale-MA</t>
  </si>
  <si>
    <t>Sururu</t>
  </si>
  <si>
    <t>MUNICÍPIOS</t>
  </si>
  <si>
    <t>Guapimirim-RJ</t>
  </si>
  <si>
    <t>Mage-RJ</t>
  </si>
  <si>
    <t>Sao Goncalo-RJ</t>
  </si>
  <si>
    <t>Campos sob o Regime de Concessão</t>
  </si>
  <si>
    <t>Receita Bruta - 2T2022 - (Em R$)</t>
  </si>
  <si>
    <t>Berbigão</t>
  </si>
  <si>
    <t>Frade</t>
  </si>
  <si>
    <t>(em Reais por m³)</t>
  </si>
  <si>
    <t>São Sebastião - SP</t>
  </si>
  <si>
    <t>Sao Sebastiao-SP</t>
  </si>
  <si>
    <t>Espírito Santo</t>
  </si>
  <si>
    <t>ITAPEMIRIM-ES</t>
  </si>
  <si>
    <t>MARATAIZES-ES</t>
  </si>
  <si>
    <t>PRESIDENTE KENNEDY-ES</t>
  </si>
  <si>
    <t>4º trim./24</t>
  </si>
  <si>
    <t>EDUCAÇÃO</t>
  </si>
  <si>
    <t>SAÚDE</t>
  </si>
  <si>
    <t>CAMPOS DOS GOYTACAZES-RJ</t>
  </si>
  <si>
    <t>CARAPEBUS-RJ</t>
  </si>
  <si>
    <t>CASIMIRO DE ABREU-RJ</t>
  </si>
  <si>
    <t>MARICA-RJ</t>
  </si>
  <si>
    <t>NITEROI-RJ</t>
  </si>
  <si>
    <t>RIO DAS OSTRAS-RJ</t>
  </si>
  <si>
    <t>RIO DE JANEIRO-RJ</t>
  </si>
  <si>
    <t>ILHABELA-SP</t>
  </si>
  <si>
    <t>PIUMA-ES</t>
  </si>
  <si>
    <t>ARMACAO DOS BUZIOS-RJ</t>
  </si>
  <si>
    <t>ARRAIAL DO CABO-RJ</t>
  </si>
  <si>
    <t>CABO FRIO-RJ</t>
  </si>
  <si>
    <t>ARARUAMA-RJ</t>
  </si>
  <si>
    <t>QUISSAMA-RJ</t>
  </si>
  <si>
    <t>SAO JOAO DA BARRA-RJ</t>
  </si>
  <si>
    <t>SAQUAREMA-RJ</t>
  </si>
  <si>
    <t>SAO SEBASTIAO-SP</t>
  </si>
  <si>
    <t>4T/2024</t>
  </si>
  <si>
    <t>Receita Bruta</t>
  </si>
  <si>
    <t>Campos (14)</t>
  </si>
  <si>
    <t>1º trim./25</t>
  </si>
  <si>
    <t>Variações: 1T2025 - 4T2024</t>
  </si>
  <si>
    <t>E - Variação  Absoluta = C - A</t>
  </si>
  <si>
    <t>Berbigão e Sururu</t>
  </si>
  <si>
    <t>Total 1T/2025</t>
  </si>
  <si>
    <t>TEFE-AM</t>
  </si>
  <si>
    <t>COARI-AM</t>
  </si>
  <si>
    <t>MACAE-RJ</t>
  </si>
  <si>
    <t>PARATI-RJ</t>
  </si>
  <si>
    <t>TRIZIDELA DO VALE-MA</t>
  </si>
  <si>
    <t>CARAGUATATUBA-SP</t>
  </si>
  <si>
    <t>IGUAPE-SP</t>
  </si>
  <si>
    <t>ILHA COMPRIDA-SP</t>
  </si>
  <si>
    <t>PERUIBE-SP</t>
  </si>
  <si>
    <t>UBATUBA-SP</t>
  </si>
  <si>
    <t>1T/2025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</si>
</sst>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6" formatCode="0.00000"/>
    <numFmt numFmtId="167" formatCode="_(* #,##0.00000_);_(* \(#,##0.000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8"/>
      <name val="Arial"/>
      <family val="2"/>
    </font>
    <font>
      <sz val="11"/>
      <color theme="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3" fillId="2" borderId="0" xfId="0" applyFont="1" applyFill="1"/>
    <xf numFmtId="10" fontId="3" fillId="2" borderId="0" xfId="1" applyNumberFormat="1" applyFont="1" applyFill="1"/>
    <xf numFmtId="4" fontId="3" fillId="2" borderId="0" xfId="0" applyNumberFormat="1" applyFont="1" applyFill="1"/>
    <xf numFmtId="164" fontId="3" fillId="2" borderId="0" xfId="4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9" fontId="3" fillId="2" borderId="0" xfId="1" applyFont="1" applyFill="1"/>
    <xf numFmtId="43" fontId="3" fillId="2" borderId="0" xfId="0" applyNumberFormat="1" applyFont="1" applyFill="1"/>
    <xf numFmtId="0" fontId="5" fillId="2" borderId="2" xfId="0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0" fontId="10" fillId="2" borderId="1" xfId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4" fontId="5" fillId="2" borderId="1" xfId="1" quotePrefix="1" applyNumberFormat="1" applyFont="1" applyFill="1" applyBorder="1" applyAlignment="1">
      <alignment horizontal="center"/>
    </xf>
    <xf numFmtId="0" fontId="7" fillId="2" borderId="0" xfId="0" applyFont="1" applyFill="1"/>
    <xf numFmtId="164" fontId="7" fillId="2" borderId="0" xfId="4" applyFont="1" applyFill="1"/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/>
    </xf>
    <xf numFmtId="4" fontId="12" fillId="2" borderId="9" xfId="0" applyNumberFormat="1" applyFont="1" applyFill="1" applyBorder="1" applyAlignment="1">
      <alignment horizontal="center" vertical="center"/>
    </xf>
    <xf numFmtId="10" fontId="11" fillId="2" borderId="1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/>
    </xf>
    <xf numFmtId="4" fontId="12" fillId="2" borderId="12" xfId="0" applyNumberFormat="1" applyFont="1" applyFill="1" applyBorder="1" applyAlignment="1">
      <alignment horizontal="center" vertical="center"/>
    </xf>
    <xf numFmtId="10" fontId="11" fillId="2" borderId="15" xfId="1" applyNumberFormat="1" applyFont="1" applyFill="1" applyBorder="1" applyAlignment="1">
      <alignment horizontal="center" vertical="center"/>
    </xf>
    <xf numFmtId="4" fontId="12" fillId="2" borderId="12" xfId="2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4" fontId="12" fillId="2" borderId="9" xfId="2" applyNumberFormat="1" applyFont="1" applyFill="1" applyBorder="1" applyAlignment="1">
      <alignment horizontal="center" vertical="center"/>
    </xf>
    <xf numFmtId="0" fontId="12" fillId="2" borderId="11" xfId="0" quotePrefix="1" applyFont="1" applyFill="1" applyBorder="1" applyAlignment="1">
      <alignment horizontal="left" vertical="center"/>
    </xf>
    <xf numFmtId="49" fontId="12" fillId="2" borderId="11" xfId="0" quotePrefix="1" applyNumberFormat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horizontal="center" vertical="center"/>
    </xf>
    <xf numFmtId="10" fontId="11" fillId="2" borderId="16" xfId="1" applyNumberFormat="1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9" fontId="11" fillId="2" borderId="4" xfId="0" applyNumberFormat="1" applyFont="1" applyFill="1" applyBorder="1" applyAlignment="1">
      <alignment horizontal="center" vertical="center"/>
    </xf>
    <xf numFmtId="10" fontId="11" fillId="2" borderId="5" xfId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2" fontId="3" fillId="2" borderId="0" xfId="0" applyNumberFormat="1" applyFont="1" applyFill="1"/>
    <xf numFmtId="10" fontId="3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4" fontId="12" fillId="2" borderId="18" xfId="0" applyNumberFormat="1" applyFont="1" applyFill="1" applyBorder="1" applyAlignment="1">
      <alignment horizontal="center" vertical="center"/>
    </xf>
    <xf numFmtId="10" fontId="11" fillId="2" borderId="19" xfId="1" applyNumberFormat="1" applyFont="1" applyFill="1" applyBorder="1" applyAlignment="1">
      <alignment horizontal="center" vertical="center"/>
    </xf>
    <xf numFmtId="4" fontId="15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166" fontId="3" fillId="2" borderId="0" xfId="0" applyNumberFormat="1" applyFont="1" applyFill="1"/>
    <xf numFmtId="0" fontId="4" fillId="2" borderId="0" xfId="0" applyFont="1" applyFill="1"/>
    <xf numFmtId="164" fontId="5" fillId="2" borderId="1" xfId="4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10" fontId="10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0" fontId="20" fillId="2" borderId="0" xfId="0" applyFont="1" applyFill="1"/>
    <xf numFmtId="164" fontId="12" fillId="2" borderId="0" xfId="4" applyFont="1" applyFill="1" applyBorder="1" applyAlignment="1">
      <alignment vertical="top" wrapText="1"/>
    </xf>
    <xf numFmtId="164" fontId="0" fillId="2" borderId="0" xfId="4" applyFont="1" applyFill="1"/>
    <xf numFmtId="164" fontId="3" fillId="2" borderId="0" xfId="4" applyFont="1" applyFill="1" applyBorder="1"/>
    <xf numFmtId="2" fontId="12" fillId="2" borderId="0" xfId="0" applyNumberFormat="1" applyFont="1" applyFill="1" applyAlignment="1">
      <alignment vertical="top" wrapText="1"/>
    </xf>
    <xf numFmtId="0" fontId="18" fillId="2" borderId="0" xfId="8" applyFont="1" applyFill="1" applyAlignment="1">
      <alignment horizontal="left" indent="1"/>
    </xf>
    <xf numFmtId="0" fontId="11" fillId="2" borderId="0" xfId="0" applyFont="1" applyFill="1" applyAlignment="1">
      <alignment horizontal="center" vertical="center" wrapText="1"/>
    </xf>
    <xf numFmtId="10" fontId="11" fillId="2" borderId="0" xfId="1" applyNumberFormat="1" applyFont="1" applyFill="1" applyBorder="1" applyAlignment="1">
      <alignment horizontal="center" vertical="center"/>
    </xf>
    <xf numFmtId="164" fontId="11" fillId="2" borderId="0" xfId="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1" applyNumberFormat="1" applyFont="1" applyFill="1" applyBorder="1" applyAlignment="1">
      <alignment horizontal="center"/>
    </xf>
    <xf numFmtId="10" fontId="6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" fontId="10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3" xfId="0" applyFont="1" applyFill="1" applyBorder="1" applyAlignment="1">
      <alignment horizontal="center"/>
    </xf>
    <xf numFmtId="164" fontId="6" fillId="2" borderId="4" xfId="4" applyFont="1" applyFill="1" applyBorder="1" applyAlignment="1">
      <alignment horizontal="right"/>
    </xf>
    <xf numFmtId="0" fontId="17" fillId="0" borderId="0" xfId="0" applyFont="1"/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5" fillId="0" borderId="1" xfId="4" applyFont="1" applyFill="1" applyBorder="1" applyAlignment="1">
      <alignment horizontal="center"/>
    </xf>
    <xf numFmtId="164" fontId="6" fillId="0" borderId="1" xfId="4" applyFont="1" applyFill="1" applyBorder="1" applyAlignment="1">
      <alignment horizontal="center"/>
    </xf>
    <xf numFmtId="0" fontId="4" fillId="0" borderId="1" xfId="0" applyFont="1" applyBorder="1"/>
    <xf numFmtId="10" fontId="5" fillId="0" borderId="1" xfId="1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1" xfId="4" applyFont="1" applyBorder="1"/>
    <xf numFmtId="0" fontId="6" fillId="0" borderId="1" xfId="0" applyFont="1" applyBorder="1" applyAlignment="1">
      <alignment horizontal="center" vertical="center" wrapText="1"/>
    </xf>
    <xf numFmtId="164" fontId="6" fillId="0" borderId="1" xfId="4" applyFont="1" applyFill="1" applyBorder="1" applyAlignment="1">
      <alignment horizontal="right"/>
    </xf>
    <xf numFmtId="39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/>
    </xf>
    <xf numFmtId="10" fontId="11" fillId="0" borderId="10" xfId="1" applyNumberFormat="1" applyFont="1" applyFill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10" fontId="11" fillId="0" borderId="15" xfId="1" applyNumberFormat="1" applyFont="1" applyFill="1" applyBorder="1" applyAlignment="1">
      <alignment horizontal="center" vertical="center"/>
    </xf>
    <xf numFmtId="4" fontId="12" fillId="0" borderId="12" xfId="2" applyNumberFormat="1" applyFont="1" applyFill="1" applyBorder="1" applyAlignment="1">
      <alignment horizontal="center" vertical="center"/>
    </xf>
    <xf numFmtId="4" fontId="12" fillId="0" borderId="9" xfId="2" applyNumberFormat="1" applyFont="1" applyFill="1" applyBorder="1" applyAlignment="1">
      <alignment horizontal="center" vertical="center"/>
    </xf>
    <xf numFmtId="10" fontId="12" fillId="0" borderId="14" xfId="1" applyNumberFormat="1" applyFont="1" applyFill="1" applyBorder="1" applyAlignment="1">
      <alignment horizontal="center" vertical="center"/>
    </xf>
    <xf numFmtId="10" fontId="11" fillId="0" borderId="16" xfId="1" applyNumberFormat="1" applyFont="1" applyFill="1" applyBorder="1" applyAlignment="1">
      <alignment horizontal="center" vertical="center"/>
    </xf>
    <xf numFmtId="10" fontId="11" fillId="0" borderId="5" xfId="1" applyNumberFormat="1" applyFont="1" applyFill="1" applyBorder="1" applyAlignment="1">
      <alignment horizontal="center" vertical="center"/>
    </xf>
    <xf numFmtId="43" fontId="7" fillId="2" borderId="0" xfId="0" applyNumberFormat="1" applyFont="1" applyFill="1"/>
    <xf numFmtId="0" fontId="5" fillId="0" borderId="0" xfId="0" applyFont="1"/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4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167" fontId="3" fillId="0" borderId="1" xfId="4" applyNumberFormat="1" applyFont="1" applyBorder="1"/>
    <xf numFmtId="167" fontId="3" fillId="0" borderId="1" xfId="0" applyNumberFormat="1" applyFont="1" applyBorder="1"/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1" xfId="0" quotePrefix="1" applyFont="1" applyBorder="1" applyAlignment="1">
      <alignment horizontal="left" vertical="center"/>
    </xf>
    <xf numFmtId="49" fontId="12" fillId="0" borderId="11" xfId="0" quotePrefix="1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2" borderId="17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10" fontId="5" fillId="0" borderId="24" xfId="1" applyNumberFormat="1" applyFont="1" applyFill="1" applyBorder="1" applyAlignment="1">
      <alignment horizontal="center"/>
    </xf>
    <xf numFmtId="0" fontId="3" fillId="2" borderId="1" xfId="0" applyFont="1" applyFill="1" applyBorder="1"/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0" fontId="5" fillId="2" borderId="24" xfId="1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center"/>
    </xf>
    <xf numFmtId="10" fontId="10" fillId="2" borderId="1" xfId="1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36">
    <cellStyle name="Moeda 2" xfId="14" xr:uid="{00000000-0005-0000-0000-00003B000000}"/>
    <cellStyle name="Moeda 2 2" xfId="31" xr:uid="{F16EBCA9-EFF6-4E4E-9413-78EFBF4605AA}"/>
    <cellStyle name="Moeda 3" xfId="24" xr:uid="{7954C2AB-790C-437B-A3D7-388497413D44}"/>
    <cellStyle name="Normal" xfId="0" builtinId="0"/>
    <cellStyle name="Normal 2" xfId="5" xr:uid="{00000000-0005-0000-0000-000002000000}"/>
    <cellStyle name="Normal 2 2" xfId="25" xr:uid="{387BE509-4B78-4610-9FB2-5DE6DB09536D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 5 2" xfId="30" xr:uid="{BB546F11-F8D9-4318-9EE8-EF4D8C96B244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Porcentagem 3 2" xfId="32" xr:uid="{076E6B79-C322-4734-BE05-79E8C328D7F0}"/>
    <cellStyle name="Porcentagem 4" xfId="21" xr:uid="{385AAB4D-D404-478F-8C26-043C0053EDCB}"/>
    <cellStyle name="Separador de milhares 2" xfId="2" xr:uid="{00000000-0005-0000-0000-000007000000}"/>
    <cellStyle name="Separador de milhares 2 2" xfId="6" xr:uid="{00000000-0005-0000-0000-000008000000}"/>
    <cellStyle name="Separador de milhares 2 2 2" xfId="26" xr:uid="{4DBEA06A-EB70-4A16-B480-F8C27916C044}"/>
    <cellStyle name="Separador de milhares 2 3" xfId="22" xr:uid="{8F213002-A5AE-4F3B-94BF-112FF3B5F776}"/>
    <cellStyle name="Separador de milhares 3" xfId="3" xr:uid="{00000000-0005-0000-0000-000009000000}"/>
    <cellStyle name="Separador de milhares 3 2" xfId="23" xr:uid="{15EA9E5D-23FD-47C6-A1EB-38448DAF256F}"/>
    <cellStyle name="Vírgula" xfId="4" builtinId="3"/>
    <cellStyle name="Vírgula 2" xfId="9" xr:uid="{132905E3-E581-4285-B124-119763973925}"/>
    <cellStyle name="Vírgula 2 2" xfId="19" xr:uid="{00000000-0005-0000-0000-000041000000}"/>
    <cellStyle name="Vírgula 2 2 2" xfId="34" xr:uid="{8A7375DF-E8FA-4939-B0B2-4BB8F452CB23}"/>
    <cellStyle name="Vírgula 2 3" xfId="27" xr:uid="{899817DC-B7F7-48F5-B7D9-0417E398A24E}"/>
    <cellStyle name="Vírgula 3" xfId="10" xr:uid="{00000000-0005-0000-0000-000036000000}"/>
    <cellStyle name="Vírgula 3 2" xfId="20" xr:uid="{00000000-0005-0000-0000-000042000000}"/>
    <cellStyle name="Vírgula 3 2 2" xfId="35" xr:uid="{FEEAC9E6-CCAC-472A-90ED-B7163394E238}"/>
    <cellStyle name="Vírgula 3 3" xfId="28" xr:uid="{E636BE1A-989B-4AA6-8A5B-FDE7856026C6}"/>
    <cellStyle name="Vírgula 4" xfId="12" xr:uid="{00000000-0005-0000-0000-000038000000}"/>
    <cellStyle name="Vírgula 4 2" xfId="29" xr:uid="{D6A57D3B-65C2-4167-A3A2-63201210D770}"/>
    <cellStyle name="Vírgula 5" xfId="18" xr:uid="{00000000-0005-0000-0000-000040000000}"/>
    <cellStyle name="Vírgula 5 2" xfId="33" xr:uid="{0511614B-EA8D-4D60-8195-ADE91AC28E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articipa&#231;&#227;o_Especial\Relat&#243;rio%20SPG\2025\12_PE%201T-2025\Tabelas%20de%20Apoio%201T2025.xlsx" TargetMode="External"/><Relationship Id="rId1" Type="http://schemas.openxmlformats.org/officeDocument/2006/relationships/externalLinkPath" Target="Tabelas%20de%20Apoio%201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1_Produção"/>
      <sheetName val="Tab2 e 3_Preço óleo"/>
      <sheetName val="Tab4 e 5_Preço gás"/>
      <sheetName val="Tab6_aliq efetiva"/>
      <sheetName val="Tab7_PE Arrecadada"/>
      <sheetName val="Tab8_PE Arrecadada"/>
      <sheetName val="Tab9_Depósito Judicial"/>
      <sheetName val="Tab10_confrontação"/>
      <sheetName val="Tab11_rateio"/>
      <sheetName val="Tab12_PE Distribuida"/>
      <sheetName val="Tab13_PE Auditoria"/>
      <sheetName val="Tab14_Valores de P&amp;D"/>
      <sheetName val="PE por campo"/>
      <sheetName val="SIGEP 1ºT2025"/>
      <sheetName val="SIGEP 4ºT2024"/>
      <sheetName val="SIGEP 3ºT2024"/>
      <sheetName val="SIGEP 2ºT2024"/>
      <sheetName val="SIGEP 1ºT2024"/>
      <sheetName val="SIGEP 4ºT2023"/>
      <sheetName val="SIGEP 3ºT2023"/>
      <sheetName val="SIGEP 2ºT2023"/>
      <sheetName val="SIGEP 1ºT2023"/>
      <sheetName val="SIGEP 4ºT2022"/>
      <sheetName val="SIGEP 3ºT2022"/>
      <sheetName val="SIGEP 2ºT2022"/>
      <sheetName val="SIGEP 1ºT2022"/>
    </sheetNames>
    <sheetDataSet>
      <sheetData sheetId="0">
        <row r="3">
          <cell r="B3" t="str">
            <v>4º trim./24</v>
          </cell>
          <cell r="D3" t="str">
            <v>1º trim./25</v>
          </cell>
          <cell r="F3" t="str">
            <v>Variações: 1T2025 - 4T2024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9" t="str">
            <v>FRADE</v>
          </cell>
          <cell r="BM9">
            <v>2.05495298114165E-2</v>
          </cell>
        </row>
        <row r="10">
          <cell r="A10" t="str">
            <v>FRADE</v>
          </cell>
        </row>
        <row r="11">
          <cell r="A11" t="str">
            <v>FRADE</v>
          </cell>
        </row>
        <row r="12">
          <cell r="A12" t="str">
            <v>JUBARTE</v>
          </cell>
          <cell r="BM12">
            <v>0.17363814721030646</v>
          </cell>
        </row>
        <row r="13">
          <cell r="A13" t="str">
            <v>JUBARTE</v>
          </cell>
        </row>
        <row r="14">
          <cell r="A14" t="str">
            <v>JUBARTE</v>
          </cell>
        </row>
        <row r="15">
          <cell r="A15" t="str">
            <v>LESTE DO URUCU</v>
          </cell>
          <cell r="BM15">
            <v>4.4705262386001143E-2</v>
          </cell>
        </row>
        <row r="16">
          <cell r="A16" t="str">
            <v>LESTE DO URUCU</v>
          </cell>
        </row>
        <row r="17">
          <cell r="A17" t="str">
            <v>LESTE DO URUCU</v>
          </cell>
        </row>
        <row r="18">
          <cell r="A18" t="str">
            <v>MARLIM LESTE</v>
          </cell>
          <cell r="BM18">
            <v>5.3106160799734417E-2</v>
          </cell>
        </row>
        <row r="19">
          <cell r="A19" t="str">
            <v>MARLIM LESTE</v>
          </cell>
        </row>
        <row r="20">
          <cell r="A20" t="str">
            <v>MARLIM LESTE</v>
          </cell>
        </row>
        <row r="21">
          <cell r="A21" t="str">
            <v>MARLIM SUL</v>
          </cell>
          <cell r="BM21">
            <v>7.4491658369235436E-2</v>
          </cell>
        </row>
        <row r="22">
          <cell r="A22" t="str">
            <v>MARLIM SUL</v>
          </cell>
        </row>
        <row r="23">
          <cell r="A23" t="str">
            <v>MARLIM SUL</v>
          </cell>
        </row>
        <row r="24">
          <cell r="A24" t="str">
            <v>MARLIM</v>
          </cell>
          <cell r="BM24">
            <v>2.9033096402500392E-2</v>
          </cell>
        </row>
        <row r="25">
          <cell r="A25" t="str">
            <v>MARLIM</v>
          </cell>
        </row>
        <row r="26">
          <cell r="A26" t="str">
            <v>MARLIM</v>
          </cell>
        </row>
        <row r="27">
          <cell r="A27" t="str">
            <v>RONCADOR</v>
          </cell>
          <cell r="BM27">
            <v>0.13739550303756637</v>
          </cell>
        </row>
        <row r="28">
          <cell r="A28" t="str">
            <v>RONCADOR</v>
          </cell>
        </row>
        <row r="29">
          <cell r="A29" t="str">
            <v>RONCADOR</v>
          </cell>
        </row>
        <row r="30">
          <cell r="A30" t="str">
            <v>RIO URUCU</v>
          </cell>
          <cell r="BM30">
            <v>5.5475224011444869E-2</v>
          </cell>
        </row>
        <row r="31">
          <cell r="A31" t="str">
            <v>RIO URUCU</v>
          </cell>
        </row>
        <row r="32">
          <cell r="A32" t="str">
            <v>RIO URUCU</v>
          </cell>
        </row>
        <row r="33">
          <cell r="A33" t="str">
            <v>PEREGRINO</v>
          </cell>
          <cell r="BM33">
            <v>0.13174459441612835</v>
          </cell>
        </row>
        <row r="34">
          <cell r="A34" t="str">
            <v>PEREGRINO</v>
          </cell>
        </row>
        <row r="35">
          <cell r="A35" t="str">
            <v>PEREGRINO</v>
          </cell>
        </row>
        <row r="36">
          <cell r="A36" t="str">
            <v>TUPI</v>
          </cell>
          <cell r="BM36">
            <v>0.36470878481140329</v>
          </cell>
        </row>
        <row r="37">
          <cell r="A37" t="str">
            <v>TUPI</v>
          </cell>
        </row>
        <row r="38">
          <cell r="A38" t="str">
            <v>TUPI</v>
          </cell>
        </row>
        <row r="39">
          <cell r="A39" t="str">
            <v>LAPA</v>
          </cell>
          <cell r="BM39">
            <v>2.9088601283047882E-2</v>
          </cell>
        </row>
        <row r="40">
          <cell r="A40" t="str">
            <v>LAPA</v>
          </cell>
        </row>
        <row r="41">
          <cell r="A41" t="str">
            <v>LAPA</v>
          </cell>
        </row>
        <row r="42">
          <cell r="A42" t="str">
            <v>SAPINHOÁ</v>
          </cell>
          <cell r="BM42">
            <v>0.17450584239030376</v>
          </cell>
        </row>
        <row r="43">
          <cell r="A43" t="str">
            <v>SAPINHOÁ</v>
          </cell>
        </row>
        <row r="44">
          <cell r="A44" t="str">
            <v>SAPINHOÁ</v>
          </cell>
        </row>
        <row r="45">
          <cell r="A45" t="str">
            <v>BERBIGÃO</v>
          </cell>
          <cell r="BM45">
            <v>7.8281323399311972E-2</v>
          </cell>
        </row>
        <row r="46">
          <cell r="A46" t="str">
            <v>BERBIGÃO</v>
          </cell>
        </row>
        <row r="47">
          <cell r="A47" t="str">
            <v>BERBIGÃO</v>
          </cell>
        </row>
        <row r="48">
          <cell r="A48" t="str">
            <v>TARTARUGA VERDE</v>
          </cell>
          <cell r="BM48">
            <v>3.0277760724376542E-2</v>
          </cell>
        </row>
        <row r="49">
          <cell r="A49" t="str">
            <v>TARTARUGA VERDE</v>
          </cell>
        </row>
        <row r="50">
          <cell r="A50" t="str">
            <v>TARTARUGA VERDE</v>
          </cell>
        </row>
        <row r="51">
          <cell r="A51" t="str">
            <v>ALBACORA LESTE</v>
          </cell>
          <cell r="BM51">
            <v>0</v>
          </cell>
        </row>
        <row r="52">
          <cell r="A52" t="str">
            <v>ALBACORA LESTE</v>
          </cell>
        </row>
        <row r="53">
          <cell r="A53" t="str">
            <v>ALBACORA LESTE</v>
          </cell>
        </row>
        <row r="54">
          <cell r="A54" t="str">
            <v>BARRACUDA</v>
          </cell>
          <cell r="BM54">
            <v>0</v>
          </cell>
        </row>
        <row r="55">
          <cell r="A55" t="str">
            <v>BARRACUDA</v>
          </cell>
        </row>
        <row r="56">
          <cell r="A56" t="str">
            <v>BARRACUDA</v>
          </cell>
        </row>
        <row r="57">
          <cell r="A57" t="str">
            <v>BAÚNA</v>
          </cell>
          <cell r="BM57">
            <v>0</v>
          </cell>
        </row>
        <row r="58">
          <cell r="A58" t="str">
            <v>BAÚNA</v>
          </cell>
        </row>
        <row r="59">
          <cell r="A59" t="str">
            <v>BAÚNA</v>
          </cell>
        </row>
        <row r="60">
          <cell r="A60" t="str">
            <v>MEXILHÃO</v>
          </cell>
          <cell r="BM60">
            <v>0</v>
          </cell>
        </row>
        <row r="61">
          <cell r="A61" t="str">
            <v>MEXILHÃO</v>
          </cell>
        </row>
        <row r="62">
          <cell r="A62" t="str">
            <v>MEXILHÃO</v>
          </cell>
        </row>
      </sheetData>
      <sheetData sheetId="14">
        <row r="9">
          <cell r="A9" t="str">
            <v>FRADE</v>
          </cell>
          <cell r="BC9">
            <v>2.6853159461406945E-2</v>
          </cell>
        </row>
        <row r="10">
          <cell r="A10" t="str">
            <v>FRADE</v>
          </cell>
        </row>
        <row r="11">
          <cell r="A11" t="str">
            <v>FRADE</v>
          </cell>
        </row>
        <row r="12">
          <cell r="A12" t="str">
            <v>JUBARTE</v>
          </cell>
          <cell r="BC12">
            <v>0.12201007365170685</v>
          </cell>
        </row>
        <row r="13">
          <cell r="A13" t="str">
            <v>JUBARTE</v>
          </cell>
        </row>
        <row r="14">
          <cell r="A14" t="str">
            <v>JUBARTE</v>
          </cell>
        </row>
        <row r="15">
          <cell r="A15" t="str">
            <v>LESTE DO URUCU</v>
          </cell>
          <cell r="BC15">
            <v>5.0513056786082228E-2</v>
          </cell>
        </row>
        <row r="16">
          <cell r="A16" t="str">
            <v>LESTE DO URUCU</v>
          </cell>
        </row>
        <row r="17">
          <cell r="A17" t="str">
            <v>LESTE DO URUCU</v>
          </cell>
        </row>
        <row r="18">
          <cell r="A18" t="str">
            <v>MARLIM SUL</v>
          </cell>
          <cell r="BC18">
            <v>7.0755460497655784E-2</v>
          </cell>
        </row>
        <row r="19">
          <cell r="A19" t="str">
            <v>MARLIM SUL</v>
          </cell>
        </row>
        <row r="20">
          <cell r="A20" t="str">
            <v>MARLIM SUL</v>
          </cell>
        </row>
        <row r="21">
          <cell r="A21" t="str">
            <v>MARLIM</v>
          </cell>
          <cell r="BC21">
            <v>4.4350711235827969E-2</v>
          </cell>
        </row>
        <row r="22">
          <cell r="A22" t="str">
            <v>MARLIM</v>
          </cell>
        </row>
        <row r="23">
          <cell r="A23" t="str">
            <v>MARLIM</v>
          </cell>
        </row>
        <row r="24">
          <cell r="A24" t="str">
            <v>RONCADOR</v>
          </cell>
          <cell r="BC24">
            <v>0.14930786195083112</v>
          </cell>
        </row>
        <row r="25">
          <cell r="A25" t="str">
            <v>RONCADOR</v>
          </cell>
        </row>
        <row r="26">
          <cell r="A26" t="str">
            <v>RONCADOR</v>
          </cell>
        </row>
        <row r="27">
          <cell r="A27" t="str">
            <v>RIO URUCU</v>
          </cell>
          <cell r="BC27">
            <v>5.2902631004176782E-2</v>
          </cell>
        </row>
        <row r="28">
          <cell r="A28" t="str">
            <v>RIO URUCU</v>
          </cell>
        </row>
        <row r="29">
          <cell r="A29" t="str">
            <v>RIO URUCU</v>
          </cell>
        </row>
        <row r="30">
          <cell r="A30" t="str">
            <v>PEREGRINO</v>
          </cell>
          <cell r="BC30">
            <v>0.12701212440144174</v>
          </cell>
        </row>
        <row r="31">
          <cell r="A31" t="str">
            <v>PEREGRINO</v>
          </cell>
        </row>
        <row r="32">
          <cell r="A32" t="str">
            <v>PEREGRINO</v>
          </cell>
        </row>
        <row r="33">
          <cell r="A33" t="str">
            <v>TUPI</v>
          </cell>
          <cell r="BC33">
            <v>0.36619480013489203</v>
          </cell>
        </row>
        <row r="34">
          <cell r="A34" t="str">
            <v>TUPI</v>
          </cell>
        </row>
        <row r="35">
          <cell r="A35" t="str">
            <v>TUPI</v>
          </cell>
        </row>
        <row r="36">
          <cell r="A36" t="str">
            <v>LAPA</v>
          </cell>
          <cell r="BC36">
            <v>3.2729051288175576E-2</v>
          </cell>
        </row>
        <row r="37">
          <cell r="A37" t="str">
            <v>LAPA</v>
          </cell>
        </row>
        <row r="38">
          <cell r="A38" t="str">
            <v>LAPA</v>
          </cell>
        </row>
        <row r="39">
          <cell r="A39" t="str">
            <v>SAPINHOÁ</v>
          </cell>
          <cell r="BC39">
            <v>0.14955911481353795</v>
          </cell>
        </row>
        <row r="40">
          <cell r="A40" t="str">
            <v>SAPINHOÁ</v>
          </cell>
        </row>
        <row r="41">
          <cell r="A41" t="str">
            <v>SAPINHOÁ</v>
          </cell>
        </row>
        <row r="42">
          <cell r="A42" t="str">
            <v>BAÚNA</v>
          </cell>
          <cell r="BC42">
            <v>6.6743504569104556E-3</v>
          </cell>
        </row>
        <row r="43">
          <cell r="A43" t="str">
            <v>BAÚNA</v>
          </cell>
        </row>
        <row r="44">
          <cell r="A44" t="str">
            <v>BAÚNA</v>
          </cell>
        </row>
        <row r="45">
          <cell r="A45" t="str">
            <v>BERBIGÃO</v>
          </cell>
          <cell r="BC45">
            <v>4.9528008389447174E-2</v>
          </cell>
        </row>
        <row r="46">
          <cell r="A46" t="str">
            <v>BERBIGÃO</v>
          </cell>
        </row>
        <row r="47">
          <cell r="A47" t="str">
            <v>BERBIGÃO</v>
          </cell>
        </row>
        <row r="48">
          <cell r="A48" t="str">
            <v>TARTARUGA VERDE</v>
          </cell>
          <cell r="BC48">
            <v>3.7653130459744028E-2</v>
          </cell>
        </row>
        <row r="49">
          <cell r="A49" t="str">
            <v>TARTARUGA VERDE</v>
          </cell>
        </row>
        <row r="50">
          <cell r="A50" t="str">
            <v>TARTARUGA VERDE</v>
          </cell>
        </row>
        <row r="51">
          <cell r="A51" t="str">
            <v>SURURU</v>
          </cell>
          <cell r="BC51">
            <v>5.2180191044550454E-2</v>
          </cell>
        </row>
        <row r="52">
          <cell r="A52" t="str">
            <v>SURURU</v>
          </cell>
        </row>
        <row r="53">
          <cell r="A53" t="str">
            <v>SURURU</v>
          </cell>
        </row>
        <row r="54">
          <cell r="A54" t="str">
            <v>MEXILHÃO</v>
          </cell>
          <cell r="BC54">
            <v>0</v>
          </cell>
        </row>
        <row r="55">
          <cell r="A55" t="str">
            <v>MEXILHÃO</v>
          </cell>
        </row>
        <row r="56">
          <cell r="A56" t="str">
            <v>MEXILHÃO</v>
          </cell>
        </row>
        <row r="57">
          <cell r="A57" t="str">
            <v>BARRACUDA</v>
          </cell>
          <cell r="BC57">
            <v>0</v>
          </cell>
        </row>
        <row r="58">
          <cell r="A58" t="str">
            <v>BARRACUDA</v>
          </cell>
        </row>
        <row r="59">
          <cell r="A59" t="str">
            <v>BARRACUDA</v>
          </cell>
        </row>
        <row r="60">
          <cell r="A60" t="str">
            <v>ALBACORA LESTE</v>
          </cell>
          <cell r="BC60">
            <v>0</v>
          </cell>
        </row>
        <row r="61">
          <cell r="A61" t="str">
            <v>ALBACORA LESTE</v>
          </cell>
        </row>
        <row r="62">
          <cell r="A62" t="str">
            <v>ALBACORA LESTE</v>
          </cell>
        </row>
        <row r="63">
          <cell r="A63" t="str">
            <v>MARLIM LESTE</v>
          </cell>
          <cell r="BC63">
            <v>0</v>
          </cell>
        </row>
        <row r="64">
          <cell r="A64" t="str">
            <v>MARLIM LESTE</v>
          </cell>
        </row>
        <row r="65">
          <cell r="A65" t="str">
            <v>MARLIM LESTE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fael Chaves Camacho" id="{ABBB4A0C-8786-485F-856B-B1BEE7944D3F}" userId="S::rcamacho@anp.gov.br::62aae5d7-e0c8-4649-a37e-09b68cd3053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" dT="2021-11-16T19:35:38.47" personId="{ABBB4A0C-8786-485F-856B-B1BEE7944D3F}" id="{D2325C33-F73D-45FB-AFA1-97A74E18CF61}">
    <text>Município com retenção de PE devido à DJ.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tabSelected="1" zoomScale="115" zoomScaleNormal="115" workbookViewId="0">
      <selection activeCell="A2" sqref="A2"/>
    </sheetView>
  </sheetViews>
  <sheetFormatPr defaultColWidth="9.140625" defaultRowHeight="15" x14ac:dyDescent="0.25"/>
  <cols>
    <col min="1" max="1" width="20.85546875" style="1" customWidth="1"/>
    <col min="2" max="5" width="15.7109375" style="1" customWidth="1"/>
    <col min="6" max="6" width="15.7109375" style="1" hidden="1" customWidth="1"/>
    <col min="7" max="7" width="24.42578125" style="1" customWidth="1"/>
    <col min="8" max="8" width="13.5703125" style="1" bestFit="1" customWidth="1"/>
    <col min="9" max="9" width="12.5703125" style="1" bestFit="1" customWidth="1"/>
    <col min="10" max="16384" width="9.140625" style="1"/>
  </cols>
  <sheetData>
    <row r="1" spans="1:9" ht="15" customHeight="1" x14ac:dyDescent="0.25"/>
    <row r="2" spans="1:9" ht="20.25" customHeight="1" x14ac:dyDescent="0.25">
      <c r="A2" s="5"/>
      <c r="B2" s="143" t="s">
        <v>165</v>
      </c>
      <c r="C2" s="144"/>
      <c r="D2" s="143" t="s">
        <v>188</v>
      </c>
      <c r="E2" s="144"/>
      <c r="F2" s="143" t="s">
        <v>189</v>
      </c>
      <c r="G2" s="144"/>
      <c r="H2" s="145"/>
      <c r="I2" s="145"/>
    </row>
    <row r="3" spans="1:9" ht="25.5" x14ac:dyDescent="0.25">
      <c r="A3" s="71" t="s">
        <v>11</v>
      </c>
      <c r="B3" s="71" t="s">
        <v>122</v>
      </c>
      <c r="C3" s="71" t="s">
        <v>113</v>
      </c>
      <c r="D3" s="71" t="s">
        <v>123</v>
      </c>
      <c r="E3" s="71" t="s">
        <v>124</v>
      </c>
      <c r="F3" s="71" t="s">
        <v>190</v>
      </c>
      <c r="G3" s="71" t="s">
        <v>125</v>
      </c>
      <c r="H3" s="6"/>
      <c r="I3" s="6"/>
    </row>
    <row r="4" spans="1:9" x14ac:dyDescent="0.25">
      <c r="A4" s="72" t="s">
        <v>10</v>
      </c>
      <c r="B4" s="10">
        <v>422.87885785999998</v>
      </c>
      <c r="C4" s="11">
        <v>29.553593779642533</v>
      </c>
      <c r="D4" s="10">
        <v>385.28933471000005</v>
      </c>
      <c r="E4" s="11">
        <v>26.926587305099535</v>
      </c>
      <c r="F4" s="11">
        <v>-37.589523149999934</v>
      </c>
      <c r="G4" s="17">
        <v>-8.888957783376461E-2</v>
      </c>
      <c r="H4" s="47"/>
      <c r="I4" s="53"/>
    </row>
    <row r="5" spans="1:9" ht="13.9" customHeight="1" x14ac:dyDescent="0.25">
      <c r="A5" s="72" t="s">
        <v>8</v>
      </c>
      <c r="B5" s="10">
        <v>312.72473881000002</v>
      </c>
      <c r="C5" s="11">
        <v>21.855289579634867</v>
      </c>
      <c r="D5" s="10">
        <v>341.93847086</v>
      </c>
      <c r="E5" s="11">
        <v>23.896939933502534</v>
      </c>
      <c r="F5" s="11">
        <v>29.213732049999976</v>
      </c>
      <c r="G5" s="17">
        <v>9.3416760570864676E-2</v>
      </c>
      <c r="H5" s="47"/>
      <c r="I5" s="53"/>
    </row>
    <row r="6" spans="1:9" x14ac:dyDescent="0.25">
      <c r="A6" s="72" t="s">
        <v>81</v>
      </c>
      <c r="B6" s="10">
        <v>321.45503564000001</v>
      </c>
      <c r="C6" s="11">
        <v>22.465420924094133</v>
      </c>
      <c r="D6" s="10">
        <v>278.48781435999996</v>
      </c>
      <c r="E6" s="11">
        <v>19.462585052905862</v>
      </c>
      <c r="F6" s="11">
        <v>-42.967221280000047</v>
      </c>
      <c r="G6" s="17">
        <v>-0.13366479450058877</v>
      </c>
      <c r="H6" s="47"/>
      <c r="I6" s="53"/>
    </row>
    <row r="7" spans="1:9" x14ac:dyDescent="0.25">
      <c r="A7" s="72" t="s">
        <v>156</v>
      </c>
      <c r="B7" s="10">
        <v>891.58360040999992</v>
      </c>
      <c r="C7" s="11">
        <v>62.309805887320188</v>
      </c>
      <c r="D7" s="10">
        <v>1109.1149178599999</v>
      </c>
      <c r="E7" s="11">
        <v>77.512344559509188</v>
      </c>
      <c r="F7" s="11">
        <v>217.53131744999996</v>
      </c>
      <c r="G7" s="17">
        <v>0.24398308509708677</v>
      </c>
      <c r="H7" s="47"/>
      <c r="I7" s="53"/>
    </row>
    <row r="8" spans="1:9" ht="13.9" customHeight="1" x14ac:dyDescent="0.25">
      <c r="A8" s="72" t="s">
        <v>157</v>
      </c>
      <c r="B8" s="10">
        <v>615.20087086000001</v>
      </c>
      <c r="C8" s="11">
        <v>42.994338194835869</v>
      </c>
      <c r="D8" s="10">
        <v>566.39060654000002</v>
      </c>
      <c r="E8" s="11">
        <v>39.583151522392136</v>
      </c>
      <c r="F8" s="11">
        <v>-48.810264319999987</v>
      </c>
      <c r="G8" s="17">
        <v>-7.9340369352480344E-2</v>
      </c>
      <c r="H8" s="47"/>
      <c r="I8" s="53"/>
    </row>
    <row r="9" spans="1:9" ht="13.9" customHeight="1" x14ac:dyDescent="0.25">
      <c r="A9" s="72" t="s">
        <v>7</v>
      </c>
      <c r="B9" s="10">
        <v>1516.9397815899999</v>
      </c>
      <c r="C9" s="11">
        <v>106.01386486938645</v>
      </c>
      <c r="D9" s="10">
        <v>2041.2577567400001</v>
      </c>
      <c r="E9" s="11">
        <v>142.65670042603614</v>
      </c>
      <c r="F9" s="11">
        <v>524.31797515000017</v>
      </c>
      <c r="G9" s="17">
        <v>0.34564191770383235</v>
      </c>
      <c r="H9" s="47"/>
      <c r="I9" s="53"/>
    </row>
    <row r="10" spans="1:9" ht="13.9" customHeight="1" x14ac:dyDescent="0.25">
      <c r="A10" s="72" t="s">
        <v>144</v>
      </c>
      <c r="B10" s="10">
        <v>668.93660431000001</v>
      </c>
      <c r="C10" s="11">
        <v>46.749749486544864</v>
      </c>
      <c r="D10" s="10">
        <v>634.59473108999998</v>
      </c>
      <c r="E10" s="11">
        <v>44.349710440109796</v>
      </c>
      <c r="F10" s="11">
        <v>-34.341873220000025</v>
      </c>
      <c r="G10" s="17">
        <v>-5.1338008712235483E-2</v>
      </c>
      <c r="H10" s="47"/>
      <c r="I10" s="53"/>
    </row>
    <row r="11" spans="1:9" x14ac:dyDescent="0.25">
      <c r="A11" s="72" t="s">
        <v>6</v>
      </c>
      <c r="B11" s="10">
        <v>303.11025546999997</v>
      </c>
      <c r="C11" s="11">
        <v>21.183365387280062</v>
      </c>
      <c r="D11" s="10">
        <v>271.27355417999996</v>
      </c>
      <c r="E11" s="11">
        <v>18.958404456459597</v>
      </c>
      <c r="F11" s="11">
        <v>-31.836701290000008</v>
      </c>
      <c r="G11" s="17">
        <v>-0.10503340192377952</v>
      </c>
      <c r="H11" s="47"/>
      <c r="I11" s="53"/>
    </row>
    <row r="12" spans="1:9" x14ac:dyDescent="0.25">
      <c r="A12" s="72" t="s">
        <v>5</v>
      </c>
      <c r="B12" s="10">
        <v>808.63567170999988</v>
      </c>
      <c r="C12" s="11">
        <v>56.512851643572859</v>
      </c>
      <c r="D12" s="10">
        <v>634.09839966000004</v>
      </c>
      <c r="E12" s="11">
        <v>44.315023490905205</v>
      </c>
      <c r="F12" s="11">
        <v>-174.53727204999984</v>
      </c>
      <c r="G12" s="17">
        <v>-0.21584166783158432</v>
      </c>
      <c r="H12" s="47"/>
      <c r="I12" s="53"/>
    </row>
    <row r="13" spans="1:9" x14ac:dyDescent="0.25">
      <c r="A13" s="72" t="s">
        <v>4</v>
      </c>
      <c r="B13" s="10">
        <v>133.79732894</v>
      </c>
      <c r="C13" s="11">
        <v>9.3506493285201326</v>
      </c>
      <c r="D13" s="10">
        <v>919.03105491000008</v>
      </c>
      <c r="E13" s="10">
        <v>64.228016990810204</v>
      </c>
      <c r="F13" s="10">
        <v>785.23372597000002</v>
      </c>
      <c r="G13" s="17">
        <v>5.8688296111062863</v>
      </c>
      <c r="H13" s="47"/>
      <c r="I13" s="53"/>
    </row>
    <row r="14" spans="1:9" x14ac:dyDescent="0.25">
      <c r="A14" s="72" t="s">
        <v>3</v>
      </c>
      <c r="B14" s="10">
        <v>1044.53155638</v>
      </c>
      <c r="C14" s="11">
        <v>72.998828703543595</v>
      </c>
      <c r="D14" s="10">
        <v>1075.6257173500001</v>
      </c>
      <c r="E14" s="11">
        <v>75.171895966533668</v>
      </c>
      <c r="F14" s="11">
        <v>31.094160970000075</v>
      </c>
      <c r="G14" s="17">
        <v>2.9768522339106873E-2</v>
      </c>
      <c r="H14" s="55"/>
      <c r="I14" s="53"/>
    </row>
    <row r="15" spans="1:9" x14ac:dyDescent="0.25">
      <c r="A15" s="72" t="s">
        <v>107</v>
      </c>
      <c r="B15" s="10">
        <v>346.53293353000004</v>
      </c>
      <c r="C15" s="11">
        <v>24.218031614633269</v>
      </c>
      <c r="D15" s="10">
        <v>323.12971793999998</v>
      </c>
      <c r="E15" s="11">
        <v>22.582458887766798</v>
      </c>
      <c r="F15" s="11">
        <v>-23.403215590000059</v>
      </c>
      <c r="G15" s="17">
        <v>-6.7535328753894563E-2</v>
      </c>
      <c r="H15" s="47"/>
      <c r="I15" s="53"/>
    </row>
    <row r="16" spans="1:9" x14ac:dyDescent="0.25">
      <c r="A16" s="72" t="s">
        <v>2</v>
      </c>
      <c r="B16" s="10">
        <v>1300.6691898000001</v>
      </c>
      <c r="C16" s="11">
        <v>90.899434111156012</v>
      </c>
      <c r="D16" s="10">
        <v>1337.2527272999998</v>
      </c>
      <c r="E16" s="11">
        <v>93.45613560190597</v>
      </c>
      <c r="F16" s="11">
        <v>36.583537499999693</v>
      </c>
      <c r="G16" s="17">
        <v>2.8126704151133941E-2</v>
      </c>
      <c r="H16" s="47"/>
      <c r="I16" s="53"/>
    </row>
    <row r="17" spans="1:9" ht="15" customHeight="1" x14ac:dyDescent="0.25">
      <c r="A17" s="72" t="s">
        <v>1</v>
      </c>
      <c r="B17" s="10">
        <v>318.48912837</v>
      </c>
      <c r="C17" s="11">
        <v>22.258143551351399</v>
      </c>
      <c r="D17" s="10">
        <v>336.89108292999998</v>
      </c>
      <c r="E17" s="11">
        <v>23.544194815701264</v>
      </c>
      <c r="F17" s="11">
        <v>18.401954559999979</v>
      </c>
      <c r="G17" s="17">
        <v>5.7778909610445961E-2</v>
      </c>
      <c r="H17" s="47"/>
      <c r="I17" s="53"/>
    </row>
    <row r="18" spans="1:9" x14ac:dyDescent="0.25">
      <c r="A18" s="72" t="s">
        <v>0</v>
      </c>
      <c r="B18" s="10">
        <v>1791.7324917899998</v>
      </c>
      <c r="C18" s="11">
        <v>125.21821140956376</v>
      </c>
      <c r="D18" s="10">
        <v>1660.4706822000001</v>
      </c>
      <c r="E18" s="11">
        <v>116.044761076684</v>
      </c>
      <c r="F18" s="11">
        <v>-131.26180958999976</v>
      </c>
      <c r="G18" s="17">
        <v>-7.3259713819703531E-2</v>
      </c>
      <c r="H18" s="47"/>
      <c r="I18" s="53"/>
    </row>
    <row r="19" spans="1:9" x14ac:dyDescent="0.25">
      <c r="A19" s="72" t="s">
        <v>108</v>
      </c>
      <c r="B19" s="10">
        <v>1794.7248825700001</v>
      </c>
      <c r="C19" s="11">
        <v>125.42733962654205</v>
      </c>
      <c r="D19" s="10">
        <v>2051.35034068</v>
      </c>
      <c r="E19" s="11">
        <v>143.36203747565625</v>
      </c>
      <c r="F19" s="11">
        <v>256.62545810999995</v>
      </c>
      <c r="G19" s="17">
        <v>0.14298874473870282</v>
      </c>
      <c r="H19" s="47"/>
      <c r="I19" s="53"/>
    </row>
    <row r="20" spans="1:9" x14ac:dyDescent="0.25">
      <c r="A20" s="72" t="s">
        <v>149</v>
      </c>
      <c r="B20" s="10">
        <v>913.2740798000001</v>
      </c>
      <c r="C20" s="11">
        <v>63.825681190289338</v>
      </c>
      <c r="D20" s="10">
        <v>0</v>
      </c>
      <c r="E20" s="11">
        <v>0</v>
      </c>
      <c r="F20" s="11">
        <v>-913.2740798000001</v>
      </c>
      <c r="G20" s="17">
        <v>-1</v>
      </c>
      <c r="H20" s="47"/>
      <c r="I20" s="53"/>
    </row>
    <row r="21" spans="1:9" x14ac:dyDescent="0.25">
      <c r="A21" s="72" t="s">
        <v>132</v>
      </c>
      <c r="B21" s="10">
        <v>721.76839561999998</v>
      </c>
      <c r="C21" s="11">
        <v>50.441987275229735</v>
      </c>
      <c r="D21" s="10">
        <v>645.41816883000001</v>
      </c>
      <c r="E21" s="11">
        <v>45.106124425632593</v>
      </c>
      <c r="F21" s="11">
        <v>-76.350226789999965</v>
      </c>
      <c r="G21" s="17">
        <v>-0.10578216953433517</v>
      </c>
      <c r="H21" s="47"/>
      <c r="I21" s="53"/>
    </row>
    <row r="22" spans="1:9" x14ac:dyDescent="0.25">
      <c r="A22" s="72" t="s">
        <v>142</v>
      </c>
      <c r="B22" s="10">
        <v>13977.139667429998</v>
      </c>
      <c r="C22" s="11">
        <v>976.81570089112438</v>
      </c>
      <c r="D22" s="10">
        <v>13388.601029320002</v>
      </c>
      <c r="E22" s="11">
        <v>935.68469726907711</v>
      </c>
      <c r="F22" s="11">
        <v>-588.5386381099961</v>
      </c>
      <c r="G22" s="17">
        <v>-4.2107230242638849E-2</v>
      </c>
      <c r="H22" s="47"/>
      <c r="I22" s="53"/>
    </row>
    <row r="23" spans="1:9" x14ac:dyDescent="0.25">
      <c r="A23" s="73" t="s">
        <v>59</v>
      </c>
      <c r="B23" s="74">
        <v>28204.125070889997</v>
      </c>
      <c r="C23" s="74">
        <v>1971.0922874542653</v>
      </c>
      <c r="D23" s="74">
        <v>28000.216107460001</v>
      </c>
      <c r="E23" s="74">
        <v>1956.8417696966881</v>
      </c>
      <c r="F23" s="74">
        <v>-203.90896342999622</v>
      </c>
      <c r="G23" s="75">
        <v>-7.2297567436493404E-3</v>
      </c>
      <c r="H23" s="2"/>
      <c r="I23" s="2"/>
    </row>
    <row r="30" spans="1:9" x14ac:dyDescent="0.25">
      <c r="G30" s="2"/>
    </row>
    <row r="31" spans="1:9" x14ac:dyDescent="0.25">
      <c r="G31" s="2"/>
    </row>
    <row r="32" spans="1:9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7"/>
    </row>
    <row r="48" spans="7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</sheetData>
  <sortState xmlns:xlrd2="http://schemas.microsoft.com/office/spreadsheetml/2017/richdata2" ref="A4:G22">
    <sortCondition ref="A4:A22"/>
  </sortState>
  <mergeCells count="4">
    <mergeCell ref="B2:C2"/>
    <mergeCell ref="D2:E2"/>
    <mergeCell ref="H2:I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6"/>
  <sheetViews>
    <sheetView showGridLines="0" zoomScale="110" zoomScaleNormal="110" workbookViewId="0">
      <selection activeCell="A2" sqref="A2"/>
    </sheetView>
  </sheetViews>
  <sheetFormatPr defaultColWidth="9.140625" defaultRowHeight="15" x14ac:dyDescent="0.25"/>
  <cols>
    <col min="1" max="1" width="30.7109375" style="89" bestFit="1" customWidth="1"/>
    <col min="2" max="2" width="38.42578125" style="89" bestFit="1" customWidth="1"/>
    <col min="3" max="3" width="33.28515625" style="89" bestFit="1" customWidth="1"/>
    <col min="4" max="4" width="42.5703125" style="89" bestFit="1" customWidth="1"/>
    <col min="5" max="5" width="18.140625" style="89" bestFit="1" customWidth="1"/>
    <col min="6" max="6" width="18" style="89" customWidth="1"/>
    <col min="7" max="7" width="19.7109375" style="89" customWidth="1"/>
    <col min="8" max="8" width="15" style="89" customWidth="1"/>
    <col min="9" max="9" width="15.7109375" style="89" customWidth="1"/>
    <col min="10" max="10" width="9.140625" style="89"/>
    <col min="11" max="11" width="13.28515625" style="89" bestFit="1" customWidth="1"/>
    <col min="12" max="16384" width="9.140625" style="89"/>
  </cols>
  <sheetData>
    <row r="1" spans="1:11" x14ac:dyDescent="0.25">
      <c r="A1" s="88"/>
      <c r="B1" s="88"/>
      <c r="C1" s="88"/>
      <c r="D1" s="88"/>
      <c r="E1" s="88"/>
      <c r="F1" s="88"/>
      <c r="G1" s="88"/>
      <c r="K1" s="89">
        <v>15</v>
      </c>
    </row>
    <row r="2" spans="1:11" x14ac:dyDescent="0.25">
      <c r="A2" s="118" t="s">
        <v>54</v>
      </c>
      <c r="B2" s="118" t="s">
        <v>192</v>
      </c>
    </row>
    <row r="3" spans="1:11" x14ac:dyDescent="0.25">
      <c r="A3" s="91" t="s">
        <v>51</v>
      </c>
      <c r="B3" s="92">
        <v>1417506.17</v>
      </c>
    </row>
    <row r="4" spans="1:11" x14ac:dyDescent="0.25">
      <c r="A4" s="91" t="s">
        <v>52</v>
      </c>
      <c r="B4" s="92">
        <v>5670024.6699999999</v>
      </c>
    </row>
    <row r="5" spans="1:11" x14ac:dyDescent="0.25">
      <c r="A5" s="91" t="s">
        <v>143</v>
      </c>
      <c r="B5" s="92">
        <v>7295136.1899999995</v>
      </c>
    </row>
    <row r="6" spans="1:11" hidden="1" x14ac:dyDescent="0.25">
      <c r="A6" s="91" t="s">
        <v>166</v>
      </c>
      <c r="B6" s="92">
        <v>0</v>
      </c>
    </row>
    <row r="7" spans="1:11" hidden="1" x14ac:dyDescent="0.25">
      <c r="A7" s="91" t="s">
        <v>167</v>
      </c>
      <c r="B7" s="92">
        <v>0</v>
      </c>
    </row>
    <row r="8" spans="1:11" s="119" customFormat="1" ht="14.25" x14ac:dyDescent="0.2">
      <c r="A8" s="90" t="s">
        <v>86</v>
      </c>
      <c r="B8" s="93">
        <v>14382667.029999999</v>
      </c>
    </row>
    <row r="9" spans="1:11" hidden="1" x14ac:dyDescent="0.25">
      <c r="A9" s="91" t="s">
        <v>44</v>
      </c>
      <c r="B9" s="92">
        <v>0</v>
      </c>
    </row>
    <row r="10" spans="1:11" hidden="1" x14ac:dyDescent="0.25">
      <c r="A10" s="91" t="s">
        <v>115</v>
      </c>
      <c r="B10" s="92">
        <v>0</v>
      </c>
    </row>
    <row r="11" spans="1:11" x14ac:dyDescent="0.25">
      <c r="A11" s="91" t="s">
        <v>46</v>
      </c>
      <c r="B11" s="92">
        <v>9231677.9100000001</v>
      </c>
    </row>
    <row r="12" spans="1:11" x14ac:dyDescent="0.25">
      <c r="A12" s="91" t="s">
        <v>50</v>
      </c>
      <c r="B12" s="92">
        <v>2188241.7799999998</v>
      </c>
    </row>
    <row r="13" spans="1:11" x14ac:dyDescent="0.25">
      <c r="A13" s="72" t="s">
        <v>47</v>
      </c>
      <c r="B13" s="57">
        <v>86213.92</v>
      </c>
    </row>
    <row r="14" spans="1:11" s="119" customFormat="1" ht="14.25" x14ac:dyDescent="0.2">
      <c r="A14" s="77" t="s">
        <v>87</v>
      </c>
      <c r="B14" s="117">
        <v>11506133.609999999</v>
      </c>
    </row>
    <row r="15" spans="1:11" hidden="1" x14ac:dyDescent="0.25">
      <c r="A15" s="72" t="s">
        <v>193</v>
      </c>
      <c r="B15" s="57">
        <v>0</v>
      </c>
    </row>
    <row r="16" spans="1:11" hidden="1" x14ac:dyDescent="0.25">
      <c r="A16" s="72" t="s">
        <v>194</v>
      </c>
      <c r="B16" s="57">
        <v>0</v>
      </c>
    </row>
    <row r="17" spans="1:2" x14ac:dyDescent="0.25">
      <c r="A17" s="72" t="s">
        <v>162</v>
      </c>
      <c r="B17" s="57">
        <v>1028284.28</v>
      </c>
    </row>
    <row r="18" spans="1:2" x14ac:dyDescent="0.25">
      <c r="A18" s="72" t="s">
        <v>163</v>
      </c>
      <c r="B18" s="57">
        <v>147515.29999999999</v>
      </c>
    </row>
    <row r="19" spans="1:2" hidden="1" x14ac:dyDescent="0.25">
      <c r="A19" s="72" t="s">
        <v>176</v>
      </c>
      <c r="B19" s="57">
        <v>0</v>
      </c>
    </row>
    <row r="20" spans="1:2" x14ac:dyDescent="0.25">
      <c r="A20" s="72" t="s">
        <v>164</v>
      </c>
      <c r="B20" s="57">
        <v>1132119.8999999999</v>
      </c>
    </row>
    <row r="21" spans="1:2" hidden="1" x14ac:dyDescent="0.25">
      <c r="A21" s="72" t="s">
        <v>177</v>
      </c>
      <c r="B21" s="57">
        <v>0</v>
      </c>
    </row>
    <row r="22" spans="1:2" hidden="1" x14ac:dyDescent="0.25">
      <c r="A22" s="72" t="s">
        <v>178</v>
      </c>
      <c r="B22" s="57">
        <v>0</v>
      </c>
    </row>
    <row r="23" spans="1:2" hidden="1" x14ac:dyDescent="0.25">
      <c r="A23" s="96" t="s">
        <v>179</v>
      </c>
      <c r="B23" s="97">
        <v>0</v>
      </c>
    </row>
    <row r="24" spans="1:2" x14ac:dyDescent="0.25">
      <c r="A24" s="96" t="s">
        <v>168</v>
      </c>
      <c r="B24" s="97">
        <v>966.62</v>
      </c>
    </row>
    <row r="25" spans="1:2" x14ac:dyDescent="0.25">
      <c r="A25" s="96" t="s">
        <v>169</v>
      </c>
      <c r="B25" s="97">
        <v>40.83</v>
      </c>
    </row>
    <row r="26" spans="1:2" hidden="1" x14ac:dyDescent="0.25">
      <c r="A26" s="96" t="s">
        <v>170</v>
      </c>
      <c r="B26" s="97">
        <v>0</v>
      </c>
    </row>
    <row r="27" spans="1:2" hidden="1" x14ac:dyDescent="0.25">
      <c r="A27" s="96" t="s">
        <v>195</v>
      </c>
      <c r="B27" s="97">
        <v>0</v>
      </c>
    </row>
    <row r="28" spans="1:2" x14ac:dyDescent="0.25">
      <c r="A28" s="96" t="s">
        <v>171</v>
      </c>
      <c r="B28" s="97">
        <v>9348.0400000000009</v>
      </c>
    </row>
    <row r="29" spans="1:2" x14ac:dyDescent="0.25">
      <c r="A29" s="96" t="s">
        <v>172</v>
      </c>
      <c r="B29" s="97">
        <v>8229.33</v>
      </c>
    </row>
    <row r="30" spans="1:2" hidden="1" x14ac:dyDescent="0.25">
      <c r="A30" s="96" t="s">
        <v>180</v>
      </c>
      <c r="B30" s="97">
        <v>0</v>
      </c>
    </row>
    <row r="31" spans="1:2" x14ac:dyDescent="0.25">
      <c r="A31" s="96" t="s">
        <v>181</v>
      </c>
      <c r="B31" s="97">
        <v>467.69</v>
      </c>
    </row>
    <row r="32" spans="1:2" hidden="1" x14ac:dyDescent="0.25">
      <c r="A32" s="96" t="s">
        <v>182</v>
      </c>
      <c r="B32" s="97">
        <v>0</v>
      </c>
    </row>
    <row r="33" spans="1:2" hidden="1" x14ac:dyDescent="0.25">
      <c r="A33" s="96" t="s">
        <v>183</v>
      </c>
      <c r="B33" s="97">
        <v>0</v>
      </c>
    </row>
    <row r="34" spans="1:2" hidden="1" x14ac:dyDescent="0.25">
      <c r="A34" s="96" t="s">
        <v>196</v>
      </c>
      <c r="B34" s="97">
        <v>0</v>
      </c>
    </row>
    <row r="35" spans="1:2" hidden="1" x14ac:dyDescent="0.25">
      <c r="A35" s="96" t="s">
        <v>173</v>
      </c>
      <c r="B35" s="121">
        <v>0</v>
      </c>
    </row>
    <row r="36" spans="1:2" x14ac:dyDescent="0.25">
      <c r="A36" s="96" t="s">
        <v>174</v>
      </c>
      <c r="B36" s="96">
        <v>2500.98</v>
      </c>
    </row>
    <row r="37" spans="1:2" hidden="1" x14ac:dyDescent="0.25">
      <c r="A37" s="96" t="s">
        <v>197</v>
      </c>
      <c r="B37" s="120">
        <v>0</v>
      </c>
    </row>
    <row r="38" spans="1:2" x14ac:dyDescent="0.25">
      <c r="A38" s="96" t="s">
        <v>198</v>
      </c>
      <c r="B38" s="96">
        <v>3.43</v>
      </c>
    </row>
    <row r="39" spans="1:2" x14ac:dyDescent="0.25">
      <c r="A39" s="96" t="s">
        <v>184</v>
      </c>
      <c r="B39" s="96">
        <v>273525</v>
      </c>
    </row>
    <row r="40" spans="1:2" x14ac:dyDescent="0.25">
      <c r="A40" s="96" t="s">
        <v>175</v>
      </c>
      <c r="B40" s="96">
        <v>273525.5</v>
      </c>
    </row>
    <row r="41" spans="1:2" x14ac:dyDescent="0.25">
      <c r="A41" s="96" t="s">
        <v>199</v>
      </c>
      <c r="B41" s="96">
        <v>3.86</v>
      </c>
    </row>
    <row r="42" spans="1:2" hidden="1" x14ac:dyDescent="0.25">
      <c r="A42" s="96" t="s">
        <v>200</v>
      </c>
      <c r="B42" s="121">
        <v>0</v>
      </c>
    </row>
    <row r="43" spans="1:2" x14ac:dyDescent="0.25">
      <c r="A43" s="96" t="s">
        <v>201</v>
      </c>
      <c r="B43" s="96">
        <v>1.71</v>
      </c>
    </row>
    <row r="44" spans="1:2" x14ac:dyDescent="0.25">
      <c r="A44" s="96" t="s">
        <v>202</v>
      </c>
      <c r="B44" s="96">
        <v>0.94</v>
      </c>
    </row>
    <row r="45" spans="1:2" s="119" customFormat="1" ht="14.25" x14ac:dyDescent="0.2">
      <c r="A45" s="94" t="s">
        <v>150</v>
      </c>
      <c r="B45" s="94">
        <v>2876533.41</v>
      </c>
    </row>
    <row r="46" spans="1:2" s="119" customFormat="1" ht="14.25" x14ac:dyDescent="0.2">
      <c r="A46" s="94" t="s">
        <v>89</v>
      </c>
      <c r="B46" s="94">
        <v>28765334.050000001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62"/>
  <sheetViews>
    <sheetView showGridLines="0" zoomScale="110" zoomScaleNormal="110" workbookViewId="0">
      <selection activeCell="A2" sqref="A2"/>
    </sheetView>
  </sheetViews>
  <sheetFormatPr defaultColWidth="9.140625" defaultRowHeight="15" x14ac:dyDescent="0.25"/>
  <cols>
    <col min="1" max="1" width="20.85546875" style="89" customWidth="1"/>
    <col min="2" max="2" width="20.7109375" style="89" customWidth="1"/>
    <col min="3" max="3" width="27.5703125" style="89" customWidth="1"/>
    <col min="4" max="4" width="17.28515625" style="1" bestFit="1" customWidth="1"/>
    <col min="5" max="5" width="10" style="1" customWidth="1"/>
    <col min="6" max="10" width="9.140625" style="1"/>
    <col min="11" max="11" width="41.7109375" style="1" customWidth="1"/>
    <col min="12" max="12" width="33" style="1" customWidth="1"/>
    <col min="13" max="16384" width="9.140625" style="1"/>
  </cols>
  <sheetData>
    <row r="2" spans="1:5" ht="16.5" customHeight="1" x14ac:dyDescent="0.25">
      <c r="A2" s="112"/>
      <c r="B2" s="153" t="str">
        <f>[6]Tab1_Produção!D3</f>
        <v>1º trim./25</v>
      </c>
      <c r="C2" s="153"/>
    </row>
    <row r="3" spans="1:5" ht="25.5" x14ac:dyDescent="0.25">
      <c r="A3" s="98" t="s">
        <v>187</v>
      </c>
      <c r="B3" s="98" t="s">
        <v>186</v>
      </c>
      <c r="C3" s="98" t="s">
        <v>104</v>
      </c>
    </row>
    <row r="4" spans="1:5" x14ac:dyDescent="0.25">
      <c r="A4" s="91" t="s">
        <v>156</v>
      </c>
      <c r="B4" s="92">
        <v>2712886215.6799998</v>
      </c>
      <c r="C4" s="92">
        <f t="shared" ref="C4:C17" si="0">1%*B4</f>
        <v>27128862.156799998</v>
      </c>
      <c r="E4" s="64"/>
    </row>
    <row r="5" spans="1:5" x14ac:dyDescent="0.25">
      <c r="A5" s="91" t="s">
        <v>157</v>
      </c>
      <c r="B5" s="92">
        <v>1347080142.1700001</v>
      </c>
      <c r="C5" s="92">
        <f t="shared" si="0"/>
        <v>13470801.421700001</v>
      </c>
      <c r="E5" s="64"/>
    </row>
    <row r="6" spans="1:5" x14ac:dyDescent="0.25">
      <c r="A6" s="91" t="s">
        <v>7</v>
      </c>
      <c r="B6" s="92">
        <v>4854170201.5</v>
      </c>
      <c r="C6" s="92">
        <f t="shared" si="0"/>
        <v>48541702.015000001</v>
      </c>
      <c r="E6" s="64"/>
    </row>
    <row r="7" spans="1:5" x14ac:dyDescent="0.25">
      <c r="A7" s="91" t="s">
        <v>144</v>
      </c>
      <c r="B7" s="92">
        <v>1595336791.0700002</v>
      </c>
      <c r="C7" s="92">
        <f t="shared" si="0"/>
        <v>15953367.910700003</v>
      </c>
      <c r="E7" s="64"/>
    </row>
    <row r="8" spans="1:5" x14ac:dyDescent="0.25">
      <c r="A8" s="91" t="s">
        <v>6</v>
      </c>
      <c r="B8" s="92">
        <v>489297740.16999996</v>
      </c>
      <c r="C8" s="92">
        <f t="shared" si="0"/>
        <v>4892977.4016999993</v>
      </c>
    </row>
    <row r="9" spans="1:5" x14ac:dyDescent="0.25">
      <c r="A9" s="91" t="s">
        <v>5</v>
      </c>
      <c r="B9" s="92">
        <v>1542580637.76</v>
      </c>
      <c r="C9" s="92">
        <f t="shared" si="0"/>
        <v>15425806.377599999</v>
      </c>
    </row>
    <row r="10" spans="1:5" x14ac:dyDescent="0.25">
      <c r="A10" s="91" t="s">
        <v>4</v>
      </c>
      <c r="B10" s="92">
        <v>2298472060.6300001</v>
      </c>
      <c r="C10" s="92">
        <f t="shared" si="0"/>
        <v>22984720.6063</v>
      </c>
    </row>
    <row r="11" spans="1:5" x14ac:dyDescent="0.25">
      <c r="A11" s="91" t="s">
        <v>3</v>
      </c>
      <c r="B11" s="92">
        <v>2629103880.1599998</v>
      </c>
      <c r="C11" s="92">
        <f t="shared" si="0"/>
        <v>26291038.801599998</v>
      </c>
    </row>
    <row r="12" spans="1:5" x14ac:dyDescent="0.25">
      <c r="A12" s="91" t="s">
        <v>2</v>
      </c>
      <c r="B12" s="92">
        <v>3108015069.7699995</v>
      </c>
      <c r="C12" s="92">
        <f t="shared" si="0"/>
        <v>31080150.697699994</v>
      </c>
      <c r="E12" s="64"/>
    </row>
    <row r="13" spans="1:5" x14ac:dyDescent="0.25">
      <c r="A13" s="91" t="s">
        <v>1</v>
      </c>
      <c r="B13" s="92">
        <v>549991612.27999997</v>
      </c>
      <c r="C13" s="92">
        <f t="shared" si="0"/>
        <v>5499916.1228</v>
      </c>
      <c r="E13" s="64"/>
    </row>
    <row r="14" spans="1:5" x14ac:dyDescent="0.25">
      <c r="A14" s="91" t="s">
        <v>0</v>
      </c>
      <c r="B14" s="92">
        <v>3939197991.6399994</v>
      </c>
      <c r="C14" s="92">
        <f t="shared" si="0"/>
        <v>39391979.916399993</v>
      </c>
      <c r="E14" s="4"/>
    </row>
    <row r="15" spans="1:5" x14ac:dyDescent="0.25">
      <c r="A15" s="91" t="s">
        <v>108</v>
      </c>
      <c r="B15" s="92">
        <v>4910159370.1400003</v>
      </c>
      <c r="C15" s="92">
        <f t="shared" si="0"/>
        <v>49101593.701400004</v>
      </c>
    </row>
    <row r="16" spans="1:5" x14ac:dyDescent="0.25">
      <c r="A16" s="91" t="s">
        <v>132</v>
      </c>
      <c r="B16" s="92">
        <v>1602812262.1199999</v>
      </c>
      <c r="C16" s="92">
        <f t="shared" si="0"/>
        <v>16028122.621199999</v>
      </c>
    </row>
    <row r="17" spans="1:3" x14ac:dyDescent="0.25">
      <c r="A17" s="91" t="s">
        <v>142</v>
      </c>
      <c r="B17" s="92">
        <v>32092613048.790001</v>
      </c>
      <c r="C17" s="92">
        <f t="shared" si="0"/>
        <v>320926130.48790002</v>
      </c>
    </row>
    <row r="18" spans="1:3" x14ac:dyDescent="0.25">
      <c r="A18" s="114" t="s">
        <v>59</v>
      </c>
      <c r="B18" s="99">
        <f>SUM(B4:B17)</f>
        <v>63671717023.879997</v>
      </c>
      <c r="C18" s="93">
        <f>SUM(C4:C17)</f>
        <v>636717170.23880005</v>
      </c>
    </row>
    <row r="19" spans="1:3" x14ac:dyDescent="0.25">
      <c r="C19" s="113"/>
    </row>
    <row r="20" spans="1:3" x14ac:dyDescent="0.25">
      <c r="C20" s="113"/>
    </row>
    <row r="21" spans="1:3" x14ac:dyDescent="0.25">
      <c r="C21" s="113"/>
    </row>
    <row r="22" spans="1:3" x14ac:dyDescent="0.25">
      <c r="C22" s="113"/>
    </row>
    <row r="23" spans="1:3" x14ac:dyDescent="0.25">
      <c r="C23" s="113"/>
    </row>
    <row r="24" spans="1:3" x14ac:dyDescent="0.25">
      <c r="C24" s="113"/>
    </row>
    <row r="25" spans="1:3" x14ac:dyDescent="0.25">
      <c r="C25" s="113"/>
    </row>
    <row r="26" spans="1:3" x14ac:dyDescent="0.25">
      <c r="C26" s="113"/>
    </row>
    <row r="27" spans="1:3" x14ac:dyDescent="0.25">
      <c r="C27" s="113"/>
    </row>
    <row r="28" spans="1:3" x14ac:dyDescent="0.25">
      <c r="C28" s="113"/>
    </row>
    <row r="29" spans="1:3" x14ac:dyDescent="0.25">
      <c r="C29" s="113"/>
    </row>
    <row r="46" spans="11:12" ht="15.75" thickBot="1" x14ac:dyDescent="0.3"/>
    <row r="47" spans="11:12" ht="16.5" thickTop="1" thickBot="1" x14ac:dyDescent="0.3">
      <c r="K47" s="12" t="s">
        <v>154</v>
      </c>
      <c r="L47" s="13" t="s">
        <v>155</v>
      </c>
    </row>
    <row r="48" spans="11:12" ht="15.75" thickTop="1" x14ac:dyDescent="0.25">
      <c r="K48" s="9" t="s">
        <v>7</v>
      </c>
      <c r="L48" s="57">
        <v>5414019435.9707146</v>
      </c>
    </row>
    <row r="49" spans="11:12" x14ac:dyDescent="0.25">
      <c r="K49" s="9" t="s">
        <v>144</v>
      </c>
      <c r="L49" s="57">
        <v>2383966537.0711303</v>
      </c>
    </row>
    <row r="50" spans="11:12" x14ac:dyDescent="0.25">
      <c r="K50" s="9" t="s">
        <v>5</v>
      </c>
      <c r="L50" s="57">
        <v>1386604408.7437649</v>
      </c>
    </row>
    <row r="51" spans="11:12" x14ac:dyDescent="0.25">
      <c r="K51" s="9" t="s">
        <v>6</v>
      </c>
      <c r="L51" s="57">
        <v>827295697.36368048</v>
      </c>
    </row>
    <row r="52" spans="11:12" x14ac:dyDescent="0.25">
      <c r="K52" s="9" t="s">
        <v>4</v>
      </c>
      <c r="L52" s="57">
        <v>2394643450.5182133</v>
      </c>
    </row>
    <row r="53" spans="11:12" x14ac:dyDescent="0.25">
      <c r="K53" s="9" t="s">
        <v>3</v>
      </c>
      <c r="L53" s="57">
        <v>4237813509.7132368</v>
      </c>
    </row>
    <row r="54" spans="11:12" x14ac:dyDescent="0.25">
      <c r="K54" s="9" t="s">
        <v>107</v>
      </c>
      <c r="L54" s="57">
        <v>893360140.380548</v>
      </c>
    </row>
    <row r="55" spans="11:12" x14ac:dyDescent="0.25">
      <c r="K55" s="9" t="s">
        <v>1</v>
      </c>
      <c r="L55" s="57">
        <v>770063163.84984326</v>
      </c>
    </row>
    <row r="56" spans="11:12" x14ac:dyDescent="0.25">
      <c r="K56" s="9" t="s">
        <v>0</v>
      </c>
      <c r="L56" s="57">
        <v>5641986203.2896013</v>
      </c>
    </row>
    <row r="57" spans="11:12" x14ac:dyDescent="0.25">
      <c r="K57" s="9" t="s">
        <v>108</v>
      </c>
      <c r="L57" s="57">
        <v>9561980617.6551991</v>
      </c>
    </row>
    <row r="58" spans="11:12" x14ac:dyDescent="0.25">
      <c r="K58" s="9" t="s">
        <v>149</v>
      </c>
      <c r="L58" s="57">
        <v>3551161334.7357073</v>
      </c>
    </row>
    <row r="59" spans="11:12" x14ac:dyDescent="0.25">
      <c r="K59" s="9" t="s">
        <v>132</v>
      </c>
      <c r="L59" s="57">
        <v>3233889368.7046385</v>
      </c>
    </row>
    <row r="60" spans="11:12" ht="15.75" thickBot="1" x14ac:dyDescent="0.3">
      <c r="K60" s="72" t="s">
        <v>142</v>
      </c>
      <c r="L60" s="57">
        <v>39219352351.492523</v>
      </c>
    </row>
    <row r="61" spans="11:12" ht="16.5" thickTop="1" thickBot="1" x14ac:dyDescent="0.3">
      <c r="K61" s="86" t="s">
        <v>59</v>
      </c>
      <c r="L61" s="87">
        <v>79516136219.4888</v>
      </c>
    </row>
    <row r="62" spans="11:12" ht="15.75" thickTop="1" x14ac:dyDescent="0.25"/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G283"/>
  <sheetViews>
    <sheetView showGridLines="0" zoomScale="130" zoomScaleNormal="130" workbookViewId="0">
      <selection activeCell="B2" sqref="B2:C2"/>
    </sheetView>
  </sheetViews>
  <sheetFormatPr defaultColWidth="9.140625" defaultRowHeight="11.25" x14ac:dyDescent="0.2"/>
  <cols>
    <col min="1" max="1" width="9.140625" style="20"/>
    <col min="2" max="2" width="32.42578125" style="20" customWidth="1"/>
    <col min="3" max="3" width="23.85546875" style="20" bestFit="1" customWidth="1"/>
    <col min="4" max="5" width="10.7109375" style="20" bestFit="1" customWidth="1"/>
    <col min="6" max="6" width="9.28515625" style="20" bestFit="1" customWidth="1"/>
    <col min="7" max="7" width="17.7109375" style="20" customWidth="1"/>
    <col min="8" max="16384" width="9.140625" style="20"/>
  </cols>
  <sheetData>
    <row r="1" spans="2:7" ht="12" thickBot="1" x14ac:dyDescent="0.25"/>
    <row r="2" spans="2:7" ht="12.75" thickTop="1" thickBot="1" x14ac:dyDescent="0.25">
      <c r="B2" s="156" t="s">
        <v>10</v>
      </c>
      <c r="C2" s="157"/>
      <c r="D2" s="22" t="s">
        <v>185</v>
      </c>
      <c r="E2" s="22" t="s">
        <v>203</v>
      </c>
      <c r="F2" s="23" t="s">
        <v>90</v>
      </c>
      <c r="G2" s="68"/>
    </row>
    <row r="3" spans="2:7" ht="12" thickTop="1" x14ac:dyDescent="0.2">
      <c r="B3" s="24" t="s">
        <v>91</v>
      </c>
      <c r="C3" s="25" t="s">
        <v>92</v>
      </c>
      <c r="D3" s="26">
        <v>384.74997999999999</v>
      </c>
      <c r="E3" s="26">
        <v>0</v>
      </c>
      <c r="F3" s="27">
        <v>-1</v>
      </c>
      <c r="G3" s="69"/>
    </row>
    <row r="4" spans="2:7" x14ac:dyDescent="0.2">
      <c r="B4" s="28" t="s">
        <v>93</v>
      </c>
      <c r="C4" s="29" t="s">
        <v>158</v>
      </c>
      <c r="D4" s="30">
        <v>2423.8940326650572</v>
      </c>
      <c r="E4" s="30">
        <v>0</v>
      </c>
      <c r="F4" s="31">
        <v>-1</v>
      </c>
      <c r="G4" s="69"/>
    </row>
    <row r="5" spans="2:7" x14ac:dyDescent="0.2">
      <c r="B5" s="28" t="s">
        <v>95</v>
      </c>
      <c r="C5" s="29" t="s">
        <v>92</v>
      </c>
      <c r="D5" s="32">
        <v>37982.561999999998</v>
      </c>
      <c r="E5" s="32">
        <v>0</v>
      </c>
      <c r="F5" s="31">
        <v>-1</v>
      </c>
      <c r="G5" s="69"/>
    </row>
    <row r="6" spans="2:7" ht="12" thickBot="1" x14ac:dyDescent="0.25">
      <c r="B6" s="33" t="s">
        <v>96</v>
      </c>
      <c r="C6" s="29" t="s">
        <v>158</v>
      </c>
      <c r="D6" s="32">
        <v>0.46484949619775512</v>
      </c>
      <c r="E6" s="32">
        <v>0</v>
      </c>
      <c r="F6" s="31">
        <v>-1</v>
      </c>
      <c r="G6" s="69"/>
    </row>
    <row r="7" spans="2:7" ht="12" thickTop="1" x14ac:dyDescent="0.2">
      <c r="B7" s="45" t="s">
        <v>97</v>
      </c>
      <c r="C7" s="25" t="s">
        <v>98</v>
      </c>
      <c r="D7" s="34">
        <v>950.24935541999992</v>
      </c>
      <c r="E7" s="34">
        <v>0</v>
      </c>
      <c r="F7" s="27">
        <v>-1</v>
      </c>
      <c r="G7" s="69"/>
    </row>
    <row r="8" spans="2:7" x14ac:dyDescent="0.2">
      <c r="B8" s="35" t="s">
        <v>99</v>
      </c>
      <c r="C8" s="29" t="s">
        <v>98</v>
      </c>
      <c r="D8" s="32">
        <v>688.83403923000003</v>
      </c>
      <c r="E8" s="32">
        <v>0</v>
      </c>
      <c r="F8" s="31">
        <v>-1</v>
      </c>
      <c r="G8" s="69"/>
    </row>
    <row r="9" spans="2:7" x14ac:dyDescent="0.2">
      <c r="B9" s="36" t="s">
        <v>120</v>
      </c>
      <c r="C9" s="29" t="s">
        <v>98</v>
      </c>
      <c r="D9" s="32">
        <v>0</v>
      </c>
      <c r="E9" s="32">
        <v>0</v>
      </c>
      <c r="F9" s="31">
        <v>0</v>
      </c>
      <c r="G9" s="69"/>
    </row>
    <row r="10" spans="2:7" x14ac:dyDescent="0.2">
      <c r="B10" s="35" t="s">
        <v>121</v>
      </c>
      <c r="C10" s="29" t="s">
        <v>98</v>
      </c>
      <c r="D10" s="32">
        <v>261.41531618999988</v>
      </c>
      <c r="E10" s="32">
        <v>0</v>
      </c>
      <c r="F10" s="31">
        <v>-1</v>
      </c>
      <c r="G10" s="69"/>
    </row>
    <row r="11" spans="2:7" ht="12" thickBot="1" x14ac:dyDescent="0.25">
      <c r="B11" s="37" t="s">
        <v>100</v>
      </c>
      <c r="C11" s="38" t="s">
        <v>101</v>
      </c>
      <c r="D11" s="39">
        <v>0</v>
      </c>
      <c r="E11" s="39">
        <v>0</v>
      </c>
      <c r="F11" s="40">
        <v>0</v>
      </c>
      <c r="G11" s="69"/>
    </row>
    <row r="12" spans="2:7" ht="12.75" thickTop="1" thickBot="1" x14ac:dyDescent="0.25">
      <c r="B12" s="41" t="s">
        <v>102</v>
      </c>
      <c r="C12" s="42" t="s">
        <v>98</v>
      </c>
      <c r="D12" s="43">
        <v>0</v>
      </c>
      <c r="E12" s="43">
        <v>0</v>
      </c>
      <c r="F12" s="44">
        <v>0</v>
      </c>
      <c r="G12" s="69"/>
    </row>
    <row r="13" spans="2:7" ht="12" customHeight="1" thickTop="1" x14ac:dyDescent="0.2">
      <c r="B13" s="134"/>
      <c r="C13" s="59"/>
      <c r="D13" s="59"/>
      <c r="E13" s="59"/>
      <c r="F13" s="59"/>
      <c r="G13" s="69"/>
    </row>
    <row r="14" spans="2:7" x14ac:dyDescent="0.2">
      <c r="B14" s="46"/>
      <c r="C14" s="46"/>
      <c r="D14" s="46"/>
      <c r="E14" s="46"/>
      <c r="F14" s="46"/>
      <c r="G14" s="69"/>
    </row>
    <row r="15" spans="2:7" x14ac:dyDescent="0.2">
      <c r="B15" s="46"/>
      <c r="C15" s="46"/>
      <c r="D15" s="46"/>
      <c r="E15" s="46"/>
      <c r="F15" s="46"/>
      <c r="G15" s="69"/>
    </row>
    <row r="16" spans="2:7" ht="12" thickBot="1" x14ac:dyDescent="0.25">
      <c r="B16" s="46"/>
      <c r="C16" s="46"/>
      <c r="D16" s="46"/>
      <c r="E16" s="46"/>
      <c r="F16" s="46"/>
      <c r="G16" s="69"/>
    </row>
    <row r="17" spans="2:7" ht="16.5" customHeight="1" thickTop="1" thickBot="1" x14ac:dyDescent="0.25">
      <c r="B17" s="154" t="s">
        <v>8</v>
      </c>
      <c r="C17" s="155"/>
      <c r="D17" s="22" t="s">
        <v>185</v>
      </c>
      <c r="E17" s="22" t="s">
        <v>203</v>
      </c>
      <c r="F17" s="23" t="s">
        <v>90</v>
      </c>
      <c r="G17" s="69"/>
    </row>
    <row r="18" spans="2:7" ht="12" thickTop="1" x14ac:dyDescent="0.2">
      <c r="B18" s="24" t="s">
        <v>91</v>
      </c>
      <c r="C18" s="25" t="s">
        <v>92</v>
      </c>
      <c r="D18" s="26">
        <v>268.488292</v>
      </c>
      <c r="E18" s="26">
        <v>0</v>
      </c>
      <c r="F18" s="27">
        <v>-1</v>
      </c>
      <c r="G18" s="69"/>
    </row>
    <row r="19" spans="2:7" x14ac:dyDescent="0.2">
      <c r="B19" s="28" t="s">
        <v>93</v>
      </c>
      <c r="C19" s="29" t="s">
        <v>158</v>
      </c>
      <c r="D19" s="50">
        <v>2633.7904970545233</v>
      </c>
      <c r="E19" s="30">
        <v>0</v>
      </c>
      <c r="F19" s="51">
        <v>-1</v>
      </c>
      <c r="G19" s="69"/>
    </row>
    <row r="20" spans="2:7" x14ac:dyDescent="0.2">
      <c r="B20" s="28" t="s">
        <v>95</v>
      </c>
      <c r="C20" s="29" t="s">
        <v>92</v>
      </c>
      <c r="D20" s="32">
        <v>35752.756000000001</v>
      </c>
      <c r="E20" s="32">
        <v>0</v>
      </c>
      <c r="F20" s="31">
        <v>-1</v>
      </c>
      <c r="G20" s="69"/>
    </row>
    <row r="21" spans="2:7" ht="12" thickBot="1" x14ac:dyDescent="0.25">
      <c r="B21" s="33" t="s">
        <v>96</v>
      </c>
      <c r="C21" s="29" t="s">
        <v>158</v>
      </c>
      <c r="D21" s="32">
        <v>1.3015365047662339</v>
      </c>
      <c r="E21" s="32">
        <v>0</v>
      </c>
      <c r="F21" s="31">
        <v>-1</v>
      </c>
      <c r="G21" s="69"/>
    </row>
    <row r="22" spans="2:7" ht="12" thickTop="1" x14ac:dyDescent="0.2">
      <c r="B22" s="45" t="s">
        <v>97</v>
      </c>
      <c r="C22" s="25" t="s">
        <v>98</v>
      </c>
      <c r="D22" s="34">
        <v>753.67542914000001</v>
      </c>
      <c r="E22" s="34">
        <v>0</v>
      </c>
      <c r="F22" s="27">
        <v>-1</v>
      </c>
      <c r="G22" s="69"/>
    </row>
    <row r="23" spans="2:7" x14ac:dyDescent="0.2">
      <c r="B23" s="35" t="s">
        <v>99</v>
      </c>
      <c r="C23" s="29" t="s">
        <v>98</v>
      </c>
      <c r="D23" s="32">
        <v>977.77063939999994</v>
      </c>
      <c r="E23" s="32">
        <v>0</v>
      </c>
      <c r="F23" s="31">
        <v>-1</v>
      </c>
      <c r="G23" s="69"/>
    </row>
    <row r="24" spans="2:7" x14ac:dyDescent="0.2">
      <c r="B24" s="36" t="s">
        <v>120</v>
      </c>
      <c r="C24" s="29" t="s">
        <v>98</v>
      </c>
      <c r="D24" s="32">
        <v>0</v>
      </c>
      <c r="E24" s="32">
        <v>0</v>
      </c>
      <c r="F24" s="31">
        <v>0</v>
      </c>
      <c r="G24" s="69"/>
    </row>
    <row r="25" spans="2:7" x14ac:dyDescent="0.2">
      <c r="B25" s="35" t="s">
        <v>121</v>
      </c>
      <c r="C25" s="29" t="s">
        <v>98</v>
      </c>
      <c r="D25" s="32">
        <v>-224.09521025999993</v>
      </c>
      <c r="E25" s="32">
        <v>0</v>
      </c>
      <c r="F25" s="31">
        <v>1</v>
      </c>
      <c r="G25" s="69"/>
    </row>
    <row r="26" spans="2:7" ht="12" thickBot="1" x14ac:dyDescent="0.25">
      <c r="B26" s="37" t="s">
        <v>100</v>
      </c>
      <c r="C26" s="38" t="s">
        <v>101</v>
      </c>
      <c r="D26" s="39">
        <v>0</v>
      </c>
      <c r="E26" s="39">
        <v>0</v>
      </c>
      <c r="F26" s="40">
        <v>0</v>
      </c>
      <c r="G26" s="69"/>
    </row>
    <row r="27" spans="2:7" ht="12.75" thickTop="1" thickBot="1" x14ac:dyDescent="0.25">
      <c r="B27" s="41" t="s">
        <v>102</v>
      </c>
      <c r="C27" s="42" t="s">
        <v>98</v>
      </c>
      <c r="D27" s="43">
        <v>0</v>
      </c>
      <c r="E27" s="100">
        <v>0</v>
      </c>
      <c r="F27" s="44">
        <v>0</v>
      </c>
      <c r="G27" s="69"/>
    </row>
    <row r="28" spans="2:7" ht="12" customHeight="1" thickTop="1" x14ac:dyDescent="0.2">
      <c r="B28" s="135"/>
      <c r="C28" s="58"/>
      <c r="D28" s="58"/>
      <c r="E28" s="63"/>
      <c r="F28" s="58"/>
      <c r="G28" s="69"/>
    </row>
    <row r="29" spans="2:7" x14ac:dyDescent="0.2">
      <c r="D29" s="21"/>
      <c r="E29" s="21"/>
      <c r="G29" s="69"/>
    </row>
    <row r="30" spans="2:7" x14ac:dyDescent="0.2">
      <c r="B30" s="58"/>
      <c r="C30" s="58"/>
      <c r="D30" s="58"/>
      <c r="E30" s="58"/>
      <c r="F30" s="58"/>
      <c r="G30" s="69"/>
    </row>
    <row r="31" spans="2:7" ht="12" thickBot="1" x14ac:dyDescent="0.25">
      <c r="B31" s="58"/>
      <c r="C31" s="58"/>
      <c r="D31" s="58"/>
      <c r="E31" s="58"/>
      <c r="F31" s="58"/>
      <c r="G31" s="69"/>
    </row>
    <row r="32" spans="2:7" ht="12.75" thickTop="1" thickBot="1" x14ac:dyDescent="0.25">
      <c r="B32" s="156" t="s">
        <v>81</v>
      </c>
      <c r="C32" s="157"/>
      <c r="D32" s="22" t="s">
        <v>185</v>
      </c>
      <c r="E32" s="22" t="s">
        <v>203</v>
      </c>
      <c r="F32" s="23" t="s">
        <v>90</v>
      </c>
      <c r="G32" s="69"/>
    </row>
    <row r="33" spans="2:7" ht="12" thickTop="1" x14ac:dyDescent="0.2">
      <c r="B33" s="24" t="s">
        <v>91</v>
      </c>
      <c r="C33" s="25" t="s">
        <v>92</v>
      </c>
      <c r="D33" s="26">
        <v>305.589314</v>
      </c>
      <c r="E33" s="26">
        <v>0</v>
      </c>
      <c r="F33" s="27">
        <v>-1</v>
      </c>
      <c r="G33" s="69"/>
    </row>
    <row r="34" spans="2:7" x14ac:dyDescent="0.2">
      <c r="B34" s="28" t="s">
        <v>93</v>
      </c>
      <c r="C34" s="29" t="s">
        <v>94</v>
      </c>
      <c r="D34" s="30">
        <v>2699.1637362358811</v>
      </c>
      <c r="E34" s="30">
        <v>0</v>
      </c>
      <c r="F34" s="31">
        <v>-1</v>
      </c>
      <c r="G34" s="69"/>
    </row>
    <row r="35" spans="2:7" x14ac:dyDescent="0.2">
      <c r="B35" s="28" t="s">
        <v>95</v>
      </c>
      <c r="C35" s="29" t="s">
        <v>92</v>
      </c>
      <c r="D35" s="32">
        <v>11324.933000000001</v>
      </c>
      <c r="E35" s="32">
        <v>0</v>
      </c>
      <c r="F35" s="31">
        <v>-1</v>
      </c>
      <c r="G35" s="69"/>
    </row>
    <row r="36" spans="2:7" ht="12" thickBot="1" x14ac:dyDescent="0.25">
      <c r="B36" s="33" t="s">
        <v>96</v>
      </c>
      <c r="C36" s="29" t="s">
        <v>94</v>
      </c>
      <c r="D36" s="32">
        <v>1.7963810876408717</v>
      </c>
      <c r="E36" s="32">
        <v>0</v>
      </c>
      <c r="F36" s="31">
        <v>-1</v>
      </c>
      <c r="G36" s="69"/>
    </row>
    <row r="37" spans="2:7" ht="12" thickTop="1" x14ac:dyDescent="0.2">
      <c r="B37" s="45" t="s">
        <v>97</v>
      </c>
      <c r="C37" s="25" t="s">
        <v>98</v>
      </c>
      <c r="D37" s="34">
        <v>845.17948999000009</v>
      </c>
      <c r="E37" s="34">
        <v>0</v>
      </c>
      <c r="F37" s="27">
        <v>-1</v>
      </c>
      <c r="G37" s="69"/>
    </row>
    <row r="38" spans="2:7" x14ac:dyDescent="0.2">
      <c r="B38" s="35" t="s">
        <v>99</v>
      </c>
      <c r="C38" s="29" t="s">
        <v>98</v>
      </c>
      <c r="D38" s="32">
        <v>688.24202082999989</v>
      </c>
      <c r="E38" s="32">
        <v>0</v>
      </c>
      <c r="F38" s="31">
        <v>-1</v>
      </c>
      <c r="G38" s="69"/>
    </row>
    <row r="39" spans="2:7" x14ac:dyDescent="0.2">
      <c r="B39" s="36" t="s">
        <v>120</v>
      </c>
      <c r="C39" s="29" t="s">
        <v>98</v>
      </c>
      <c r="D39" s="32">
        <v>0</v>
      </c>
      <c r="E39" s="32">
        <v>0</v>
      </c>
      <c r="F39" s="31">
        <v>0</v>
      </c>
      <c r="G39" s="69"/>
    </row>
    <row r="40" spans="2:7" x14ac:dyDescent="0.2">
      <c r="B40" s="35" t="s">
        <v>121</v>
      </c>
      <c r="C40" s="29" t="s">
        <v>98</v>
      </c>
      <c r="D40" s="32">
        <v>156.93746916000021</v>
      </c>
      <c r="E40" s="32">
        <v>0</v>
      </c>
      <c r="F40" s="31">
        <v>-1</v>
      </c>
      <c r="G40" s="69"/>
    </row>
    <row r="41" spans="2:7" ht="12" customHeight="1" thickBot="1" x14ac:dyDescent="0.25">
      <c r="B41" s="37" t="s">
        <v>100</v>
      </c>
      <c r="C41" s="38" t="s">
        <v>101</v>
      </c>
      <c r="D41" s="39">
        <v>6.6743504569104556E-3</v>
      </c>
      <c r="E41" s="39">
        <v>0</v>
      </c>
      <c r="F41" s="40">
        <v>-1</v>
      </c>
      <c r="G41" s="69"/>
    </row>
    <row r="42" spans="2:7" ht="12" customHeight="1" thickTop="1" thickBot="1" x14ac:dyDescent="0.25">
      <c r="B42" s="41" t="s">
        <v>102</v>
      </c>
      <c r="C42" s="42" t="s">
        <v>98</v>
      </c>
      <c r="D42" s="43">
        <v>1.0474556689944179</v>
      </c>
      <c r="E42" s="43">
        <v>0</v>
      </c>
      <c r="F42" s="44">
        <v>-1</v>
      </c>
      <c r="G42" s="69"/>
    </row>
    <row r="43" spans="2:7" ht="12" customHeight="1" thickTop="1" x14ac:dyDescent="0.2">
      <c r="B43" s="58"/>
      <c r="C43" s="58"/>
      <c r="D43" s="58"/>
      <c r="E43" s="58"/>
      <c r="F43" s="58"/>
      <c r="G43" s="69"/>
    </row>
    <row r="44" spans="2:7" ht="12" customHeight="1" x14ac:dyDescent="0.2">
      <c r="B44" s="58"/>
      <c r="C44" s="58"/>
      <c r="D44" s="58"/>
      <c r="E44" s="58"/>
      <c r="F44" s="58"/>
      <c r="G44" s="69"/>
    </row>
    <row r="45" spans="2:7" ht="12" customHeight="1" x14ac:dyDescent="0.2">
      <c r="B45" s="58"/>
      <c r="C45" s="58"/>
      <c r="D45" s="58"/>
      <c r="E45" s="58"/>
      <c r="F45" s="58"/>
      <c r="G45" s="69"/>
    </row>
    <row r="46" spans="2:7" ht="12" customHeight="1" thickBot="1" x14ac:dyDescent="0.25">
      <c r="B46" s="58"/>
      <c r="C46" s="58"/>
      <c r="D46" s="58"/>
      <c r="E46" s="58"/>
      <c r="F46" s="58"/>
      <c r="G46" s="69"/>
    </row>
    <row r="47" spans="2:7" ht="12" customHeight="1" thickTop="1" thickBot="1" x14ac:dyDescent="0.25">
      <c r="B47" s="156" t="s">
        <v>156</v>
      </c>
      <c r="C47" s="157"/>
      <c r="D47" s="22" t="s">
        <v>185</v>
      </c>
      <c r="E47" s="22" t="s">
        <v>203</v>
      </c>
      <c r="F47" s="101" t="s">
        <v>90</v>
      </c>
      <c r="G47" s="69"/>
    </row>
    <row r="48" spans="2:7" ht="12" customHeight="1" thickTop="1" x14ac:dyDescent="0.2">
      <c r="B48" s="122" t="s">
        <v>91</v>
      </c>
      <c r="C48" s="123" t="s">
        <v>92</v>
      </c>
      <c r="D48" s="102">
        <v>823.86707699999999</v>
      </c>
      <c r="E48" s="102">
        <v>999.11168199999997</v>
      </c>
      <c r="F48" s="103">
        <v>0.21270980464243017</v>
      </c>
      <c r="G48" s="69"/>
    </row>
    <row r="49" spans="2:7" ht="12" customHeight="1" x14ac:dyDescent="0.2">
      <c r="B49" s="124" t="s">
        <v>93</v>
      </c>
      <c r="C49" s="125" t="s">
        <v>158</v>
      </c>
      <c r="D49" s="104">
        <v>2645.4161968411804</v>
      </c>
      <c r="E49" s="104">
        <v>2608.8697893835656</v>
      </c>
      <c r="F49" s="105">
        <v>-1.3814993459726253E-2</v>
      </c>
      <c r="G49" s="69"/>
    </row>
    <row r="50" spans="2:7" ht="12" customHeight="1" x14ac:dyDescent="0.2">
      <c r="B50" s="124" t="s">
        <v>95</v>
      </c>
      <c r="C50" s="125" t="s">
        <v>92</v>
      </c>
      <c r="D50" s="106">
        <v>58438.023000000001</v>
      </c>
      <c r="E50" s="106">
        <v>94164.566999999995</v>
      </c>
      <c r="F50" s="105">
        <v>0.61135784829681861</v>
      </c>
      <c r="G50" s="69"/>
    </row>
    <row r="51" spans="2:7" ht="12" customHeight="1" thickBot="1" x14ac:dyDescent="0.25">
      <c r="B51" s="126" t="s">
        <v>96</v>
      </c>
      <c r="C51" s="125" t="s">
        <v>158</v>
      </c>
      <c r="D51" s="106">
        <v>0.8118159544856608</v>
      </c>
      <c r="E51" s="106">
        <v>1.1292350791566854</v>
      </c>
      <c r="F51" s="105">
        <v>0.39099887470446509</v>
      </c>
      <c r="G51" s="69"/>
    </row>
    <row r="52" spans="2:7" ht="12" customHeight="1" thickTop="1" x14ac:dyDescent="0.2">
      <c r="B52" s="127" t="s">
        <v>97</v>
      </c>
      <c r="C52" s="123" t="s">
        <v>98</v>
      </c>
      <c r="D52" s="107">
        <v>2226.9122289699999</v>
      </c>
      <c r="E52" s="107">
        <v>2712.8862156799996</v>
      </c>
      <c r="F52" s="103">
        <v>0.21822772374588573</v>
      </c>
      <c r="G52" s="69"/>
    </row>
    <row r="53" spans="2:7" ht="12" customHeight="1" x14ac:dyDescent="0.2">
      <c r="B53" s="128" t="s">
        <v>99</v>
      </c>
      <c r="C53" s="125" t="s">
        <v>98</v>
      </c>
      <c r="D53" s="106">
        <v>537.31037864999996</v>
      </c>
      <c r="E53" s="106">
        <v>844.97749241999998</v>
      </c>
      <c r="F53" s="105">
        <v>0.57260593875558119</v>
      </c>
      <c r="G53" s="69"/>
    </row>
    <row r="54" spans="2:7" ht="12" customHeight="1" x14ac:dyDescent="0.2">
      <c r="B54" s="129" t="s">
        <v>120</v>
      </c>
      <c r="C54" s="125" t="s">
        <v>98</v>
      </c>
      <c r="D54" s="106">
        <v>0</v>
      </c>
      <c r="E54" s="106">
        <v>0</v>
      </c>
      <c r="F54" s="105">
        <v>0</v>
      </c>
      <c r="G54" s="69"/>
    </row>
    <row r="55" spans="2:7" ht="11.45" customHeight="1" x14ac:dyDescent="0.2">
      <c r="B55" s="128" t="s">
        <v>121</v>
      </c>
      <c r="C55" s="125" t="s">
        <v>98</v>
      </c>
      <c r="D55" s="106">
        <v>1689.6018503199998</v>
      </c>
      <c r="E55" s="106">
        <v>1867.9087232599995</v>
      </c>
      <c r="F55" s="105">
        <v>0.10553188782684485</v>
      </c>
      <c r="G55" s="69"/>
    </row>
    <row r="56" spans="2:7" ht="12" thickBot="1" x14ac:dyDescent="0.25">
      <c r="B56" s="130" t="s">
        <v>100</v>
      </c>
      <c r="C56" s="131" t="s">
        <v>101</v>
      </c>
      <c r="D56" s="108">
        <v>4.9528008389447174E-2</v>
      </c>
      <c r="E56" s="108">
        <v>7.8281323399311972E-2</v>
      </c>
      <c r="F56" s="109">
        <v>0.58054656233645774</v>
      </c>
      <c r="G56" s="69"/>
    </row>
    <row r="57" spans="2:7" ht="12.75" thickTop="1" thickBot="1" x14ac:dyDescent="0.25">
      <c r="B57" s="132" t="s">
        <v>102</v>
      </c>
      <c r="C57" s="133" t="s">
        <v>98</v>
      </c>
      <c r="D57" s="100">
        <v>83.682614617474414</v>
      </c>
      <c r="E57" s="100">
        <v>146.22236684591195</v>
      </c>
      <c r="F57" s="110">
        <v>0.7473446248580542</v>
      </c>
      <c r="G57" s="69"/>
    </row>
    <row r="58" spans="2:7" ht="12" thickTop="1" x14ac:dyDescent="0.2">
      <c r="B58" s="135"/>
      <c r="C58" s="58"/>
      <c r="D58" s="58"/>
      <c r="E58" s="58"/>
      <c r="F58" s="58"/>
      <c r="G58" s="69"/>
    </row>
    <row r="59" spans="2:7" x14ac:dyDescent="0.2">
      <c r="B59" s="58"/>
      <c r="C59" s="58"/>
      <c r="D59" s="58"/>
      <c r="E59" s="58"/>
      <c r="F59" s="58"/>
      <c r="G59" s="69"/>
    </row>
    <row r="60" spans="2:7" x14ac:dyDescent="0.2">
      <c r="B60" s="58"/>
      <c r="C60" s="58"/>
      <c r="D60" s="58"/>
      <c r="E60" s="58"/>
      <c r="F60" s="58"/>
      <c r="G60" s="69"/>
    </row>
    <row r="61" spans="2:7" ht="12" thickBot="1" x14ac:dyDescent="0.25">
      <c r="B61" s="58"/>
      <c r="C61" s="58"/>
      <c r="D61" s="58"/>
      <c r="E61" s="58"/>
      <c r="F61" s="58"/>
      <c r="G61" s="69"/>
    </row>
    <row r="62" spans="2:7" ht="12.75" thickTop="1" thickBot="1" x14ac:dyDescent="0.25">
      <c r="B62" s="156" t="s">
        <v>157</v>
      </c>
      <c r="C62" s="157"/>
      <c r="D62" s="22" t="s">
        <v>185</v>
      </c>
      <c r="E62" s="22" t="s">
        <v>203</v>
      </c>
      <c r="F62" s="101" t="s">
        <v>90</v>
      </c>
      <c r="G62" s="69"/>
    </row>
    <row r="63" spans="2:7" ht="12" thickTop="1" x14ac:dyDescent="0.2">
      <c r="B63" s="122" t="s">
        <v>91</v>
      </c>
      <c r="C63" s="123" t="s">
        <v>92</v>
      </c>
      <c r="D63" s="102">
        <v>578.78227500000003</v>
      </c>
      <c r="E63" s="102">
        <v>531.08732999999995</v>
      </c>
      <c r="F63" s="103">
        <v>-8.2405676642395578E-2</v>
      </c>
      <c r="G63" s="69"/>
    </row>
    <row r="64" spans="2:7" x14ac:dyDescent="0.2">
      <c r="B64" s="124" t="s">
        <v>93</v>
      </c>
      <c r="C64" s="125" t="s">
        <v>158</v>
      </c>
      <c r="D64" s="104">
        <v>2492.6577850194185</v>
      </c>
      <c r="E64" s="104">
        <v>2502.660311534828</v>
      </c>
      <c r="F64" s="105">
        <v>4.0127957297321406E-3</v>
      </c>
      <c r="G64" s="69"/>
    </row>
    <row r="65" spans="2:7" x14ac:dyDescent="0.2">
      <c r="B65" s="124" t="s">
        <v>95</v>
      </c>
      <c r="C65" s="125" t="s">
        <v>92</v>
      </c>
      <c r="D65" s="106">
        <v>35783.296000000002</v>
      </c>
      <c r="E65" s="106">
        <v>34857.716</v>
      </c>
      <c r="F65" s="105">
        <v>-2.5866258938248777E-2</v>
      </c>
      <c r="G65" s="69"/>
    </row>
    <row r="66" spans="2:7" ht="12" thickBot="1" x14ac:dyDescent="0.25">
      <c r="B66" s="126" t="s">
        <v>96</v>
      </c>
      <c r="C66" s="125" t="s">
        <v>158</v>
      </c>
      <c r="D66" s="106">
        <v>0.26853927737679611</v>
      </c>
      <c r="E66" s="106">
        <v>0.51492069732853407</v>
      </c>
      <c r="F66" s="105">
        <v>0.91748746164246298</v>
      </c>
      <c r="G66" s="69"/>
    </row>
    <row r="67" spans="2:7" ht="12" thickTop="1" x14ac:dyDescent="0.2">
      <c r="B67" s="127" t="s">
        <v>97</v>
      </c>
      <c r="C67" s="123" t="s">
        <v>98</v>
      </c>
      <c r="D67" s="107">
        <v>1452.31536407</v>
      </c>
      <c r="E67" s="107">
        <v>1347.08014217</v>
      </c>
      <c r="F67" s="103">
        <v>-7.2460310276609957E-2</v>
      </c>
      <c r="G67" s="69"/>
    </row>
    <row r="68" spans="2:7" x14ac:dyDescent="0.2">
      <c r="B68" s="128" t="s">
        <v>99</v>
      </c>
      <c r="C68" s="125" t="s">
        <v>98</v>
      </c>
      <c r="D68" s="106">
        <v>603.23404497000001</v>
      </c>
      <c r="E68" s="106">
        <v>459.85028517999996</v>
      </c>
      <c r="F68" s="105">
        <v>-0.23769175660026085</v>
      </c>
      <c r="G68" s="69"/>
    </row>
    <row r="69" spans="2:7" x14ac:dyDescent="0.2">
      <c r="B69" s="129" t="s">
        <v>120</v>
      </c>
      <c r="C69" s="125" t="s">
        <v>98</v>
      </c>
      <c r="D69" s="106">
        <v>0</v>
      </c>
      <c r="E69" s="106">
        <v>0</v>
      </c>
      <c r="F69" s="105">
        <v>0</v>
      </c>
      <c r="G69" s="69"/>
    </row>
    <row r="70" spans="2:7" ht="12" customHeight="1" x14ac:dyDescent="0.2">
      <c r="B70" s="128" t="s">
        <v>121</v>
      </c>
      <c r="C70" s="125" t="s">
        <v>98</v>
      </c>
      <c r="D70" s="106">
        <v>849.08131909999997</v>
      </c>
      <c r="E70" s="106">
        <v>887.22985699000014</v>
      </c>
      <c r="F70" s="105">
        <v>4.4929192330407701E-2</v>
      </c>
      <c r="G70" s="69"/>
    </row>
    <row r="71" spans="2:7" ht="12" thickBot="1" x14ac:dyDescent="0.25">
      <c r="B71" s="130" t="s">
        <v>100</v>
      </c>
      <c r="C71" s="131" t="s">
        <v>101</v>
      </c>
      <c r="D71" s="108">
        <v>2.6853159461406945E-2</v>
      </c>
      <c r="E71" s="108">
        <v>2.05495298114165E-2</v>
      </c>
      <c r="F71" s="109">
        <v>-0.23474443143459336</v>
      </c>
      <c r="G71" s="69"/>
    </row>
    <row r="72" spans="2:7" ht="12.75" thickTop="1" thickBot="1" x14ac:dyDescent="0.25">
      <c r="B72" s="132" t="s">
        <v>102</v>
      </c>
      <c r="C72" s="133" t="s">
        <v>98</v>
      </c>
      <c r="D72" s="100">
        <v>22.800516057494054</v>
      </c>
      <c r="E72" s="100">
        <v>18.232156395794807</v>
      </c>
      <c r="F72" s="110">
        <v>-0.20036211681260271</v>
      </c>
      <c r="G72" s="69"/>
    </row>
    <row r="73" spans="2:7" ht="12" thickTop="1" x14ac:dyDescent="0.2">
      <c r="G73" s="69"/>
    </row>
    <row r="74" spans="2:7" x14ac:dyDescent="0.2">
      <c r="G74" s="69"/>
    </row>
    <row r="75" spans="2:7" x14ac:dyDescent="0.2">
      <c r="G75" s="69"/>
    </row>
    <row r="76" spans="2:7" ht="12" thickBot="1" x14ac:dyDescent="0.25">
      <c r="G76" s="69"/>
    </row>
    <row r="77" spans="2:7" ht="12.75" thickTop="1" thickBot="1" x14ac:dyDescent="0.25">
      <c r="B77" s="156" t="s">
        <v>7</v>
      </c>
      <c r="C77" s="157"/>
      <c r="D77" s="22" t="s">
        <v>185</v>
      </c>
      <c r="E77" s="22" t="s">
        <v>203</v>
      </c>
      <c r="F77" s="101" t="s">
        <v>90</v>
      </c>
      <c r="G77" s="69"/>
    </row>
    <row r="78" spans="2:7" ht="12" thickTop="1" x14ac:dyDescent="0.2">
      <c r="B78" s="122" t="s">
        <v>91</v>
      </c>
      <c r="C78" s="123" t="s">
        <v>92</v>
      </c>
      <c r="D78" s="102">
        <v>1321.367246</v>
      </c>
      <c r="E78" s="102">
        <v>1751.3503900000001</v>
      </c>
      <c r="F78" s="103">
        <v>0.32540775117714704</v>
      </c>
      <c r="G78" s="69"/>
    </row>
    <row r="79" spans="2:7" x14ac:dyDescent="0.2">
      <c r="B79" s="124" t="s">
        <v>93</v>
      </c>
      <c r="C79" s="125" t="s">
        <v>158</v>
      </c>
      <c r="D79" s="104">
        <v>2562.9863206401892</v>
      </c>
      <c r="E79" s="104">
        <v>2560.9354817227636</v>
      </c>
      <c r="F79" s="105">
        <v>-8.0017552216718208E-4</v>
      </c>
      <c r="G79" s="69"/>
    </row>
    <row r="80" spans="2:7" x14ac:dyDescent="0.2">
      <c r="B80" s="124" t="s">
        <v>95</v>
      </c>
      <c r="C80" s="125" t="s">
        <v>92</v>
      </c>
      <c r="D80" s="106">
        <v>171264.21400000001</v>
      </c>
      <c r="E80" s="106">
        <v>255157.48499999999</v>
      </c>
      <c r="F80" s="105">
        <v>0.48984705584787241</v>
      </c>
      <c r="G80" s="69"/>
    </row>
    <row r="81" spans="2:7" ht="12" thickBot="1" x14ac:dyDescent="0.25">
      <c r="B81" s="126" t="s">
        <v>96</v>
      </c>
      <c r="C81" s="125" t="s">
        <v>158</v>
      </c>
      <c r="D81" s="106">
        <v>1.0974062206597346</v>
      </c>
      <c r="E81" s="106">
        <v>1.4464590243159043</v>
      </c>
      <c r="F81" s="105">
        <v>0.31807073541676067</v>
      </c>
      <c r="G81" s="69"/>
    </row>
    <row r="82" spans="2:7" ht="12" thickTop="1" x14ac:dyDescent="0.2">
      <c r="B82" s="127" t="s">
        <v>97</v>
      </c>
      <c r="C82" s="123" t="s">
        <v>98</v>
      </c>
      <c r="D82" s="107">
        <v>3574.5925898699998</v>
      </c>
      <c r="E82" s="107">
        <v>4854.1702015000001</v>
      </c>
      <c r="F82" s="103">
        <v>0.35796460140833442</v>
      </c>
      <c r="G82" s="69"/>
    </row>
    <row r="83" spans="2:7" x14ac:dyDescent="0.2">
      <c r="B83" s="128" t="s">
        <v>99</v>
      </c>
      <c r="C83" s="125" t="s">
        <v>98</v>
      </c>
      <c r="D83" s="106">
        <v>2222.3206402299998</v>
      </c>
      <c r="E83" s="106">
        <v>2638.8003751200004</v>
      </c>
      <c r="F83" s="105">
        <v>0.18740758077416628</v>
      </c>
      <c r="G83" s="69"/>
    </row>
    <row r="84" spans="2:7" ht="12" customHeight="1" x14ac:dyDescent="0.2">
      <c r="B84" s="129" t="s">
        <v>120</v>
      </c>
      <c r="C84" s="125" t="s">
        <v>98</v>
      </c>
      <c r="D84" s="106">
        <v>0</v>
      </c>
      <c r="E84" s="106">
        <v>0</v>
      </c>
      <c r="F84" s="105">
        <v>0</v>
      </c>
      <c r="G84" s="69"/>
    </row>
    <row r="85" spans="2:7" x14ac:dyDescent="0.2">
      <c r="B85" s="128" t="s">
        <v>121</v>
      </c>
      <c r="C85" s="125" t="s">
        <v>98</v>
      </c>
      <c r="D85" s="106">
        <v>1352.27194964</v>
      </c>
      <c r="E85" s="106">
        <v>2215.3698263799997</v>
      </c>
      <c r="F85" s="105">
        <v>0.63825762042152279</v>
      </c>
      <c r="G85" s="69"/>
    </row>
    <row r="86" spans="2:7" ht="12" thickBot="1" x14ac:dyDescent="0.25">
      <c r="B86" s="130" t="s">
        <v>100</v>
      </c>
      <c r="C86" s="131" t="s">
        <v>101</v>
      </c>
      <c r="D86" s="108">
        <v>0.12201007365170685</v>
      </c>
      <c r="E86" s="108">
        <v>0.17363814721030646</v>
      </c>
      <c r="F86" s="109">
        <v>0.42314599125625035</v>
      </c>
      <c r="G86" s="69"/>
    </row>
    <row r="87" spans="2:7" ht="12.75" thickTop="1" thickBot="1" x14ac:dyDescent="0.25">
      <c r="B87" s="132" t="s">
        <v>102</v>
      </c>
      <c r="C87" s="133" t="s">
        <v>98</v>
      </c>
      <c r="D87" s="100">
        <v>164.99080017271362</v>
      </c>
      <c r="E87" s="100">
        <v>384.67271203824146</v>
      </c>
      <c r="F87" s="110">
        <v>1.331479765147894</v>
      </c>
      <c r="G87" s="69"/>
    </row>
    <row r="88" spans="2:7" ht="12" thickTop="1" x14ac:dyDescent="0.2">
      <c r="G88" s="69"/>
    </row>
    <row r="89" spans="2:7" x14ac:dyDescent="0.2">
      <c r="G89" s="69"/>
    </row>
    <row r="90" spans="2:7" x14ac:dyDescent="0.2">
      <c r="G90" s="69"/>
    </row>
    <row r="91" spans="2:7" ht="12" thickBot="1" x14ac:dyDescent="0.25">
      <c r="G91" s="69"/>
    </row>
    <row r="92" spans="2:7" ht="12.75" thickTop="1" thickBot="1" x14ac:dyDescent="0.25">
      <c r="B92" s="156" t="s">
        <v>144</v>
      </c>
      <c r="C92" s="157"/>
      <c r="D92" s="22" t="s">
        <v>185</v>
      </c>
      <c r="E92" s="22" t="s">
        <v>203</v>
      </c>
      <c r="F92" s="23" t="s">
        <v>90</v>
      </c>
      <c r="G92" s="69"/>
    </row>
    <row r="93" spans="2:7" ht="12" thickTop="1" x14ac:dyDescent="0.2">
      <c r="B93" s="24" t="s">
        <v>91</v>
      </c>
      <c r="C93" s="25" t="s">
        <v>92</v>
      </c>
      <c r="D93" s="102">
        <v>668.04459000000008</v>
      </c>
      <c r="E93" s="26">
        <v>633.62779</v>
      </c>
      <c r="F93" s="27">
        <v>-5.1518716737156835E-2</v>
      </c>
      <c r="G93" s="69"/>
    </row>
    <row r="94" spans="2:7" x14ac:dyDescent="0.2">
      <c r="B94" s="28" t="s">
        <v>93</v>
      </c>
      <c r="C94" s="29" t="s">
        <v>158</v>
      </c>
      <c r="D94" s="104">
        <v>2512.3268412367497</v>
      </c>
      <c r="E94" s="30">
        <v>2515.8507463821934</v>
      </c>
      <c r="F94" s="31">
        <v>1.4026459804525097E-3</v>
      </c>
      <c r="G94" s="69"/>
    </row>
    <row r="95" spans="2:7" x14ac:dyDescent="0.2">
      <c r="B95" s="28" t="s">
        <v>95</v>
      </c>
      <c r="C95" s="29" t="s">
        <v>92</v>
      </c>
      <c r="D95" s="106">
        <v>1170.471</v>
      </c>
      <c r="E95" s="32">
        <v>1302.864</v>
      </c>
      <c r="F95" s="31">
        <v>0.11311087587817215</v>
      </c>
      <c r="G95" s="69"/>
    </row>
    <row r="96" spans="2:7" ht="12" thickBot="1" x14ac:dyDescent="0.25">
      <c r="B96" s="33" t="s">
        <v>96</v>
      </c>
      <c r="C96" s="29" t="s">
        <v>158</v>
      </c>
      <c r="D96" s="106">
        <v>0.72214066815837397</v>
      </c>
      <c r="E96" s="32">
        <v>0.93934798259833718</v>
      </c>
      <c r="F96" s="31">
        <v>0.30078255389478648</v>
      </c>
      <c r="G96" s="69"/>
    </row>
    <row r="97" spans="2:7" ht="12" thickTop="1" x14ac:dyDescent="0.2">
      <c r="B97" s="45" t="s">
        <v>97</v>
      </c>
      <c r="C97" s="25" t="s">
        <v>98</v>
      </c>
      <c r="D97" s="107">
        <v>1679.19159932</v>
      </c>
      <c r="E97" s="34">
        <v>1595.3367910700001</v>
      </c>
      <c r="F97" s="27">
        <v>-4.9937605859842006E-2</v>
      </c>
      <c r="G97" s="69"/>
    </row>
    <row r="98" spans="2:7" x14ac:dyDescent="0.2">
      <c r="B98" s="35" t="s">
        <v>99</v>
      </c>
      <c r="C98" s="29" t="s">
        <v>98</v>
      </c>
      <c r="D98" s="106">
        <v>1057.1263894900001</v>
      </c>
      <c r="E98" s="32">
        <v>1082.9987754400001</v>
      </c>
      <c r="F98" s="31">
        <v>2.4474259849365743E-2</v>
      </c>
      <c r="G98" s="69"/>
    </row>
    <row r="99" spans="2:7" ht="12" customHeight="1" x14ac:dyDescent="0.2">
      <c r="B99" s="36" t="s">
        <v>120</v>
      </c>
      <c r="C99" s="29" t="s">
        <v>98</v>
      </c>
      <c r="D99" s="106">
        <v>0</v>
      </c>
      <c r="E99" s="32">
        <v>0</v>
      </c>
      <c r="F99" s="31">
        <v>0</v>
      </c>
      <c r="G99" s="69"/>
    </row>
    <row r="100" spans="2:7" x14ac:dyDescent="0.2">
      <c r="B100" s="35" t="s">
        <v>121</v>
      </c>
      <c r="C100" s="29" t="s">
        <v>98</v>
      </c>
      <c r="D100" s="106">
        <v>622.06520982999996</v>
      </c>
      <c r="E100" s="32">
        <v>512.33801562999997</v>
      </c>
      <c r="F100" s="31">
        <v>-0.17639178733365687</v>
      </c>
      <c r="G100" s="69"/>
    </row>
    <row r="101" spans="2:7" ht="12" thickBot="1" x14ac:dyDescent="0.25">
      <c r="B101" s="37" t="s">
        <v>100</v>
      </c>
      <c r="C101" s="38" t="s">
        <v>101</v>
      </c>
      <c r="D101" s="108">
        <v>3.2729051288175576E-2</v>
      </c>
      <c r="E101" s="39">
        <v>2.9088601283047882E-2</v>
      </c>
      <c r="F101" s="40">
        <v>-0.11122992759777682</v>
      </c>
      <c r="G101" s="69"/>
    </row>
    <row r="102" spans="2:7" ht="12.75" thickTop="1" thickBot="1" x14ac:dyDescent="0.25">
      <c r="B102" s="41" t="s">
        <v>102</v>
      </c>
      <c r="C102" s="42" t="s">
        <v>98</v>
      </c>
      <c r="D102" s="100">
        <v>20.359604157115768</v>
      </c>
      <c r="E102" s="100">
        <v>14.903196258809023</v>
      </c>
      <c r="F102" s="44">
        <v>-0.26800166919746854</v>
      </c>
      <c r="G102" s="69"/>
    </row>
    <row r="103" spans="2:7" ht="12" thickTop="1" x14ac:dyDescent="0.2">
      <c r="B103" s="135"/>
      <c r="C103" s="58"/>
      <c r="D103" s="63"/>
      <c r="E103" s="63"/>
      <c r="F103" s="58"/>
      <c r="G103" s="69"/>
    </row>
    <row r="104" spans="2:7" x14ac:dyDescent="0.2">
      <c r="B104" s="58"/>
      <c r="C104" s="58"/>
      <c r="D104" s="63"/>
      <c r="E104" s="63"/>
      <c r="F104" s="58"/>
      <c r="G104" s="69"/>
    </row>
    <row r="105" spans="2:7" x14ac:dyDescent="0.2">
      <c r="B105" s="58"/>
      <c r="C105" s="58"/>
      <c r="D105" s="63"/>
      <c r="E105" s="63"/>
      <c r="F105" s="58"/>
      <c r="G105" s="69"/>
    </row>
    <row r="106" spans="2:7" ht="12" thickBot="1" x14ac:dyDescent="0.25">
      <c r="G106" s="69"/>
    </row>
    <row r="107" spans="2:7" ht="12.75" thickTop="1" thickBot="1" x14ac:dyDescent="0.25">
      <c r="B107" s="156" t="s">
        <v>6</v>
      </c>
      <c r="C107" s="157"/>
      <c r="D107" s="22" t="s">
        <v>185</v>
      </c>
      <c r="E107" s="22" t="s">
        <v>203</v>
      </c>
      <c r="F107" s="23" t="s">
        <v>90</v>
      </c>
      <c r="G107" s="69"/>
    </row>
    <row r="108" spans="2:7" ht="12" thickTop="1" x14ac:dyDescent="0.2">
      <c r="B108" s="24" t="s">
        <v>91</v>
      </c>
      <c r="C108" s="25" t="s">
        <v>92</v>
      </c>
      <c r="D108" s="102">
        <v>74.563983999999991</v>
      </c>
      <c r="E108" s="26">
        <v>66.275437000000011</v>
      </c>
      <c r="F108" s="27">
        <v>-0.11116019498099754</v>
      </c>
      <c r="G108" s="69"/>
    </row>
    <row r="109" spans="2:7" x14ac:dyDescent="0.2">
      <c r="B109" s="28" t="s">
        <v>93</v>
      </c>
      <c r="C109" s="29" t="s">
        <v>158</v>
      </c>
      <c r="D109" s="104">
        <v>2801.0584239973014</v>
      </c>
      <c r="E109" s="30">
        <v>2840.5679540068518</v>
      </c>
      <c r="F109" s="31">
        <v>1.4105214539997928E-2</v>
      </c>
      <c r="G109" s="69"/>
    </row>
    <row r="110" spans="2:7" x14ac:dyDescent="0.2">
      <c r="B110" s="28" t="s">
        <v>95</v>
      </c>
      <c r="C110" s="29" t="s">
        <v>92</v>
      </c>
      <c r="D110" s="106">
        <v>246168.334</v>
      </c>
      <c r="E110" s="32">
        <v>221409.77900000001</v>
      </c>
      <c r="F110" s="31">
        <v>-0.10057571011550166</v>
      </c>
      <c r="G110" s="69"/>
    </row>
    <row r="111" spans="2:7" ht="12" thickBot="1" x14ac:dyDescent="0.25">
      <c r="B111" s="33" t="s">
        <v>96</v>
      </c>
      <c r="C111" s="29" t="s">
        <v>158</v>
      </c>
      <c r="D111" s="106">
        <v>1.0599693136811008</v>
      </c>
      <c r="E111" s="32">
        <v>1.359641200355473</v>
      </c>
      <c r="F111" s="31">
        <v>0.28271751154159408</v>
      </c>
      <c r="G111" s="69"/>
    </row>
    <row r="112" spans="2:7" ht="12" thickTop="1" x14ac:dyDescent="0.2">
      <c r="B112" s="45" t="s">
        <v>97</v>
      </c>
      <c r="C112" s="25" t="s">
        <v>98</v>
      </c>
      <c r="D112" s="107">
        <v>469.78895555999992</v>
      </c>
      <c r="E112" s="34">
        <v>489.29774016999994</v>
      </c>
      <c r="F112" s="27">
        <v>4.1526699125451073E-2</v>
      </c>
      <c r="G112" s="69"/>
    </row>
    <row r="113" spans="2:7" x14ac:dyDescent="0.2">
      <c r="B113" s="35" t="s">
        <v>99</v>
      </c>
      <c r="C113" s="29" t="s">
        <v>98</v>
      </c>
      <c r="D113" s="106">
        <v>155.17713727999998</v>
      </c>
      <c r="E113" s="32">
        <v>159.70612122</v>
      </c>
      <c r="F113" s="31">
        <v>2.9185896965143562E-2</v>
      </c>
      <c r="G113" s="69"/>
    </row>
    <row r="114" spans="2:7" ht="12" customHeight="1" x14ac:dyDescent="0.2">
      <c r="B114" s="36" t="s">
        <v>120</v>
      </c>
      <c r="C114" s="29" t="s">
        <v>98</v>
      </c>
      <c r="D114" s="106">
        <v>0</v>
      </c>
      <c r="E114" s="32">
        <v>0</v>
      </c>
      <c r="F114" s="31">
        <v>0</v>
      </c>
      <c r="G114" s="69"/>
    </row>
    <row r="115" spans="2:7" x14ac:dyDescent="0.2">
      <c r="B115" s="35" t="s">
        <v>121</v>
      </c>
      <c r="C115" s="29" t="s">
        <v>98</v>
      </c>
      <c r="D115" s="106">
        <v>314.61181827999997</v>
      </c>
      <c r="E115" s="32">
        <v>329.59161894999994</v>
      </c>
      <c r="F115" s="31">
        <v>4.7613598090165098E-2</v>
      </c>
      <c r="G115" s="69"/>
    </row>
    <row r="116" spans="2:7" ht="12" thickBot="1" x14ac:dyDescent="0.25">
      <c r="B116" s="37" t="s">
        <v>100</v>
      </c>
      <c r="C116" s="38" t="s">
        <v>101</v>
      </c>
      <c r="D116" s="108">
        <v>5.0513056786082228E-2</v>
      </c>
      <c r="E116" s="39">
        <v>4.4705262386001143E-2</v>
      </c>
      <c r="F116" s="40">
        <v>-0.11497610260801512</v>
      </c>
      <c r="G116" s="69"/>
    </row>
    <row r="117" spans="2:7" ht="12.75" thickTop="1" thickBot="1" x14ac:dyDescent="0.25">
      <c r="B117" s="41" t="s">
        <v>102</v>
      </c>
      <c r="C117" s="42" t="s">
        <v>98</v>
      </c>
      <c r="D117" s="100">
        <v>15.892004642350221</v>
      </c>
      <c r="E117" s="43">
        <v>14.734479805386654</v>
      </c>
      <c r="F117" s="44">
        <v>-7.2836930457401652E-2</v>
      </c>
      <c r="G117" s="69"/>
    </row>
    <row r="118" spans="2:7" ht="12" thickTop="1" x14ac:dyDescent="0.2">
      <c r="B118" s="135"/>
      <c r="C118" s="58"/>
      <c r="D118" s="58"/>
      <c r="E118" s="63"/>
      <c r="F118" s="58"/>
      <c r="G118" s="69"/>
    </row>
    <row r="119" spans="2:7" x14ac:dyDescent="0.2">
      <c r="G119" s="69"/>
    </row>
    <row r="120" spans="2:7" x14ac:dyDescent="0.2">
      <c r="G120" s="69"/>
    </row>
    <row r="121" spans="2:7" ht="12" thickBot="1" x14ac:dyDescent="0.25">
      <c r="G121" s="69"/>
    </row>
    <row r="122" spans="2:7" ht="11.25" customHeight="1" thickTop="1" thickBot="1" x14ac:dyDescent="0.25">
      <c r="B122" s="156" t="s">
        <v>5</v>
      </c>
      <c r="C122" s="157"/>
      <c r="D122" s="22" t="s">
        <v>185</v>
      </c>
      <c r="E122" s="22" t="s">
        <v>203</v>
      </c>
      <c r="F122" s="23" t="s">
        <v>90</v>
      </c>
      <c r="G122" s="69"/>
    </row>
    <row r="123" spans="2:7" ht="12" thickTop="1" x14ac:dyDescent="0.2">
      <c r="B123" s="24" t="s">
        <v>91</v>
      </c>
      <c r="C123" s="25" t="s">
        <v>92</v>
      </c>
      <c r="D123" s="102">
        <v>711.51006999999993</v>
      </c>
      <c r="E123" s="26">
        <v>566.64000900000008</v>
      </c>
      <c r="F123" s="27">
        <v>-0.20360929115170481</v>
      </c>
      <c r="G123" s="69"/>
    </row>
    <row r="124" spans="2:7" x14ac:dyDescent="0.2">
      <c r="B124" s="28" t="s">
        <v>93</v>
      </c>
      <c r="C124" s="29" t="s">
        <v>158</v>
      </c>
      <c r="D124" s="104">
        <v>2583.6605362591713</v>
      </c>
      <c r="E124" s="30">
        <v>2565.7347121071361</v>
      </c>
      <c r="F124" s="31">
        <v>-6.9381499235149436E-3</v>
      </c>
      <c r="G124" s="69"/>
    </row>
    <row r="125" spans="2:7" x14ac:dyDescent="0.2">
      <c r="B125" s="28" t="s">
        <v>95</v>
      </c>
      <c r="C125" s="29" t="s">
        <v>92</v>
      </c>
      <c r="D125" s="106">
        <v>84867.372000000003</v>
      </c>
      <c r="E125" s="32">
        <v>60103.423999999999</v>
      </c>
      <c r="F125" s="31">
        <v>-0.29179586237217292</v>
      </c>
      <c r="G125" s="69"/>
    </row>
    <row r="126" spans="2:7" ht="12" thickBot="1" x14ac:dyDescent="0.25">
      <c r="B126" s="33" t="s">
        <v>96</v>
      </c>
      <c r="C126" s="29" t="s">
        <v>158</v>
      </c>
      <c r="D126" s="106">
        <v>1.1504717399520747</v>
      </c>
      <c r="E126" s="32">
        <v>1.476333484428441</v>
      </c>
      <c r="F126" s="31">
        <v>0.28324185041689137</v>
      </c>
      <c r="G126" s="69"/>
    </row>
    <row r="127" spans="2:7" ht="12" thickTop="1" x14ac:dyDescent="0.2">
      <c r="B127" s="45" t="s">
        <v>97</v>
      </c>
      <c r="C127" s="25" t="s">
        <v>98</v>
      </c>
      <c r="D127" s="107">
        <v>1935.93800216</v>
      </c>
      <c r="E127" s="34">
        <v>1542.5806377599999</v>
      </c>
      <c r="F127" s="27">
        <v>-0.20318696361201455</v>
      </c>
      <c r="G127" s="69"/>
    </row>
    <row r="128" spans="2:7" x14ac:dyDescent="0.2">
      <c r="B128" s="35" t="s">
        <v>99</v>
      </c>
      <c r="C128" s="29" t="s">
        <v>98</v>
      </c>
      <c r="D128" s="106">
        <v>1363.8461068899999</v>
      </c>
      <c r="E128" s="32">
        <v>1345.2915474300003</v>
      </c>
      <c r="F128" s="31">
        <v>-1.3604584392816773E-2</v>
      </c>
      <c r="G128" s="69"/>
    </row>
    <row r="129" spans="2:7" ht="12" customHeight="1" x14ac:dyDescent="0.2">
      <c r="B129" s="36" t="s">
        <v>120</v>
      </c>
      <c r="C129" s="29" t="s">
        <v>98</v>
      </c>
      <c r="D129" s="106">
        <v>-223.45624479</v>
      </c>
      <c r="E129" s="32">
        <v>0</v>
      </c>
      <c r="F129" s="31">
        <v>1</v>
      </c>
      <c r="G129" s="69"/>
    </row>
    <row r="130" spans="2:7" x14ac:dyDescent="0.2">
      <c r="B130" s="35" t="s">
        <v>121</v>
      </c>
      <c r="C130" s="29" t="s">
        <v>98</v>
      </c>
      <c r="D130" s="106">
        <v>348.63565048000009</v>
      </c>
      <c r="E130" s="32">
        <v>197.28909032999968</v>
      </c>
      <c r="F130" s="31">
        <v>-0.43411096926440856</v>
      </c>
      <c r="G130" s="69"/>
    </row>
    <row r="131" spans="2:7" ht="12" thickBot="1" x14ac:dyDescent="0.25">
      <c r="B131" s="37" t="s">
        <v>100</v>
      </c>
      <c r="C131" s="38" t="s">
        <v>101</v>
      </c>
      <c r="D131" s="108">
        <v>4.4350711235827969E-2</v>
      </c>
      <c r="E131" s="39">
        <v>2.9033096402500392E-2</v>
      </c>
      <c r="F131" s="40">
        <v>-0.34537472808222974</v>
      </c>
      <c r="G131" s="69"/>
    </row>
    <row r="132" spans="2:7" ht="12.75" thickTop="1" thickBot="1" x14ac:dyDescent="0.25">
      <c r="B132" s="41" t="s">
        <v>102</v>
      </c>
      <c r="C132" s="42" t="s">
        <v>98</v>
      </c>
      <c r="D132" s="100">
        <v>15.462239060953532</v>
      </c>
      <c r="E132" s="43">
        <v>5.7279131787124884</v>
      </c>
      <c r="F132" s="44">
        <v>-0.62955473937943007</v>
      </c>
      <c r="G132" s="69"/>
    </row>
    <row r="133" spans="2:7" ht="12" thickTop="1" x14ac:dyDescent="0.2">
      <c r="B133" s="135"/>
      <c r="C133" s="58"/>
      <c r="D133" s="58"/>
      <c r="E133" s="63"/>
      <c r="F133" s="58"/>
      <c r="G133" s="69"/>
    </row>
    <row r="134" spans="2:7" x14ac:dyDescent="0.2">
      <c r="B134" s="135"/>
      <c r="C134" s="58"/>
      <c r="D134" s="58"/>
      <c r="E134" s="63"/>
      <c r="F134" s="58"/>
      <c r="G134" s="69"/>
    </row>
    <row r="135" spans="2:7" x14ac:dyDescent="0.2">
      <c r="B135" s="135"/>
      <c r="C135" s="58"/>
      <c r="D135" s="58"/>
      <c r="E135" s="63"/>
      <c r="F135" s="58"/>
      <c r="G135" s="69"/>
    </row>
    <row r="136" spans="2:7" ht="12" thickBot="1" x14ac:dyDescent="0.25">
      <c r="G136" s="69"/>
    </row>
    <row r="137" spans="2:7" ht="12.75" thickTop="1" thickBot="1" x14ac:dyDescent="0.25">
      <c r="B137" s="156" t="s">
        <v>4</v>
      </c>
      <c r="C137" s="157"/>
      <c r="D137" s="22" t="s">
        <v>185</v>
      </c>
      <c r="E137" s="22" t="s">
        <v>203</v>
      </c>
      <c r="F137" s="23" t="s">
        <v>90</v>
      </c>
      <c r="G137" s="69"/>
    </row>
    <row r="138" spans="2:7" ht="12" thickTop="1" x14ac:dyDescent="0.2">
      <c r="B138" s="24" t="s">
        <v>91</v>
      </c>
      <c r="C138" s="25" t="s">
        <v>92</v>
      </c>
      <c r="D138" s="102">
        <v>119.23240300000001</v>
      </c>
      <c r="E138" s="26">
        <v>820.13411900000006</v>
      </c>
      <c r="F138" s="27">
        <v>5.8784499713555221</v>
      </c>
      <c r="G138" s="69"/>
    </row>
    <row r="139" spans="2:7" x14ac:dyDescent="0.2">
      <c r="B139" s="28" t="s">
        <v>93</v>
      </c>
      <c r="C139" s="29" t="s">
        <v>158</v>
      </c>
      <c r="D139" s="104">
        <v>2647.8146999184441</v>
      </c>
      <c r="E139" s="30">
        <v>2635.207180839162</v>
      </c>
      <c r="F139" s="31">
        <v>-4.7614808844706853E-3</v>
      </c>
      <c r="G139" s="69"/>
    </row>
    <row r="140" spans="2:7" x14ac:dyDescent="0.2">
      <c r="B140" s="28" t="s">
        <v>95</v>
      </c>
      <c r="C140" s="29" t="s">
        <v>92</v>
      </c>
      <c r="D140" s="106">
        <v>10953.130999999999</v>
      </c>
      <c r="E140" s="32">
        <v>80275.398000000001</v>
      </c>
      <c r="F140" s="31">
        <v>6.3289909524500354</v>
      </c>
      <c r="G140" s="69"/>
    </row>
    <row r="141" spans="2:7" ht="12" thickBot="1" x14ac:dyDescent="0.25">
      <c r="B141" s="33" t="s">
        <v>96</v>
      </c>
      <c r="C141" s="29" t="s">
        <v>158</v>
      </c>
      <c r="D141" s="106">
        <v>1.7999699994458205</v>
      </c>
      <c r="E141" s="32">
        <v>1.7097235814389857</v>
      </c>
      <c r="F141" s="31">
        <v>-5.0137734537031201E-2</v>
      </c>
      <c r="G141" s="69"/>
    </row>
    <row r="142" spans="2:7" ht="12" thickTop="1" x14ac:dyDescent="0.2">
      <c r="B142" s="45" t="s">
        <v>97</v>
      </c>
      <c r="C142" s="25" t="s">
        <v>98</v>
      </c>
      <c r="D142" s="107">
        <v>335.42061658</v>
      </c>
      <c r="E142" s="34">
        <v>2298.4720606300002</v>
      </c>
      <c r="F142" s="27">
        <v>5.8525068138791632</v>
      </c>
      <c r="G142" s="69"/>
    </row>
    <row r="143" spans="2:7" x14ac:dyDescent="0.2">
      <c r="B143" s="35" t="s">
        <v>99</v>
      </c>
      <c r="C143" s="29" t="s">
        <v>98</v>
      </c>
      <c r="D143" s="106">
        <v>368.5077139</v>
      </c>
      <c r="E143" s="32">
        <v>1236.27786995</v>
      </c>
      <c r="F143" s="31">
        <v>2.3548222284581053</v>
      </c>
      <c r="G143" s="69"/>
    </row>
    <row r="144" spans="2:7" ht="12" customHeight="1" x14ac:dyDescent="0.2">
      <c r="B144" s="36" t="s">
        <v>120</v>
      </c>
      <c r="C144" s="29" t="s">
        <v>98</v>
      </c>
      <c r="D144" s="106">
        <v>-873.45952215</v>
      </c>
      <c r="E144" s="32">
        <v>-906.54661949000001</v>
      </c>
      <c r="F144" s="31">
        <v>-3.7880515926550215E-2</v>
      </c>
      <c r="G144" s="69"/>
    </row>
    <row r="145" spans="2:7" x14ac:dyDescent="0.2">
      <c r="B145" s="35" t="s">
        <v>121</v>
      </c>
      <c r="C145" s="29" t="s">
        <v>98</v>
      </c>
      <c r="D145" s="106">
        <v>-906.54661947</v>
      </c>
      <c r="E145" s="32">
        <v>155.64757119000024</v>
      </c>
      <c r="F145" s="31">
        <v>1.171692848274033</v>
      </c>
      <c r="G145" s="69"/>
    </row>
    <row r="146" spans="2:7" ht="12" thickBot="1" x14ac:dyDescent="0.25">
      <c r="B146" s="37" t="s">
        <v>100</v>
      </c>
      <c r="C146" s="38" t="s">
        <v>101</v>
      </c>
      <c r="D146" s="108">
        <v>0</v>
      </c>
      <c r="E146" s="39">
        <v>5.3106160799734417E-2</v>
      </c>
      <c r="F146" s="40">
        <v>0</v>
      </c>
      <c r="G146" s="69"/>
    </row>
    <row r="147" spans="2:7" ht="12.75" thickTop="1" thickBot="1" x14ac:dyDescent="0.25">
      <c r="B147" s="41" t="s">
        <v>102</v>
      </c>
      <c r="C147" s="42" t="s">
        <v>98</v>
      </c>
      <c r="D147" s="100">
        <v>0</v>
      </c>
      <c r="E147" s="43">
        <v>8.2658449437042627</v>
      </c>
      <c r="F147" s="44">
        <v>0</v>
      </c>
      <c r="G147" s="69"/>
    </row>
    <row r="148" spans="2:7" ht="12" thickTop="1" x14ac:dyDescent="0.2">
      <c r="B148" s="135"/>
      <c r="C148" s="58"/>
      <c r="D148" s="58"/>
      <c r="E148" s="63"/>
      <c r="F148" s="58"/>
      <c r="G148" s="69"/>
    </row>
    <row r="149" spans="2:7" x14ac:dyDescent="0.2">
      <c r="B149" s="135"/>
      <c r="C149" s="58"/>
      <c r="D149" s="58"/>
      <c r="E149" s="63"/>
      <c r="F149" s="58"/>
      <c r="G149" s="69"/>
    </row>
    <row r="150" spans="2:7" x14ac:dyDescent="0.2">
      <c r="B150" s="135"/>
      <c r="C150" s="58"/>
      <c r="D150" s="58"/>
      <c r="E150" s="63"/>
      <c r="F150" s="58"/>
      <c r="G150" s="69"/>
    </row>
    <row r="151" spans="2:7" ht="12" thickBot="1" x14ac:dyDescent="0.25">
      <c r="G151" s="69"/>
    </row>
    <row r="152" spans="2:7" ht="12.75" thickTop="1" thickBot="1" x14ac:dyDescent="0.25">
      <c r="B152" s="156" t="s">
        <v>3</v>
      </c>
      <c r="C152" s="157"/>
      <c r="D152" s="22" t="s">
        <v>185</v>
      </c>
      <c r="E152" s="22" t="s">
        <v>203</v>
      </c>
      <c r="F152" s="23" t="s">
        <v>90</v>
      </c>
      <c r="G152" s="69"/>
    </row>
    <row r="153" spans="2:7" ht="12" thickTop="1" x14ac:dyDescent="0.2">
      <c r="B153" s="24" t="s">
        <v>91</v>
      </c>
      <c r="C153" s="25" t="s">
        <v>92</v>
      </c>
      <c r="D153" s="102">
        <v>914.85623299999997</v>
      </c>
      <c r="E153" s="26">
        <v>952.32365599999991</v>
      </c>
      <c r="F153" s="27">
        <v>4.0954438138478468E-2</v>
      </c>
      <c r="G153" s="69"/>
    </row>
    <row r="154" spans="2:7" x14ac:dyDescent="0.2">
      <c r="B154" s="28" t="s">
        <v>93</v>
      </c>
      <c r="C154" s="29" t="s">
        <v>158</v>
      </c>
      <c r="D154" s="104">
        <v>2574.7445282804342</v>
      </c>
      <c r="E154" s="30">
        <v>2582.4700625834294</v>
      </c>
      <c r="F154" s="31">
        <v>3.0005051833840368E-3</v>
      </c>
      <c r="G154" s="69"/>
    </row>
    <row r="155" spans="2:7" x14ac:dyDescent="0.2">
      <c r="B155" s="28" t="s">
        <v>95</v>
      </c>
      <c r="C155" s="29" t="s">
        <v>92</v>
      </c>
      <c r="D155" s="106">
        <v>107369.79300000001</v>
      </c>
      <c r="E155" s="32">
        <v>104205.493</v>
      </c>
      <c r="F155" s="31">
        <v>-2.9471044989348192E-2</v>
      </c>
      <c r="G155" s="69"/>
    </row>
    <row r="156" spans="2:7" ht="12" thickBot="1" x14ac:dyDescent="0.25">
      <c r="B156" s="33" t="s">
        <v>96</v>
      </c>
      <c r="C156" s="29" t="s">
        <v>158</v>
      </c>
      <c r="D156" s="106">
        <v>1.3164454894683459</v>
      </c>
      <c r="E156" s="32">
        <v>1.6290556645607925</v>
      </c>
      <c r="F156" s="31">
        <v>0.23746533950197665</v>
      </c>
      <c r="G156" s="69"/>
    </row>
    <row r="157" spans="2:7" ht="12" thickTop="1" x14ac:dyDescent="0.2">
      <c r="B157" s="45" t="s">
        <v>97</v>
      </c>
      <c r="C157" s="25" t="s">
        <v>98</v>
      </c>
      <c r="D157" s="107">
        <v>2496.8675597900001</v>
      </c>
      <c r="E157" s="34">
        <v>2629.1038801599998</v>
      </c>
      <c r="F157" s="27">
        <v>5.2960886872638724E-2</v>
      </c>
      <c r="G157" s="69"/>
    </row>
    <row r="158" spans="2:7" x14ac:dyDescent="0.2">
      <c r="B158" s="35" t="s">
        <v>99</v>
      </c>
      <c r="C158" s="29" t="s">
        <v>98</v>
      </c>
      <c r="D158" s="106">
        <v>1856.0194802599999</v>
      </c>
      <c r="E158" s="32">
        <v>1639.4879166800001</v>
      </c>
      <c r="F158" s="31">
        <v>-0.11666448864516607</v>
      </c>
      <c r="G158" s="69"/>
    </row>
    <row r="159" spans="2:7" ht="12" customHeight="1" x14ac:dyDescent="0.2">
      <c r="B159" s="36" t="s">
        <v>120</v>
      </c>
      <c r="C159" s="29" t="s">
        <v>98</v>
      </c>
      <c r="D159" s="106">
        <v>-97.983466450000009</v>
      </c>
      <c r="E159" s="32">
        <v>0</v>
      </c>
      <c r="F159" s="31">
        <v>1</v>
      </c>
      <c r="G159" s="69"/>
    </row>
    <row r="160" spans="2:7" x14ac:dyDescent="0.2">
      <c r="B160" s="35" t="s">
        <v>121</v>
      </c>
      <c r="C160" s="29" t="s">
        <v>98</v>
      </c>
      <c r="D160" s="106">
        <v>542.86461308000014</v>
      </c>
      <c r="E160" s="32">
        <v>989.61596347999966</v>
      </c>
      <c r="F160" s="31">
        <v>0.82295168930851503</v>
      </c>
      <c r="G160" s="69"/>
    </row>
    <row r="161" spans="2:7" ht="12" thickBot="1" x14ac:dyDescent="0.25">
      <c r="B161" s="37" t="s">
        <v>100</v>
      </c>
      <c r="C161" s="38" t="s">
        <v>101</v>
      </c>
      <c r="D161" s="108">
        <v>7.0755460497655784E-2</v>
      </c>
      <c r="E161" s="39">
        <v>7.4491658369235436E-2</v>
      </c>
      <c r="F161" s="40">
        <v>5.2804375030580677E-2</v>
      </c>
      <c r="G161" s="69"/>
    </row>
    <row r="162" spans="2:7" ht="12.75" thickTop="1" thickBot="1" x14ac:dyDescent="0.25">
      <c r="B162" s="41" t="s">
        <v>102</v>
      </c>
      <c r="C162" s="42" t="s">
        <v>98</v>
      </c>
      <c r="D162" s="100">
        <v>38.410635686357139</v>
      </c>
      <c r="E162" s="43">
        <v>73.718134268293909</v>
      </c>
      <c r="F162" s="44">
        <v>0.91921151397339262</v>
      </c>
      <c r="G162" s="69"/>
    </row>
    <row r="163" spans="2:7" ht="12" thickTop="1" x14ac:dyDescent="0.2">
      <c r="B163" s="135"/>
      <c r="C163" s="58"/>
      <c r="D163" s="58"/>
      <c r="E163" s="66"/>
      <c r="F163" s="58"/>
      <c r="G163" s="69"/>
    </row>
    <row r="164" spans="2:7" x14ac:dyDescent="0.2">
      <c r="B164" s="135"/>
      <c r="C164" s="58"/>
      <c r="D164" s="58"/>
      <c r="E164" s="66"/>
      <c r="F164" s="58"/>
      <c r="G164" s="69"/>
    </row>
    <row r="165" spans="2:7" x14ac:dyDescent="0.2">
      <c r="B165" s="135"/>
      <c r="C165" s="58"/>
      <c r="D165" s="58"/>
      <c r="E165" s="66"/>
      <c r="F165" s="58"/>
      <c r="G165" s="69"/>
    </row>
    <row r="166" spans="2:7" ht="12" thickBot="1" x14ac:dyDescent="0.25">
      <c r="B166" s="46"/>
      <c r="C166" s="46"/>
      <c r="D166" s="46"/>
      <c r="E166" s="46"/>
      <c r="F166" s="46"/>
      <c r="G166" s="69"/>
    </row>
    <row r="167" spans="2:7" ht="12.75" thickTop="1" thickBot="1" x14ac:dyDescent="0.25">
      <c r="B167" s="156" t="s">
        <v>107</v>
      </c>
      <c r="C167" s="157"/>
      <c r="D167" s="22" t="s">
        <v>185</v>
      </c>
      <c r="E167" s="22" t="s">
        <v>203</v>
      </c>
      <c r="F167" s="23" t="s">
        <v>90</v>
      </c>
      <c r="G167" s="69"/>
    </row>
    <row r="168" spans="2:7" ht="12" thickTop="1" x14ac:dyDescent="0.2">
      <c r="B168" s="24" t="s">
        <v>91</v>
      </c>
      <c r="C168" s="25" t="s">
        <v>92</v>
      </c>
      <c r="D168" s="102">
        <v>31.398233000000001</v>
      </c>
      <c r="E168" s="26">
        <v>0</v>
      </c>
      <c r="F168" s="27">
        <v>-1</v>
      </c>
      <c r="G168" s="69"/>
    </row>
    <row r="169" spans="2:7" x14ac:dyDescent="0.2">
      <c r="B169" s="28" t="s">
        <v>93</v>
      </c>
      <c r="C169" s="29" t="s">
        <v>158</v>
      </c>
      <c r="D169" s="104">
        <v>2958.8378017960435</v>
      </c>
      <c r="E169" s="30">
        <v>0</v>
      </c>
      <c r="F169" s="31">
        <v>-1</v>
      </c>
      <c r="G169" s="69"/>
    </row>
    <row r="170" spans="2:7" x14ac:dyDescent="0.2">
      <c r="B170" s="28" t="s">
        <v>95</v>
      </c>
      <c r="C170" s="29" t="s">
        <v>92</v>
      </c>
      <c r="D170" s="106">
        <v>316718.29200000002</v>
      </c>
      <c r="E170" s="32">
        <v>0</v>
      </c>
      <c r="F170" s="31">
        <v>-1</v>
      </c>
      <c r="G170" s="69"/>
    </row>
    <row r="171" spans="2:7" ht="12" thickBot="1" x14ac:dyDescent="0.25">
      <c r="B171" s="33" t="s">
        <v>96</v>
      </c>
      <c r="C171" s="29" t="s">
        <v>158</v>
      </c>
      <c r="D171" s="106">
        <v>0.6714423287241017</v>
      </c>
      <c r="E171" s="32">
        <v>0</v>
      </c>
      <c r="F171" s="31">
        <v>-1</v>
      </c>
      <c r="G171" s="69"/>
    </row>
    <row r="172" spans="2:7" ht="12" thickTop="1" x14ac:dyDescent="0.2">
      <c r="B172" s="45" t="s">
        <v>97</v>
      </c>
      <c r="C172" s="25" t="s">
        <v>98</v>
      </c>
      <c r="D172" s="107">
        <v>305.56034626000002</v>
      </c>
      <c r="E172" s="34">
        <v>0</v>
      </c>
      <c r="F172" s="27">
        <v>-1</v>
      </c>
      <c r="G172" s="69"/>
    </row>
    <row r="173" spans="2:7" x14ac:dyDescent="0.2">
      <c r="B173" s="35" t="s">
        <v>99</v>
      </c>
      <c r="C173" s="29" t="s">
        <v>98</v>
      </c>
      <c r="D173" s="106">
        <v>94.151419500000031</v>
      </c>
      <c r="E173" s="32">
        <v>0</v>
      </c>
      <c r="F173" s="31">
        <v>-1</v>
      </c>
      <c r="G173" s="69"/>
    </row>
    <row r="174" spans="2:7" ht="12" customHeight="1" x14ac:dyDescent="0.2">
      <c r="B174" s="36" t="s">
        <v>120</v>
      </c>
      <c r="C174" s="29" t="s">
        <v>98</v>
      </c>
      <c r="D174" s="106">
        <v>0</v>
      </c>
      <c r="E174" s="32">
        <v>0</v>
      </c>
      <c r="F174" s="31">
        <v>0</v>
      </c>
      <c r="G174" s="69"/>
    </row>
    <row r="175" spans="2:7" x14ac:dyDescent="0.2">
      <c r="B175" s="35" t="s">
        <v>121</v>
      </c>
      <c r="C175" s="29" t="s">
        <v>98</v>
      </c>
      <c r="D175" s="106">
        <v>211.40892675999999</v>
      </c>
      <c r="E175" s="32">
        <v>0</v>
      </c>
      <c r="F175" s="31">
        <v>-1</v>
      </c>
      <c r="G175" s="69"/>
    </row>
    <row r="176" spans="2:7" ht="12" thickBot="1" x14ac:dyDescent="0.25">
      <c r="B176" s="37" t="s">
        <v>100</v>
      </c>
      <c r="C176" s="38" t="s">
        <v>101</v>
      </c>
      <c r="D176" s="108">
        <v>0</v>
      </c>
      <c r="E176" s="39">
        <v>0</v>
      </c>
      <c r="F176" s="40">
        <v>0</v>
      </c>
      <c r="G176" s="69"/>
    </row>
    <row r="177" spans="2:7" ht="12.75" thickTop="1" thickBot="1" x14ac:dyDescent="0.25">
      <c r="B177" s="41" t="s">
        <v>102</v>
      </c>
      <c r="C177" s="42" t="s">
        <v>98</v>
      </c>
      <c r="D177" s="100">
        <v>0</v>
      </c>
      <c r="E177" s="43">
        <v>0</v>
      </c>
      <c r="F177" s="44">
        <v>0</v>
      </c>
      <c r="G177" s="69"/>
    </row>
    <row r="178" spans="2:7" ht="12" thickTop="1" x14ac:dyDescent="0.2">
      <c r="B178" s="135"/>
      <c r="C178" s="58"/>
      <c r="D178" s="58"/>
      <c r="E178" s="63"/>
      <c r="F178" s="58"/>
      <c r="G178" s="69"/>
    </row>
    <row r="179" spans="2:7" x14ac:dyDescent="0.2">
      <c r="B179" s="135"/>
      <c r="C179" s="58"/>
      <c r="D179" s="58"/>
      <c r="E179" s="63"/>
      <c r="F179" s="58"/>
      <c r="G179" s="69"/>
    </row>
    <row r="180" spans="2:7" x14ac:dyDescent="0.2">
      <c r="B180" s="135"/>
      <c r="C180" s="58"/>
      <c r="D180" s="58"/>
      <c r="E180" s="63"/>
      <c r="F180" s="58"/>
      <c r="G180" s="69"/>
    </row>
    <row r="181" spans="2:7" ht="12" thickBot="1" x14ac:dyDescent="0.25">
      <c r="B181" s="46"/>
      <c r="C181" s="46"/>
      <c r="D181" s="46"/>
      <c r="E181" s="46"/>
      <c r="F181" s="46"/>
      <c r="G181" s="69"/>
    </row>
    <row r="182" spans="2:7" ht="12.75" thickTop="1" thickBot="1" x14ac:dyDescent="0.25">
      <c r="B182" s="156" t="s">
        <v>2</v>
      </c>
      <c r="C182" s="157"/>
      <c r="D182" s="22" t="s">
        <v>185</v>
      </c>
      <c r="E182" s="22" t="s">
        <v>203</v>
      </c>
      <c r="F182" s="101" t="s">
        <v>90</v>
      </c>
      <c r="G182" s="69"/>
    </row>
    <row r="183" spans="2:7" ht="12" thickTop="1" x14ac:dyDescent="0.2">
      <c r="B183" s="122" t="s">
        <v>91</v>
      </c>
      <c r="C183" s="123" t="s">
        <v>92</v>
      </c>
      <c r="D183" s="102">
        <v>1278.1176310000001</v>
      </c>
      <c r="E183" s="102">
        <v>1315.372253</v>
      </c>
      <c r="F183" s="103">
        <v>2.9148038565786693E-2</v>
      </c>
      <c r="G183" s="69"/>
    </row>
    <row r="184" spans="2:7" x14ac:dyDescent="0.2">
      <c r="B184" s="124" t="s">
        <v>93</v>
      </c>
      <c r="C184" s="125" t="s">
        <v>158</v>
      </c>
      <c r="D184" s="104">
        <v>2284.996850880621</v>
      </c>
      <c r="E184" s="104">
        <v>2339.370046153771</v>
      </c>
      <c r="F184" s="105">
        <v>2.3795741885681374E-2</v>
      </c>
      <c r="G184" s="69"/>
    </row>
    <row r="185" spans="2:7" x14ac:dyDescent="0.2">
      <c r="B185" s="124" t="s">
        <v>95</v>
      </c>
      <c r="C185" s="125" t="s">
        <v>92</v>
      </c>
      <c r="D185" s="106">
        <v>18619.473999999998</v>
      </c>
      <c r="E185" s="106">
        <v>18059.577000000001</v>
      </c>
      <c r="F185" s="105">
        <v>-3.0070505751129021E-2</v>
      </c>
      <c r="G185" s="69"/>
    </row>
    <row r="186" spans="2:7" ht="12" thickBot="1" x14ac:dyDescent="0.25">
      <c r="B186" s="126" t="s">
        <v>96</v>
      </c>
      <c r="C186" s="125" t="s">
        <v>158</v>
      </c>
      <c r="D186" s="106">
        <v>1.3317544228155962</v>
      </c>
      <c r="E186" s="106">
        <v>1.7094875234342422</v>
      </c>
      <c r="F186" s="105">
        <v>0.28363570200881505</v>
      </c>
      <c r="G186" s="69"/>
    </row>
    <row r="187" spans="2:7" ht="12" thickTop="1" x14ac:dyDescent="0.2">
      <c r="B187" s="127" t="s">
        <v>97</v>
      </c>
      <c r="C187" s="123" t="s">
        <v>98</v>
      </c>
      <c r="D187" s="107">
        <v>2945.29132875</v>
      </c>
      <c r="E187" s="107">
        <v>3108.0150697699996</v>
      </c>
      <c r="F187" s="103">
        <v>5.5248776048602483E-2</v>
      </c>
      <c r="G187" s="69"/>
    </row>
    <row r="188" spans="2:7" x14ac:dyDescent="0.2">
      <c r="B188" s="128" t="s">
        <v>99</v>
      </c>
      <c r="C188" s="125" t="s">
        <v>98</v>
      </c>
      <c r="D188" s="106">
        <v>1891.70002722</v>
      </c>
      <c r="E188" s="106">
        <v>1879.0682478300002</v>
      </c>
      <c r="F188" s="105">
        <v>-6.6774748682343534E-3</v>
      </c>
      <c r="G188" s="69"/>
    </row>
    <row r="189" spans="2:7" ht="12" customHeight="1" x14ac:dyDescent="0.2">
      <c r="B189" s="129" t="s">
        <v>120</v>
      </c>
      <c r="C189" s="125" t="s">
        <v>98</v>
      </c>
      <c r="D189" s="106">
        <v>-614.20068502999993</v>
      </c>
      <c r="E189" s="106">
        <v>0</v>
      </c>
      <c r="F189" s="105">
        <v>1</v>
      </c>
      <c r="G189" s="69"/>
    </row>
    <row r="190" spans="2:7" x14ac:dyDescent="0.2">
      <c r="B190" s="128" t="s">
        <v>121</v>
      </c>
      <c r="C190" s="125" t="s">
        <v>98</v>
      </c>
      <c r="D190" s="106">
        <v>439.39061650000008</v>
      </c>
      <c r="E190" s="106">
        <v>1228.9468219399994</v>
      </c>
      <c r="F190" s="105">
        <v>1.7969346085022713</v>
      </c>
      <c r="G190" s="69"/>
    </row>
    <row r="191" spans="2:7" ht="12" thickBot="1" x14ac:dyDescent="0.25">
      <c r="B191" s="130" t="s">
        <v>100</v>
      </c>
      <c r="C191" s="131" t="s">
        <v>101</v>
      </c>
      <c r="D191" s="108">
        <v>0.12701212440144174</v>
      </c>
      <c r="E191" s="108">
        <v>0.13174459441612835</v>
      </c>
      <c r="F191" s="109">
        <v>3.7259986296496295E-2</v>
      </c>
      <c r="G191" s="69"/>
    </row>
    <row r="192" spans="2:7" ht="12.75" thickTop="1" thickBot="1" x14ac:dyDescent="0.25">
      <c r="B192" s="132" t="s">
        <v>102</v>
      </c>
      <c r="C192" s="133" t="s">
        <v>98</v>
      </c>
      <c r="D192" s="100">
        <v>55.807935643724193</v>
      </c>
      <c r="E192" s="100">
        <v>161.90710061547512</v>
      </c>
      <c r="F192" s="110">
        <v>1.9011483536872622</v>
      </c>
      <c r="G192" s="69"/>
    </row>
    <row r="193" spans="2:7" ht="12" thickTop="1" x14ac:dyDescent="0.2">
      <c r="B193" s="46"/>
      <c r="C193" s="46"/>
      <c r="D193" s="46"/>
      <c r="E193" s="46"/>
      <c r="F193" s="46"/>
      <c r="G193" s="69"/>
    </row>
    <row r="194" spans="2:7" x14ac:dyDescent="0.2">
      <c r="B194" s="46"/>
      <c r="C194" s="46"/>
      <c r="D194" s="46"/>
      <c r="E194" s="46"/>
      <c r="F194" s="46"/>
      <c r="G194" s="69"/>
    </row>
    <row r="195" spans="2:7" x14ac:dyDescent="0.2">
      <c r="B195" s="46"/>
      <c r="C195" s="46"/>
      <c r="D195" s="46"/>
      <c r="E195" s="46"/>
      <c r="F195" s="46"/>
      <c r="G195" s="69"/>
    </row>
    <row r="196" spans="2:7" ht="12" thickBot="1" x14ac:dyDescent="0.25">
      <c r="B196" s="46"/>
      <c r="C196" s="46"/>
      <c r="D196" s="46"/>
      <c r="E196" s="46"/>
      <c r="F196" s="46"/>
      <c r="G196" s="69"/>
    </row>
    <row r="197" spans="2:7" ht="12.75" thickTop="1" thickBot="1" x14ac:dyDescent="0.25">
      <c r="B197" s="156" t="s">
        <v>1</v>
      </c>
      <c r="C197" s="157"/>
      <c r="D197" s="22" t="s">
        <v>185</v>
      </c>
      <c r="E197" s="22" t="s">
        <v>203</v>
      </c>
      <c r="F197" s="101" t="s">
        <v>90</v>
      </c>
      <c r="G197" s="69"/>
    </row>
    <row r="198" spans="2:7" ht="12" thickTop="1" x14ac:dyDescent="0.2">
      <c r="B198" s="122" t="s">
        <v>91</v>
      </c>
      <c r="C198" s="123" t="s">
        <v>92</v>
      </c>
      <c r="D198" s="102">
        <v>51.173354000000003</v>
      </c>
      <c r="E198" s="102">
        <v>49.338725999999994</v>
      </c>
      <c r="F198" s="103">
        <v>-3.5851236172637996E-2</v>
      </c>
      <c r="G198" s="69"/>
    </row>
    <row r="199" spans="2:7" x14ac:dyDescent="0.2">
      <c r="B199" s="124" t="s">
        <v>93</v>
      </c>
      <c r="C199" s="125" t="s">
        <v>158</v>
      </c>
      <c r="D199" s="104">
        <v>2802.2132016205146</v>
      </c>
      <c r="E199" s="104">
        <v>2854.9840044511893</v>
      </c>
      <c r="F199" s="105">
        <v>1.883183006923151E-2</v>
      </c>
      <c r="G199" s="69"/>
    </row>
    <row r="200" spans="2:7" x14ac:dyDescent="0.2">
      <c r="B200" s="124" t="s">
        <v>95</v>
      </c>
      <c r="C200" s="125" t="s">
        <v>92</v>
      </c>
      <c r="D200" s="106">
        <v>276221.80200000003</v>
      </c>
      <c r="E200" s="106">
        <v>298601.929</v>
      </c>
      <c r="F200" s="105">
        <v>8.1022304676732132E-2</v>
      </c>
      <c r="G200" s="69"/>
    </row>
    <row r="201" spans="2:7" ht="12" thickBot="1" x14ac:dyDescent="0.25">
      <c r="B201" s="126" t="s">
        <v>96</v>
      </c>
      <c r="C201" s="125" t="s">
        <v>158</v>
      </c>
      <c r="D201" s="106">
        <v>1.0649487335905514</v>
      </c>
      <c r="E201" s="106">
        <v>1.3701530332042833</v>
      </c>
      <c r="F201" s="105">
        <v>0.28659060289664234</v>
      </c>
      <c r="G201" s="69"/>
    </row>
    <row r="202" spans="2:7" ht="12" customHeight="1" thickTop="1" x14ac:dyDescent="0.2">
      <c r="B202" s="127" t="s">
        <v>97</v>
      </c>
      <c r="C202" s="123" t="s">
        <v>98</v>
      </c>
      <c r="D202" s="107">
        <v>437.56070639000001</v>
      </c>
      <c r="E202" s="107">
        <v>549.99161228000003</v>
      </c>
      <c r="F202" s="103">
        <v>0.2569492741192117</v>
      </c>
      <c r="G202" s="69"/>
    </row>
    <row r="203" spans="2:7" x14ac:dyDescent="0.2">
      <c r="B203" s="128" t="s">
        <v>99</v>
      </c>
      <c r="C203" s="125" t="s">
        <v>98</v>
      </c>
      <c r="D203" s="106">
        <v>136.77086749</v>
      </c>
      <c r="E203" s="106">
        <v>158.00178466999998</v>
      </c>
      <c r="F203" s="105">
        <v>0.1552298202799092</v>
      </c>
      <c r="G203" s="69"/>
    </row>
    <row r="204" spans="2:7" x14ac:dyDescent="0.2">
      <c r="B204" s="129" t="s">
        <v>120</v>
      </c>
      <c r="C204" s="125" t="s">
        <v>98</v>
      </c>
      <c r="D204" s="106">
        <v>0</v>
      </c>
      <c r="E204" s="106">
        <v>0</v>
      </c>
      <c r="F204" s="105">
        <v>0</v>
      </c>
      <c r="G204" s="69"/>
    </row>
    <row r="205" spans="2:7" x14ac:dyDescent="0.2">
      <c r="B205" s="128" t="s">
        <v>121</v>
      </c>
      <c r="C205" s="125" t="s">
        <v>98</v>
      </c>
      <c r="D205" s="106">
        <v>300.78983890000001</v>
      </c>
      <c r="E205" s="106">
        <v>391.98982761000002</v>
      </c>
      <c r="F205" s="105">
        <v>0.30320169405828956</v>
      </c>
      <c r="G205" s="69"/>
    </row>
    <row r="206" spans="2:7" ht="12" thickBot="1" x14ac:dyDescent="0.25">
      <c r="B206" s="130" t="s">
        <v>100</v>
      </c>
      <c r="C206" s="131" t="s">
        <v>101</v>
      </c>
      <c r="D206" s="108">
        <v>5.2902631004176782E-2</v>
      </c>
      <c r="E206" s="108">
        <v>5.5475224011444869E-2</v>
      </c>
      <c r="F206" s="109">
        <v>4.8628829198777937E-2</v>
      </c>
      <c r="G206" s="69"/>
    </row>
    <row r="207" spans="2:7" ht="12.75" thickTop="1" thickBot="1" x14ac:dyDescent="0.25">
      <c r="B207" s="132" t="s">
        <v>102</v>
      </c>
      <c r="C207" s="133" t="s">
        <v>98</v>
      </c>
      <c r="D207" s="100">
        <v>15.912573857132481</v>
      </c>
      <c r="E207" s="100">
        <v>21.745723496872408</v>
      </c>
      <c r="F207" s="110">
        <v>0.36657486665020816</v>
      </c>
      <c r="G207" s="69"/>
    </row>
    <row r="208" spans="2:7" ht="12" thickTop="1" x14ac:dyDescent="0.2">
      <c r="B208" s="46"/>
      <c r="C208" s="46"/>
      <c r="D208" s="46"/>
      <c r="E208" s="46"/>
      <c r="F208" s="46"/>
      <c r="G208" s="69"/>
    </row>
    <row r="209" spans="2:7" x14ac:dyDescent="0.2">
      <c r="B209" s="46"/>
      <c r="C209" s="46"/>
      <c r="D209" s="46"/>
      <c r="E209" s="46"/>
      <c r="F209" s="46"/>
      <c r="G209" s="69"/>
    </row>
    <row r="210" spans="2:7" x14ac:dyDescent="0.2">
      <c r="B210" s="46"/>
      <c r="C210" s="46"/>
      <c r="D210" s="46"/>
      <c r="E210" s="46"/>
      <c r="F210" s="46"/>
      <c r="G210" s="69"/>
    </row>
    <row r="211" spans="2:7" ht="12" thickBot="1" x14ac:dyDescent="0.25">
      <c r="G211" s="69"/>
    </row>
    <row r="212" spans="2:7" ht="12.75" thickTop="1" thickBot="1" x14ac:dyDescent="0.25">
      <c r="B212" s="156" t="s">
        <v>0</v>
      </c>
      <c r="C212" s="157"/>
      <c r="D212" s="22" t="s">
        <v>185</v>
      </c>
      <c r="E212" s="22" t="s">
        <v>203</v>
      </c>
      <c r="F212" s="23" t="s">
        <v>90</v>
      </c>
      <c r="G212" s="69"/>
    </row>
    <row r="213" spans="2:7" ht="12" thickTop="1" x14ac:dyDescent="0.2">
      <c r="B213" s="24" t="s">
        <v>91</v>
      </c>
      <c r="C213" s="25" t="s">
        <v>92</v>
      </c>
      <c r="D213" s="26">
        <v>1521.8470759999998</v>
      </c>
      <c r="E213" s="26">
        <v>1405.9637190000001</v>
      </c>
      <c r="F213" s="27">
        <v>-7.6146518810934538E-2</v>
      </c>
      <c r="G213" s="69"/>
    </row>
    <row r="214" spans="2:7" x14ac:dyDescent="0.2">
      <c r="B214" s="28" t="s">
        <v>93</v>
      </c>
      <c r="C214" s="29" t="s">
        <v>158</v>
      </c>
      <c r="D214" s="30">
        <v>2579.5005662513754</v>
      </c>
      <c r="E214" s="30">
        <v>2587.1983097452885</v>
      </c>
      <c r="F214" s="31">
        <v>2.9841991874805969E-3</v>
      </c>
      <c r="G214" s="69"/>
    </row>
    <row r="215" spans="2:7" x14ac:dyDescent="0.2">
      <c r="B215" s="28" t="s">
        <v>95</v>
      </c>
      <c r="C215" s="29" t="s">
        <v>92</v>
      </c>
      <c r="D215" s="32">
        <v>245632.495</v>
      </c>
      <c r="E215" s="32">
        <v>236251.63699999999</v>
      </c>
      <c r="F215" s="31">
        <v>-3.8190622946691184E-2</v>
      </c>
      <c r="G215" s="69"/>
    </row>
    <row r="216" spans="2:7" ht="12" customHeight="1" thickBot="1" x14ac:dyDescent="0.25">
      <c r="B216" s="33" t="s">
        <v>96</v>
      </c>
      <c r="C216" s="29" t="s">
        <v>158</v>
      </c>
      <c r="D216" s="32">
        <v>0.98861190735370752</v>
      </c>
      <c r="E216" s="32">
        <v>1.2769902384634058</v>
      </c>
      <c r="F216" s="31">
        <v>0.29170024047315229</v>
      </c>
      <c r="G216" s="69"/>
    </row>
    <row r="217" spans="2:7" ht="12" thickTop="1" x14ac:dyDescent="0.2">
      <c r="B217" s="45" t="s">
        <v>97</v>
      </c>
      <c r="C217" s="25" t="s">
        <v>98</v>
      </c>
      <c r="D217" s="34">
        <v>4168.4406036999999</v>
      </c>
      <c r="E217" s="34">
        <v>3939.1979916399996</v>
      </c>
      <c r="F217" s="27">
        <v>-5.4994813133841823E-2</v>
      </c>
      <c r="G217" s="69"/>
    </row>
    <row r="218" spans="2:7" x14ac:dyDescent="0.2">
      <c r="B218" s="35" t="s">
        <v>99</v>
      </c>
      <c r="C218" s="29" t="s">
        <v>98</v>
      </c>
      <c r="D218" s="32">
        <v>3391.2067180200011</v>
      </c>
      <c r="E218" s="32">
        <v>3490.17572952</v>
      </c>
      <c r="F218" s="31">
        <v>2.9184010215037335E-2</v>
      </c>
      <c r="G218" s="69"/>
    </row>
    <row r="219" spans="2:7" x14ac:dyDescent="0.2">
      <c r="B219" s="36" t="s">
        <v>120</v>
      </c>
      <c r="C219" s="29" t="s">
        <v>98</v>
      </c>
      <c r="D219" s="32">
        <v>0</v>
      </c>
      <c r="E219" s="32">
        <v>0</v>
      </c>
      <c r="F219" s="31">
        <v>0</v>
      </c>
      <c r="G219" s="69"/>
    </row>
    <row r="220" spans="2:7" x14ac:dyDescent="0.2">
      <c r="B220" s="35" t="s">
        <v>121</v>
      </c>
      <c r="C220" s="29" t="s">
        <v>98</v>
      </c>
      <c r="D220" s="32">
        <v>777.23388567999882</v>
      </c>
      <c r="E220" s="32">
        <v>449.0222621199996</v>
      </c>
      <c r="F220" s="31">
        <v>-0.42228167043032122</v>
      </c>
      <c r="G220" s="69"/>
    </row>
    <row r="221" spans="2:7" ht="12" thickBot="1" x14ac:dyDescent="0.25">
      <c r="B221" s="37" t="s">
        <v>100</v>
      </c>
      <c r="C221" s="38" t="s">
        <v>101</v>
      </c>
      <c r="D221" s="39">
        <v>0.14930786195083112</v>
      </c>
      <c r="E221" s="39">
        <v>0.13739550303756637</v>
      </c>
      <c r="F221" s="40">
        <v>-7.9783869098518312E-2</v>
      </c>
      <c r="G221" s="69"/>
    </row>
    <row r="222" spans="2:7" ht="12.75" thickTop="1" thickBot="1" x14ac:dyDescent="0.25">
      <c r="B222" s="41" t="s">
        <v>102</v>
      </c>
      <c r="C222" s="42" t="s">
        <v>98</v>
      </c>
      <c r="D222" s="43">
        <v>116.04712970661733</v>
      </c>
      <c r="E222" s="43">
        <v>61.693639579043328</v>
      </c>
      <c r="F222" s="44">
        <v>-0.46837427401252313</v>
      </c>
      <c r="G222" s="69"/>
    </row>
    <row r="223" spans="2:7" ht="12" thickTop="1" x14ac:dyDescent="0.2">
      <c r="B223" s="135"/>
      <c r="C223" s="58"/>
      <c r="D223" s="58"/>
      <c r="E223" s="63"/>
      <c r="F223" s="58"/>
      <c r="G223" s="69"/>
    </row>
    <row r="224" spans="2:7" x14ac:dyDescent="0.2">
      <c r="C224" s="58"/>
      <c r="D224" s="58"/>
      <c r="E224" s="63"/>
      <c r="F224" s="58"/>
      <c r="G224" s="69"/>
    </row>
    <row r="225" spans="2:7" x14ac:dyDescent="0.2">
      <c r="B225" s="135"/>
      <c r="C225" s="58"/>
      <c r="D225" s="58"/>
      <c r="E225" s="63"/>
      <c r="F225" s="58"/>
      <c r="G225" s="69"/>
    </row>
    <row r="226" spans="2:7" ht="12" thickBot="1" x14ac:dyDescent="0.25">
      <c r="E226" s="111"/>
      <c r="G226" s="69"/>
    </row>
    <row r="227" spans="2:7" ht="12.75" thickTop="1" thickBot="1" x14ac:dyDescent="0.25">
      <c r="B227" s="156" t="s">
        <v>108</v>
      </c>
      <c r="C227" s="157"/>
      <c r="D227" s="22" t="s">
        <v>185</v>
      </c>
      <c r="E227" s="22" t="s">
        <v>203</v>
      </c>
      <c r="F227" s="23" t="s">
        <v>90</v>
      </c>
      <c r="G227" s="69"/>
    </row>
    <row r="228" spans="2:7" ht="12" thickTop="1" x14ac:dyDescent="0.2">
      <c r="B228" s="24" t="s">
        <v>91</v>
      </c>
      <c r="C228" s="25" t="s">
        <v>92</v>
      </c>
      <c r="D228" s="26">
        <v>1523.8425870000001</v>
      </c>
      <c r="E228" s="26">
        <v>1743.892464</v>
      </c>
      <c r="F228" s="27">
        <v>0.1444045985308848</v>
      </c>
      <c r="G228" s="69"/>
    </row>
    <row r="229" spans="2:7" x14ac:dyDescent="0.2">
      <c r="B229" s="28" t="s">
        <v>93</v>
      </c>
      <c r="C229" s="29" t="s">
        <v>158</v>
      </c>
      <c r="D229" s="30">
        <v>2635.3670640653904</v>
      </c>
      <c r="E229" s="30">
        <v>2660.8902740805697</v>
      </c>
      <c r="F229" s="31">
        <v>9.6848785746781289E-3</v>
      </c>
      <c r="G229" s="69"/>
    </row>
    <row r="230" spans="2:7" x14ac:dyDescent="0.2">
      <c r="B230" s="28" t="s">
        <v>95</v>
      </c>
      <c r="C230" s="29" t="s">
        <v>92</v>
      </c>
      <c r="D230" s="32">
        <v>229684.31099999999</v>
      </c>
      <c r="E230" s="32">
        <v>264400.68300000002</v>
      </c>
      <c r="F230" s="31">
        <v>0.15114820794181294</v>
      </c>
      <c r="G230" s="69"/>
    </row>
    <row r="231" spans="2:7" ht="12" customHeight="1" thickBot="1" x14ac:dyDescent="0.25">
      <c r="B231" s="33" t="s">
        <v>96</v>
      </c>
      <c r="C231" s="29" t="s">
        <v>158</v>
      </c>
      <c r="D231" s="32">
        <v>0.85262473931012217</v>
      </c>
      <c r="E231" s="32">
        <v>1.020620939999614</v>
      </c>
      <c r="F231" s="31">
        <v>0.1970341616235782</v>
      </c>
      <c r="G231" s="69"/>
    </row>
    <row r="232" spans="2:7" ht="12" thickTop="1" x14ac:dyDescent="0.2">
      <c r="B232" s="45" t="s">
        <v>97</v>
      </c>
      <c r="C232" s="25" t="s">
        <v>98</v>
      </c>
      <c r="D232" s="34">
        <v>4211.7190903999999</v>
      </c>
      <c r="E232" s="34">
        <v>4910.1593701400006</v>
      </c>
      <c r="F232" s="27">
        <v>0.16583258872416101</v>
      </c>
      <c r="G232" s="69"/>
    </row>
    <row r="233" spans="2:7" x14ac:dyDescent="0.2">
      <c r="B233" s="35" t="s">
        <v>99</v>
      </c>
      <c r="C233" s="29" t="s">
        <v>98</v>
      </c>
      <c r="D233" s="32">
        <v>1989.5024410100002</v>
      </c>
      <c r="E233" s="32">
        <v>1949.3961957299998</v>
      </c>
      <c r="F233" s="31">
        <v>-2.0158932431186095E-2</v>
      </c>
      <c r="G233" s="69"/>
    </row>
    <row r="234" spans="2:7" x14ac:dyDescent="0.2">
      <c r="B234" s="36" t="s">
        <v>120</v>
      </c>
      <c r="C234" s="29" t="s">
        <v>98</v>
      </c>
      <c r="D234" s="32">
        <v>0</v>
      </c>
      <c r="E234" s="32">
        <v>0</v>
      </c>
      <c r="F234" s="31">
        <v>0</v>
      </c>
      <c r="G234" s="69"/>
    </row>
    <row r="235" spans="2:7" x14ac:dyDescent="0.2">
      <c r="B235" s="35" t="s">
        <v>121</v>
      </c>
      <c r="C235" s="29" t="s">
        <v>98</v>
      </c>
      <c r="D235" s="32">
        <v>2222.2166493899995</v>
      </c>
      <c r="E235" s="32">
        <v>2960.7631744100008</v>
      </c>
      <c r="F235" s="31">
        <v>0.33234676970975491</v>
      </c>
      <c r="G235" s="69"/>
    </row>
    <row r="236" spans="2:7" ht="12" thickBot="1" x14ac:dyDescent="0.25">
      <c r="B236" s="37" t="s">
        <v>100</v>
      </c>
      <c r="C236" s="38" t="s">
        <v>101</v>
      </c>
      <c r="D236" s="39">
        <v>0.14955911481353795</v>
      </c>
      <c r="E236" s="39">
        <v>0.17450584239030376</v>
      </c>
      <c r="F236" s="40">
        <v>0.16680178675748386</v>
      </c>
      <c r="G236" s="69"/>
    </row>
    <row r="237" spans="2:7" ht="12.75" thickTop="1" thickBot="1" x14ac:dyDescent="0.25">
      <c r="B237" s="41" t="s">
        <v>102</v>
      </c>
      <c r="C237" s="42" t="s">
        <v>98</v>
      </c>
      <c r="D237" s="43">
        <v>332.35275500667456</v>
      </c>
      <c r="E237" s="43">
        <v>516.67047186860702</v>
      </c>
      <c r="F237" s="44">
        <v>0.55458459147790384</v>
      </c>
      <c r="G237" s="69"/>
    </row>
    <row r="238" spans="2:7" ht="12" thickTop="1" x14ac:dyDescent="0.2">
      <c r="B238" s="135"/>
      <c r="C238" s="58"/>
      <c r="D238" s="58"/>
      <c r="E238" s="63"/>
      <c r="F238" s="58"/>
      <c r="G238" s="69"/>
    </row>
    <row r="239" spans="2:7" x14ac:dyDescent="0.2">
      <c r="G239" s="69"/>
    </row>
    <row r="240" spans="2:7" x14ac:dyDescent="0.2">
      <c r="G240" s="69"/>
    </row>
    <row r="241" spans="2:7" ht="12" thickBot="1" x14ac:dyDescent="0.25">
      <c r="G241" s="69"/>
    </row>
    <row r="242" spans="2:7" ht="12.75" thickTop="1" thickBot="1" x14ac:dyDescent="0.25">
      <c r="B242" s="156" t="s">
        <v>149</v>
      </c>
      <c r="C242" s="157"/>
      <c r="D242" s="22" t="s">
        <v>185</v>
      </c>
      <c r="E242" s="22" t="s">
        <v>203</v>
      </c>
      <c r="F242" s="23" t="s">
        <v>90</v>
      </c>
      <c r="G242" s="69"/>
    </row>
    <row r="243" spans="2:7" ht="12" thickTop="1" x14ac:dyDescent="0.2">
      <c r="B243" s="24" t="s">
        <v>91</v>
      </c>
      <c r="C243" s="25" t="s">
        <v>92</v>
      </c>
      <c r="D243" s="102">
        <v>735.52073399999995</v>
      </c>
      <c r="E243" s="102">
        <v>0</v>
      </c>
      <c r="F243" s="27">
        <v>-1</v>
      </c>
      <c r="G243" s="69"/>
    </row>
    <row r="244" spans="2:7" x14ac:dyDescent="0.2">
      <c r="B244" s="28" t="s">
        <v>93</v>
      </c>
      <c r="C244" s="29" t="s">
        <v>158</v>
      </c>
      <c r="D244" s="30">
        <v>2642.6888622557858</v>
      </c>
      <c r="E244" s="104">
        <v>0</v>
      </c>
      <c r="F244" s="31">
        <v>-1</v>
      </c>
      <c r="G244" s="69"/>
    </row>
    <row r="245" spans="2:7" ht="12" customHeight="1" x14ac:dyDescent="0.2">
      <c r="B245" s="28" t="s">
        <v>95</v>
      </c>
      <c r="C245" s="29" t="s">
        <v>92</v>
      </c>
      <c r="D245" s="32">
        <v>153397.63699999999</v>
      </c>
      <c r="E245" s="106">
        <v>0</v>
      </c>
      <c r="F245" s="31">
        <v>-1</v>
      </c>
      <c r="G245" s="69"/>
    </row>
    <row r="246" spans="2:7" ht="12" thickBot="1" x14ac:dyDescent="0.25">
      <c r="B246" s="33" t="s">
        <v>96</v>
      </c>
      <c r="C246" s="29" t="s">
        <v>158</v>
      </c>
      <c r="D246" s="32">
        <v>0.85435043800576915</v>
      </c>
      <c r="E246" s="106">
        <v>0</v>
      </c>
      <c r="F246" s="31">
        <v>-1</v>
      </c>
      <c r="G246" s="69"/>
    </row>
    <row r="247" spans="2:7" ht="12" thickTop="1" x14ac:dyDescent="0.2">
      <c r="B247" s="45" t="s">
        <v>97</v>
      </c>
      <c r="C247" s="25" t="s">
        <v>98</v>
      </c>
      <c r="D247" s="34">
        <v>2330.2215635900002</v>
      </c>
      <c r="E247" s="107">
        <v>0</v>
      </c>
      <c r="F247" s="27">
        <v>-1</v>
      </c>
      <c r="G247" s="69"/>
    </row>
    <row r="248" spans="2:7" x14ac:dyDescent="0.2">
      <c r="B248" s="35" t="s">
        <v>99</v>
      </c>
      <c r="C248" s="29" t="s">
        <v>98</v>
      </c>
      <c r="D248" s="32">
        <v>581.7534559500001</v>
      </c>
      <c r="E248" s="106">
        <v>0</v>
      </c>
      <c r="F248" s="31">
        <v>-1</v>
      </c>
      <c r="G248" s="69"/>
    </row>
    <row r="249" spans="2:7" x14ac:dyDescent="0.2">
      <c r="B249" s="36" t="s">
        <v>120</v>
      </c>
      <c r="C249" s="29" t="s">
        <v>98</v>
      </c>
      <c r="D249" s="32">
        <v>0</v>
      </c>
      <c r="E249" s="106">
        <v>0</v>
      </c>
      <c r="F249" s="31">
        <v>0</v>
      </c>
      <c r="G249" s="69"/>
    </row>
    <row r="250" spans="2:7" x14ac:dyDescent="0.2">
      <c r="B250" s="35" t="s">
        <v>121</v>
      </c>
      <c r="C250" s="29" t="s">
        <v>98</v>
      </c>
      <c r="D250" s="32">
        <v>1748.4681076400002</v>
      </c>
      <c r="E250" s="106">
        <v>0</v>
      </c>
      <c r="F250" s="31">
        <v>-1</v>
      </c>
      <c r="G250" s="69"/>
    </row>
    <row r="251" spans="2:7" ht="12" thickBot="1" x14ac:dyDescent="0.25">
      <c r="B251" s="37" t="s">
        <v>100</v>
      </c>
      <c r="C251" s="38" t="s">
        <v>101</v>
      </c>
      <c r="D251" s="39">
        <v>6.9620539037986068E-2</v>
      </c>
      <c r="E251" s="108">
        <v>0</v>
      </c>
      <c r="F251" s="40">
        <v>-1</v>
      </c>
      <c r="G251" s="69"/>
    </row>
    <row r="252" spans="2:7" ht="12.75" thickTop="1" thickBot="1" x14ac:dyDescent="0.25">
      <c r="B252" s="41" t="s">
        <v>102</v>
      </c>
      <c r="C252" s="42" t="s">
        <v>98</v>
      </c>
      <c r="D252" s="43">
        <v>121.72929214462425</v>
      </c>
      <c r="E252" s="43">
        <v>0</v>
      </c>
      <c r="F252" s="44">
        <v>-1</v>
      </c>
      <c r="G252" s="69"/>
    </row>
    <row r="253" spans="2:7" ht="12" thickTop="1" x14ac:dyDescent="0.2">
      <c r="G253" s="69"/>
    </row>
    <row r="254" spans="2:7" x14ac:dyDescent="0.2">
      <c r="G254" s="69"/>
    </row>
    <row r="255" spans="2:7" x14ac:dyDescent="0.2">
      <c r="G255" s="69"/>
    </row>
    <row r="256" spans="2:7" ht="12" thickBot="1" x14ac:dyDescent="0.25">
      <c r="G256" s="69"/>
    </row>
    <row r="257" spans="2:7" ht="12.75" thickTop="1" thickBot="1" x14ac:dyDescent="0.25">
      <c r="B257" s="156" t="s">
        <v>132</v>
      </c>
      <c r="C257" s="157"/>
      <c r="D257" s="22" t="s">
        <v>185</v>
      </c>
      <c r="E257" s="22" t="s">
        <v>203</v>
      </c>
      <c r="F257" s="23" t="s">
        <v>90</v>
      </c>
      <c r="G257" s="69"/>
    </row>
    <row r="258" spans="2:7" ht="12" thickTop="1" x14ac:dyDescent="0.2">
      <c r="B258" s="24" t="s">
        <v>91</v>
      </c>
      <c r="C258" s="25" t="s">
        <v>92</v>
      </c>
      <c r="D258" s="26">
        <v>658.89131299999997</v>
      </c>
      <c r="E258" s="26">
        <v>590.20328300000006</v>
      </c>
      <c r="F258" s="27">
        <v>-0.10424789133621483</v>
      </c>
      <c r="G258" s="69"/>
    </row>
    <row r="259" spans="2:7" x14ac:dyDescent="0.2">
      <c r="B259" s="28" t="s">
        <v>93</v>
      </c>
      <c r="C259" s="29" t="s">
        <v>158</v>
      </c>
      <c r="D259" s="30">
        <v>2606.2312315536628</v>
      </c>
      <c r="E259" s="30">
        <v>2629.9772189508476</v>
      </c>
      <c r="F259" s="31">
        <v>9.1112358372856181E-3</v>
      </c>
      <c r="G259" s="69"/>
    </row>
    <row r="260" spans="2:7" x14ac:dyDescent="0.2">
      <c r="B260" s="28" t="s">
        <v>95</v>
      </c>
      <c r="C260" s="29" t="s">
        <v>92</v>
      </c>
      <c r="D260" s="32">
        <v>49187.482000000004</v>
      </c>
      <c r="E260" s="32">
        <v>44091.535000000003</v>
      </c>
      <c r="F260" s="31">
        <v>-0.10360251821794821</v>
      </c>
      <c r="G260" s="69"/>
    </row>
    <row r="261" spans="2:7" ht="12" thickBot="1" x14ac:dyDescent="0.25">
      <c r="B261" s="33" t="s">
        <v>96</v>
      </c>
      <c r="C261" s="29" t="s">
        <v>158</v>
      </c>
      <c r="D261" s="32">
        <v>1.0349698004463819</v>
      </c>
      <c r="E261" s="32">
        <v>1.1474101155698027</v>
      </c>
      <c r="F261" s="31">
        <v>0.1086411555921007</v>
      </c>
      <c r="G261" s="69"/>
    </row>
    <row r="262" spans="2:7" ht="12" thickTop="1" x14ac:dyDescent="0.2">
      <c r="B262" s="45" t="s">
        <v>97</v>
      </c>
      <c r="C262" s="25" t="s">
        <v>98</v>
      </c>
      <c r="D262" s="34">
        <v>1768.1306765899999</v>
      </c>
      <c r="E262" s="34">
        <v>1602.8122621199998</v>
      </c>
      <c r="F262" s="27">
        <v>-9.3498979831531256E-2</v>
      </c>
      <c r="G262" s="69"/>
    </row>
    <row r="263" spans="2:7" x14ac:dyDescent="0.2">
      <c r="B263" s="35" t="s">
        <v>99</v>
      </c>
      <c r="C263" s="29" t="s">
        <v>98</v>
      </c>
      <c r="D263" s="32">
        <v>829.49578592000012</v>
      </c>
      <c r="E263" s="32">
        <v>793.92985950000013</v>
      </c>
      <c r="F263" s="31">
        <v>-4.2876560705553846E-2</v>
      </c>
      <c r="G263" s="69"/>
    </row>
    <row r="264" spans="2:7" x14ac:dyDescent="0.2">
      <c r="B264" s="36" t="s">
        <v>120</v>
      </c>
      <c r="C264" s="29" t="s">
        <v>98</v>
      </c>
      <c r="D264" s="32">
        <v>0</v>
      </c>
      <c r="E264" s="32">
        <v>0</v>
      </c>
      <c r="F264" s="31">
        <v>0</v>
      </c>
      <c r="G264" s="70"/>
    </row>
    <row r="265" spans="2:7" x14ac:dyDescent="0.2">
      <c r="B265" s="35" t="s">
        <v>121</v>
      </c>
      <c r="C265" s="29" t="s">
        <v>98</v>
      </c>
      <c r="D265" s="32">
        <v>938.63489066999978</v>
      </c>
      <c r="E265" s="32">
        <v>808.88240261999965</v>
      </c>
      <c r="F265" s="31">
        <v>-0.13823531315502505</v>
      </c>
      <c r="G265" s="70"/>
    </row>
    <row r="266" spans="2:7" ht="12" thickBot="1" x14ac:dyDescent="0.25">
      <c r="B266" s="37" t="s">
        <v>100</v>
      </c>
      <c r="C266" s="38" t="s">
        <v>101</v>
      </c>
      <c r="D266" s="39">
        <v>3.7653130459744028E-2</v>
      </c>
      <c r="E266" s="39">
        <v>3.0277760724376542E-2</v>
      </c>
      <c r="F266" s="40">
        <v>-0.19587666803036977</v>
      </c>
      <c r="G266" s="69"/>
    </row>
    <row r="267" spans="2:7" ht="12.75" thickTop="1" thickBot="1" x14ac:dyDescent="0.25">
      <c r="B267" s="41" t="s">
        <v>102</v>
      </c>
      <c r="C267" s="42" t="s">
        <v>98</v>
      </c>
      <c r="D267" s="43">
        <v>35.342541992465073</v>
      </c>
      <c r="E267" s="43">
        <v>24.491147840687159</v>
      </c>
      <c r="F267" s="44">
        <v>-0.30703490864045374</v>
      </c>
      <c r="G267" s="69"/>
    </row>
    <row r="268" spans="2:7" ht="12" thickTop="1" x14ac:dyDescent="0.2">
      <c r="B268" s="135"/>
      <c r="C268" s="58"/>
      <c r="D268" s="58"/>
      <c r="E268" s="63"/>
      <c r="F268" s="58"/>
    </row>
    <row r="269" spans="2:7" x14ac:dyDescent="0.2">
      <c r="B269" s="135"/>
      <c r="C269" s="58"/>
      <c r="D269" s="58"/>
      <c r="E269" s="63"/>
      <c r="F269" s="58"/>
    </row>
    <row r="270" spans="2:7" x14ac:dyDescent="0.2">
      <c r="B270" s="135"/>
      <c r="C270" s="58"/>
      <c r="D270" s="58"/>
      <c r="E270" s="63"/>
      <c r="F270" s="58"/>
    </row>
    <row r="271" spans="2:7" ht="12" thickBot="1" x14ac:dyDescent="0.25"/>
    <row r="272" spans="2:7" ht="12.75" thickTop="1" thickBot="1" x14ac:dyDescent="0.25">
      <c r="B272" s="156" t="s">
        <v>142</v>
      </c>
      <c r="C272" s="157"/>
      <c r="D272" s="22" t="s">
        <v>185</v>
      </c>
      <c r="E272" s="22" t="s">
        <v>203</v>
      </c>
      <c r="F272" s="23" t="s">
        <v>90</v>
      </c>
    </row>
    <row r="273" spans="2:6" ht="12" thickTop="1" x14ac:dyDescent="0.2">
      <c r="B273" s="24" t="s">
        <v>91</v>
      </c>
      <c r="C273" s="25" t="s">
        <v>92</v>
      </c>
      <c r="D273" s="26">
        <v>11637.494796000001</v>
      </c>
      <c r="E273" s="26">
        <v>11117.252072000001</v>
      </c>
      <c r="F273" s="27">
        <v>-4.470401345990855E-2</v>
      </c>
    </row>
    <row r="274" spans="2:6" x14ac:dyDescent="0.2">
      <c r="B274" s="28" t="s">
        <v>93</v>
      </c>
      <c r="C274" s="29" t="s">
        <v>158</v>
      </c>
      <c r="D274" s="30">
        <v>2650.7159893375738</v>
      </c>
      <c r="E274" s="30">
        <v>2672.8931978281762</v>
      </c>
      <c r="F274" s="31">
        <v>8.3664974217568331E-3</v>
      </c>
    </row>
    <row r="275" spans="2:6" x14ac:dyDescent="0.2">
      <c r="B275" s="28" t="s">
        <v>95</v>
      </c>
      <c r="C275" s="29" t="s">
        <v>92</v>
      </c>
      <c r="D275" s="32">
        <v>2046828.1470000001</v>
      </c>
      <c r="E275" s="32">
        <v>2010191.7860000001</v>
      </c>
      <c r="F275" s="31">
        <v>-1.7899089893647056E-2</v>
      </c>
    </row>
    <row r="276" spans="2:6" ht="12" thickBot="1" x14ac:dyDescent="0.25">
      <c r="B276" s="33" t="s">
        <v>96</v>
      </c>
      <c r="C276" s="29" t="s">
        <v>158</v>
      </c>
      <c r="D276" s="32">
        <v>0.950231355900931</v>
      </c>
      <c r="E276" s="32">
        <v>1.1826660637742752</v>
      </c>
      <c r="F276" s="31">
        <v>0.24460854341411284</v>
      </c>
    </row>
    <row r="277" spans="2:6" ht="12" thickTop="1" x14ac:dyDescent="0.2">
      <c r="B277" s="45" t="s">
        <v>97</v>
      </c>
      <c r="C277" s="25" t="s">
        <v>98</v>
      </c>
      <c r="D277" s="34">
        <v>32792.653817029997</v>
      </c>
      <c r="E277" s="34">
        <v>32092.613048790001</v>
      </c>
      <c r="F277" s="27">
        <v>-2.1347487524063964E-2</v>
      </c>
    </row>
    <row r="278" spans="2:6" x14ac:dyDescent="0.2">
      <c r="B278" s="35" t="s">
        <v>99</v>
      </c>
      <c r="C278" s="29" t="s">
        <v>98</v>
      </c>
      <c r="D278" s="32">
        <v>9445.038625520001</v>
      </c>
      <c r="E278" s="32">
        <v>9497.5761977500024</v>
      </c>
      <c r="F278" s="31">
        <v>5.5624518133835484E-3</v>
      </c>
    </row>
    <row r="279" spans="2:6" x14ac:dyDescent="0.2">
      <c r="B279" s="36" t="s">
        <v>120</v>
      </c>
      <c r="C279" s="29" t="s">
        <v>98</v>
      </c>
      <c r="D279" s="32">
        <v>0</v>
      </c>
      <c r="E279" s="32">
        <v>0</v>
      </c>
      <c r="F279" s="31">
        <v>0</v>
      </c>
    </row>
    <row r="280" spans="2:6" x14ac:dyDescent="0.2">
      <c r="B280" s="35" t="s">
        <v>121</v>
      </c>
      <c r="C280" s="29" t="s">
        <v>98</v>
      </c>
      <c r="D280" s="32">
        <v>23347.615191509998</v>
      </c>
      <c r="E280" s="32">
        <v>22595.03685104</v>
      </c>
      <c r="F280" s="31">
        <v>-3.2233627901476693E-2</v>
      </c>
    </row>
    <row r="281" spans="2:6" ht="12" thickBot="1" x14ac:dyDescent="0.25">
      <c r="B281" s="37" t="s">
        <v>100</v>
      </c>
      <c r="C281" s="38" t="s">
        <v>101</v>
      </c>
      <c r="D281" s="39">
        <v>0.36619480013489203</v>
      </c>
      <c r="E281" s="39">
        <v>0.36470878481140329</v>
      </c>
      <c r="F281" s="40">
        <v>-4.0579913284987997E-3</v>
      </c>
    </row>
    <row r="282" spans="2:6" ht="12.75" thickTop="1" thickBot="1" x14ac:dyDescent="0.25">
      <c r="B282" s="41" t="s">
        <v>102</v>
      </c>
      <c r="C282" s="42" t="s">
        <v>98</v>
      </c>
      <c r="D282" s="43">
        <v>8549.7752786813726</v>
      </c>
      <c r="E282" s="43">
        <v>8240.6084327116751</v>
      </c>
      <c r="F282" s="44">
        <v>-3.616081544746521E-2</v>
      </c>
    </row>
    <row r="283" spans="2:6" ht="12" thickTop="1" x14ac:dyDescent="0.2"/>
  </sheetData>
  <mergeCells count="19">
    <mergeCell ref="B272:C272"/>
    <mergeCell ref="B257:C257"/>
    <mergeCell ref="B197:C197"/>
    <mergeCell ref="B137:C137"/>
    <mergeCell ref="B152:C152"/>
    <mergeCell ref="B167:C167"/>
    <mergeCell ref="B182:C182"/>
    <mergeCell ref="B212:C212"/>
    <mergeCell ref="B227:C227"/>
    <mergeCell ref="B107:C107"/>
    <mergeCell ref="B122:C122"/>
    <mergeCell ref="B47:C47"/>
    <mergeCell ref="B62:C62"/>
    <mergeCell ref="B242:C242"/>
    <mergeCell ref="B17:C17"/>
    <mergeCell ref="B32:C32"/>
    <mergeCell ref="B2:C2"/>
    <mergeCell ref="B77:C77"/>
    <mergeCell ref="B92:C92"/>
  </mergeCells>
  <dataValidations disablePrompts="1" count="1">
    <dataValidation allowBlank="1" showInputMessage="1" showErrorMessage="1" promptTitle="Alíquota da PE" prompt="Esta é a alíquota da participação especial a ser aplicada sobre a Receita Líquida da Produção (RLP)." sqref="E41 E116 E281 E131 E146 E161 E176 E221 E236 E266 E101 D11:E11 D56:E56 D26:E26 D71:E71 D86:E86 D206:E206 D191:E191 E251" xr:uid="{2F6E4AB6-8A55-42F7-9C18-9F0524CEB207}"/>
  </dataValidations>
  <pageMargins left="0.51181102362204722" right="0.51181102362204722" top="0.78740157480314965" bottom="0.78740157480314965" header="0.31496062992125984" footer="0.31496062992125984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23.140625" style="1" customWidth="1"/>
    <col min="2" max="2" width="21" style="1" customWidth="1"/>
    <col min="3" max="3" width="20.5703125" style="1" customWidth="1"/>
    <col min="4" max="4" width="18.5703125" style="1" customWidth="1"/>
    <col min="5" max="5" width="20.28515625" style="1" customWidth="1"/>
    <col min="6" max="6" width="20.28515625" style="1" hidden="1" customWidth="1"/>
    <col min="7" max="7" width="26" style="1" customWidth="1"/>
    <col min="8" max="16384" width="9.140625" style="1"/>
  </cols>
  <sheetData>
    <row r="1" spans="1:7" ht="11.25" customHeight="1" x14ac:dyDescent="0.25">
      <c r="A1" s="5"/>
      <c r="B1" s="5"/>
      <c r="C1" s="5"/>
      <c r="D1" s="5"/>
      <c r="E1" s="5"/>
      <c r="F1" s="5"/>
      <c r="G1" s="5"/>
    </row>
    <row r="2" spans="1:7" ht="24" customHeight="1" x14ac:dyDescent="0.25">
      <c r="A2" s="5"/>
      <c r="B2" s="143" t="s">
        <v>165</v>
      </c>
      <c r="C2" s="144"/>
      <c r="D2" s="143" t="s">
        <v>188</v>
      </c>
      <c r="E2" s="144"/>
      <c r="F2" s="143" t="s">
        <v>189</v>
      </c>
      <c r="G2" s="144"/>
    </row>
    <row r="3" spans="1:7" ht="33.75" customHeight="1" x14ac:dyDescent="0.25">
      <c r="A3" s="71" t="s">
        <v>11</v>
      </c>
      <c r="B3" s="71" t="s">
        <v>126</v>
      </c>
      <c r="C3" s="71" t="s">
        <v>146</v>
      </c>
      <c r="D3" s="71" t="s">
        <v>127</v>
      </c>
      <c r="E3" s="71" t="s">
        <v>147</v>
      </c>
      <c r="F3" s="71" t="s">
        <v>190</v>
      </c>
      <c r="G3" s="71" t="s">
        <v>125</v>
      </c>
    </row>
    <row r="4" spans="1:7" x14ac:dyDescent="0.25">
      <c r="A4" s="72" t="s">
        <v>10</v>
      </c>
      <c r="B4" s="14">
        <v>2423.8940326650572</v>
      </c>
      <c r="C4" s="14">
        <v>65.964501489782975</v>
      </c>
      <c r="D4" s="14">
        <v>2473.052445739103</v>
      </c>
      <c r="E4" s="14">
        <v>67.278895268293795</v>
      </c>
      <c r="F4" s="14">
        <v>49.158413074045711</v>
      </c>
      <c r="G4" s="17">
        <v>2.0280759972000961E-2</v>
      </c>
    </row>
    <row r="5" spans="1:7" x14ac:dyDescent="0.25">
      <c r="A5" s="72" t="s">
        <v>8</v>
      </c>
      <c r="B5" s="14">
        <v>2633.7904970545233</v>
      </c>
      <c r="C5" s="14">
        <v>71.676680096327019</v>
      </c>
      <c r="D5" s="14">
        <v>2649.0054573618331</v>
      </c>
      <c r="E5" s="14">
        <v>72.065661623169305</v>
      </c>
      <c r="F5" s="14">
        <v>15.214960307309866</v>
      </c>
      <c r="G5" s="17">
        <v>5.7768301329681471E-3</v>
      </c>
    </row>
    <row r="6" spans="1:7" x14ac:dyDescent="0.25">
      <c r="A6" s="72" t="s">
        <v>81</v>
      </c>
      <c r="B6" s="14">
        <v>2699.1637362358811</v>
      </c>
      <c r="C6" s="14">
        <v>73.455764938839394</v>
      </c>
      <c r="D6" s="14">
        <v>2791.5989267935629</v>
      </c>
      <c r="E6" s="14">
        <v>75.944888330378433</v>
      </c>
      <c r="F6" s="14">
        <v>92.435190557681835</v>
      </c>
      <c r="G6" s="17">
        <v>3.4245862641362868E-2</v>
      </c>
    </row>
    <row r="7" spans="1:7" x14ac:dyDescent="0.25">
      <c r="A7" s="72" t="s">
        <v>156</v>
      </c>
      <c r="B7" s="14">
        <v>2645.4161968411804</v>
      </c>
      <c r="C7" s="14">
        <v>71.99306500447976</v>
      </c>
      <c r="D7" s="14">
        <v>2608.8697893835656</v>
      </c>
      <c r="E7" s="14">
        <v>70.973778833912135</v>
      </c>
      <c r="F7" s="14">
        <v>-36.546407457614805</v>
      </c>
      <c r="G7" s="17">
        <v>-1.3814993459726255E-2</v>
      </c>
    </row>
    <row r="8" spans="1:7" x14ac:dyDescent="0.25">
      <c r="A8" s="72" t="s">
        <v>157</v>
      </c>
      <c r="B8" s="14">
        <v>2492.6577850194185</v>
      </c>
      <c r="C8" s="14">
        <v>67.835856665997127</v>
      </c>
      <c r="D8" s="14">
        <v>2502.660311534828</v>
      </c>
      <c r="E8" s="14">
        <v>68.084371312855779</v>
      </c>
      <c r="F8" s="14">
        <v>10.0025265154095</v>
      </c>
      <c r="G8" s="17">
        <v>4.0127957297322325E-3</v>
      </c>
    </row>
    <row r="9" spans="1:7" x14ac:dyDescent="0.25">
      <c r="A9" s="72" t="s">
        <v>7</v>
      </c>
      <c r="B9" s="14">
        <v>2562.9863206401892</v>
      </c>
      <c r="C9" s="14">
        <v>69.749796273179456</v>
      </c>
      <c r="D9" s="14">
        <v>2560.9354817227636</v>
      </c>
      <c r="E9" s="14">
        <v>69.669735617834903</v>
      </c>
      <c r="F9" s="14">
        <v>-2.0508389174256081</v>
      </c>
      <c r="G9" s="17">
        <v>-8.0017552216715693E-4</v>
      </c>
    </row>
    <row r="10" spans="1:7" x14ac:dyDescent="0.25">
      <c r="A10" s="72" t="s">
        <v>144</v>
      </c>
      <c r="B10" s="14">
        <v>2512.3268412367497</v>
      </c>
      <c r="C10" s="14">
        <v>68.371135630615967</v>
      </c>
      <c r="D10" s="14">
        <v>2515.8507463821934</v>
      </c>
      <c r="E10" s="14">
        <v>68.443214444617155</v>
      </c>
      <c r="F10" s="14">
        <v>3.5239051454436776</v>
      </c>
      <c r="G10" s="17">
        <v>1.4026459804525881E-3</v>
      </c>
    </row>
    <row r="11" spans="1:7" x14ac:dyDescent="0.25">
      <c r="A11" s="72" t="s">
        <v>6</v>
      </c>
      <c r="B11" s="14">
        <v>2801.0584239973014</v>
      </c>
      <c r="C11" s="14">
        <v>76.228754265954919</v>
      </c>
      <c r="D11" s="14">
        <v>2840.5679540068518</v>
      </c>
      <c r="E11" s="14">
        <v>77.277080884139039</v>
      </c>
      <c r="F11" s="14">
        <v>39.509530009550417</v>
      </c>
      <c r="G11" s="17">
        <v>1.4105214539998023E-2</v>
      </c>
    </row>
    <row r="12" spans="1:7" x14ac:dyDescent="0.25">
      <c r="A12" s="72" t="s">
        <v>5</v>
      </c>
      <c r="B12" s="14">
        <v>2583.6605362591713</v>
      </c>
      <c r="C12" s="14">
        <v>70.312429915005367</v>
      </c>
      <c r="D12" s="14">
        <v>2565.7347121071361</v>
      </c>
      <c r="E12" s="14">
        <v>69.80029771689388</v>
      </c>
      <c r="F12" s="14">
        <v>-17.925824152035148</v>
      </c>
      <c r="G12" s="17">
        <v>-6.9381499235149358E-3</v>
      </c>
    </row>
    <row r="13" spans="1:7" x14ac:dyDescent="0.25">
      <c r="A13" s="72" t="s">
        <v>4</v>
      </c>
      <c r="B13" s="14">
        <v>2647.8146999184441</v>
      </c>
      <c r="C13" s="14">
        <v>72.058338509707809</v>
      </c>
      <c r="D13" s="14">
        <v>2635.207180839162</v>
      </c>
      <c r="E13" s="14">
        <v>71.690282280668413</v>
      </c>
      <c r="F13" s="14">
        <v>-12.607519079282156</v>
      </c>
      <c r="G13" s="17">
        <v>-4.7614808844707035E-3</v>
      </c>
    </row>
    <row r="14" spans="1:7" x14ac:dyDescent="0.25">
      <c r="A14" s="72" t="s">
        <v>3</v>
      </c>
      <c r="B14" s="14">
        <v>2574.7445282804342</v>
      </c>
      <c r="C14" s="14">
        <v>70.069787285554426</v>
      </c>
      <c r="D14" s="14">
        <v>2582.4700625834294</v>
      </c>
      <c r="E14" s="14">
        <v>70.255579566622785</v>
      </c>
      <c r="F14" s="14">
        <v>7.7255343029951291</v>
      </c>
      <c r="G14" s="17">
        <v>3.0005051833841279E-3</v>
      </c>
    </row>
    <row r="15" spans="1:7" x14ac:dyDescent="0.25">
      <c r="A15" s="72" t="s">
        <v>107</v>
      </c>
      <c r="B15" s="14">
        <v>2958.8378017960435</v>
      </c>
      <c r="C15" s="14">
        <v>80.522604517493676</v>
      </c>
      <c r="D15" s="14">
        <v>3048.0867700606668</v>
      </c>
      <c r="E15" s="14">
        <v>82.922588611053555</v>
      </c>
      <c r="F15" s="14">
        <v>89.248968264623272</v>
      </c>
      <c r="G15" s="17">
        <v>3.0163521707897711E-2</v>
      </c>
    </row>
    <row r="16" spans="1:7" x14ac:dyDescent="0.25">
      <c r="A16" s="72" t="s">
        <v>2</v>
      </c>
      <c r="B16" s="14">
        <v>2284.996850880621</v>
      </c>
      <c r="C16" s="14">
        <v>62.184516378522879</v>
      </c>
      <c r="D16" s="14">
        <v>2339.370046153771</v>
      </c>
      <c r="E16" s="14">
        <v>63.642092427168521</v>
      </c>
      <c r="F16" s="14">
        <v>54.373195273150031</v>
      </c>
      <c r="G16" s="17">
        <v>2.3795741885681343E-2</v>
      </c>
    </row>
    <row r="17" spans="1:8" x14ac:dyDescent="0.25">
      <c r="A17" s="72" t="s">
        <v>1</v>
      </c>
      <c r="B17" s="14">
        <v>2802.2132016205146</v>
      </c>
      <c r="C17" s="14">
        <v>76.260180693521576</v>
      </c>
      <c r="D17" s="14">
        <v>2854.9840044511893</v>
      </c>
      <c r="E17" s="14">
        <v>77.669266642147562</v>
      </c>
      <c r="F17" s="14">
        <v>52.770802830674711</v>
      </c>
      <c r="G17" s="17">
        <v>1.8831830069231614E-2</v>
      </c>
    </row>
    <row r="18" spans="1:8" x14ac:dyDescent="0.25">
      <c r="A18" s="72" t="s">
        <v>0</v>
      </c>
      <c r="B18" s="14">
        <v>2579.5005662513754</v>
      </c>
      <c r="C18" s="14">
        <v>70.199219376888323</v>
      </c>
      <c r="D18" s="14">
        <v>2587.1983097452885</v>
      </c>
      <c r="E18" s="14">
        <v>70.38421058136467</v>
      </c>
      <c r="F18" s="14">
        <v>7.6977434939130944</v>
      </c>
      <c r="G18" s="17">
        <v>2.9841991874806073E-3</v>
      </c>
    </row>
    <row r="19" spans="1:8" x14ac:dyDescent="0.25">
      <c r="A19" s="72" t="s">
        <v>108</v>
      </c>
      <c r="B19" s="14">
        <v>2635.3670640653904</v>
      </c>
      <c r="C19" s="14">
        <v>71.719585213273376</v>
      </c>
      <c r="D19" s="14">
        <v>2660.8902740805697</v>
      </c>
      <c r="E19" s="14">
        <v>72.388985675872021</v>
      </c>
      <c r="F19" s="14">
        <v>25.523210015179302</v>
      </c>
      <c r="G19" s="17">
        <v>9.6848785746781463E-3</v>
      </c>
    </row>
    <row r="20" spans="1:8" x14ac:dyDescent="0.25">
      <c r="A20" s="72" t="s">
        <v>149</v>
      </c>
      <c r="B20" s="14">
        <v>2642.6888622557858</v>
      </c>
      <c r="C20" s="14">
        <v>71.918842590505832</v>
      </c>
      <c r="D20" s="14">
        <v>0</v>
      </c>
      <c r="E20" s="14">
        <v>0</v>
      </c>
      <c r="F20" s="14">
        <v>-2642.6888622557858</v>
      </c>
      <c r="G20" s="17">
        <v>-1</v>
      </c>
    </row>
    <row r="21" spans="1:8" x14ac:dyDescent="0.25">
      <c r="A21" s="72" t="s">
        <v>132</v>
      </c>
      <c r="B21" s="14">
        <v>2606.2312315536628</v>
      </c>
      <c r="C21" s="14">
        <v>70.926674862727751</v>
      </c>
      <c r="D21" s="14">
        <v>2629.9772189508476</v>
      </c>
      <c r="E21" s="14">
        <v>71.548002217523248</v>
      </c>
      <c r="F21" s="14">
        <v>23.745987397184763</v>
      </c>
      <c r="G21" s="17">
        <v>9.1112358372855695E-3</v>
      </c>
    </row>
    <row r="22" spans="1:8" x14ac:dyDescent="0.25">
      <c r="A22" s="72" t="s">
        <v>142</v>
      </c>
      <c r="B22" s="14">
        <v>2650.7159893375738</v>
      </c>
      <c r="C22" s="14">
        <v>72.137294977124029</v>
      </c>
      <c r="D22" s="14">
        <v>2672.8931978281762</v>
      </c>
      <c r="E22" s="14">
        <v>72.715522806582641</v>
      </c>
      <c r="F22" s="14">
        <v>22.177208490602425</v>
      </c>
      <c r="G22" s="17">
        <v>8.3664974217567689E-3</v>
      </c>
    </row>
    <row r="23" spans="1:8" x14ac:dyDescent="0.25">
      <c r="A23" s="73" t="s">
        <v>129</v>
      </c>
      <c r="B23" s="76">
        <v>2614.6613320757215</v>
      </c>
      <c r="C23" s="76">
        <v>71.156093876493358</v>
      </c>
      <c r="D23" s="76">
        <v>2631.4604820736408</v>
      </c>
      <c r="E23" s="76">
        <v>71.588354092982129</v>
      </c>
      <c r="F23" s="76">
        <v>16.799149997919358</v>
      </c>
      <c r="G23" s="75">
        <v>6.424981236320626E-3</v>
      </c>
    </row>
    <row r="24" spans="1:8" x14ac:dyDescent="0.25">
      <c r="A24" s="62"/>
      <c r="B24" s="62"/>
      <c r="C24" s="62"/>
      <c r="D24" s="62"/>
      <c r="E24" s="62"/>
      <c r="F24" s="62"/>
      <c r="G24" s="62"/>
      <c r="H24" s="62"/>
    </row>
    <row r="26" spans="1:8" x14ac:dyDescent="0.25">
      <c r="C26" s="49"/>
    </row>
    <row r="27" spans="1:8" x14ac:dyDescent="0.25">
      <c r="B27" s="62"/>
    </row>
  </sheetData>
  <sortState xmlns:xlrd2="http://schemas.microsoft.com/office/spreadsheetml/2017/richdata2" ref="A5:G21">
    <sortCondition ref="A5:A21"/>
  </sortState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20.85546875" style="1" customWidth="1"/>
    <col min="2" max="4" width="15.7109375" style="1" customWidth="1"/>
    <col min="5" max="5" width="20.28515625" style="1" bestFit="1" customWidth="1"/>
    <col min="6" max="6" width="24.42578125" style="1" hidden="1" customWidth="1"/>
    <col min="7" max="7" width="24.42578125" style="1" bestFit="1" customWidth="1"/>
    <col min="8" max="8" width="14.140625" style="1" bestFit="1" customWidth="1"/>
    <col min="9" max="9" width="9.140625" style="1"/>
    <col min="10" max="10" width="10.140625" style="1" bestFit="1" customWidth="1"/>
    <col min="11" max="11" width="9.140625" style="1"/>
    <col min="12" max="12" width="10.140625" style="1" bestFit="1" customWidth="1"/>
    <col min="13" max="16384" width="9.140625" style="1"/>
  </cols>
  <sheetData>
    <row r="1" spans="1:8" ht="15" customHeight="1" x14ac:dyDescent="0.25"/>
    <row r="2" spans="1:8" ht="22.15" customHeight="1" x14ac:dyDescent="0.25">
      <c r="A2" s="5"/>
      <c r="B2" s="143" t="s">
        <v>165</v>
      </c>
      <c r="C2" s="144"/>
      <c r="D2" s="143" t="s">
        <v>188</v>
      </c>
      <c r="E2" s="144"/>
      <c r="F2" s="143" t="s">
        <v>189</v>
      </c>
      <c r="G2" s="144"/>
    </row>
    <row r="3" spans="1:8" ht="38.25" x14ac:dyDescent="0.25">
      <c r="A3" s="71" t="s">
        <v>11</v>
      </c>
      <c r="B3" s="71" t="s">
        <v>126</v>
      </c>
      <c r="C3" s="71" t="s">
        <v>105</v>
      </c>
      <c r="D3" s="71" t="s">
        <v>127</v>
      </c>
      <c r="E3" s="71" t="s">
        <v>106</v>
      </c>
      <c r="F3" s="71" t="s">
        <v>190</v>
      </c>
      <c r="G3" s="71" t="s">
        <v>125</v>
      </c>
    </row>
    <row r="4" spans="1:8" x14ac:dyDescent="0.25">
      <c r="A4" s="72" t="s">
        <v>10</v>
      </c>
      <c r="B4" s="14">
        <v>0.46484949619775512</v>
      </c>
      <c r="C4" s="14">
        <v>2.1332267658430908</v>
      </c>
      <c r="D4" s="15">
        <v>1.0328122050473163</v>
      </c>
      <c r="E4" s="14">
        <v>4.7379981957803983</v>
      </c>
      <c r="F4" s="17">
        <v>0.56796270884956113</v>
      </c>
      <c r="G4" s="17">
        <v>1.221820639788195</v>
      </c>
    </row>
    <row r="5" spans="1:8" x14ac:dyDescent="0.25">
      <c r="A5" s="72" t="s">
        <v>8</v>
      </c>
      <c r="B5" s="14">
        <v>1.3015365047662339</v>
      </c>
      <c r="C5" s="14">
        <v>5.9728418152528961</v>
      </c>
      <c r="D5" s="15">
        <v>1.6431888117058766</v>
      </c>
      <c r="E5" s="14">
        <v>7.5380844524705291</v>
      </c>
      <c r="F5" s="17">
        <v>0.34165230693964266</v>
      </c>
      <c r="G5" s="17">
        <v>0.26249921203785687</v>
      </c>
      <c r="H5" s="65"/>
    </row>
    <row r="6" spans="1:8" x14ac:dyDescent="0.25">
      <c r="A6" s="72" t="s">
        <v>81</v>
      </c>
      <c r="B6" s="14">
        <v>1.7963810876408717</v>
      </c>
      <c r="C6" s="14">
        <v>8.2437181263063977</v>
      </c>
      <c r="D6" s="15">
        <v>2.0962083094374515</v>
      </c>
      <c r="E6" s="14">
        <v>9.6162992067270494</v>
      </c>
      <c r="F6" s="17">
        <v>0.29982722179657983</v>
      </c>
      <c r="G6" s="17">
        <v>0.16690624492731287</v>
      </c>
      <c r="H6" s="65"/>
    </row>
    <row r="7" spans="1:8" x14ac:dyDescent="0.25">
      <c r="A7" s="72" t="s">
        <v>156</v>
      </c>
      <c r="B7" s="14">
        <v>0.8118159544856608</v>
      </c>
      <c r="C7" s="14">
        <v>3.7254800472248664</v>
      </c>
      <c r="D7" s="15">
        <v>1.1292350791566854</v>
      </c>
      <c r="E7" s="14">
        <v>5.1803355358404151</v>
      </c>
      <c r="F7" s="17">
        <v>0.31741912467102462</v>
      </c>
      <c r="G7" s="17">
        <v>0.39099887470446504</v>
      </c>
      <c r="H7" s="65"/>
    </row>
    <row r="8" spans="1:8" x14ac:dyDescent="0.25">
      <c r="A8" s="72" t="s">
        <v>157</v>
      </c>
      <c r="B8" s="14">
        <v>0.26853927737679611</v>
      </c>
      <c r="C8" s="14">
        <v>1.2323454771189875</v>
      </c>
      <c r="D8" s="15">
        <v>0.51492069732853407</v>
      </c>
      <c r="E8" s="14">
        <v>2.3621848415325504</v>
      </c>
      <c r="F8" s="17">
        <v>0.24638141995173796</v>
      </c>
      <c r="G8" s="17">
        <v>0.91748746164246309</v>
      </c>
      <c r="H8" s="65"/>
    </row>
    <row r="9" spans="1:8" x14ac:dyDescent="0.25">
      <c r="A9" s="72" t="s">
        <v>7</v>
      </c>
      <c r="B9" s="14">
        <v>1.0974062206597346</v>
      </c>
      <c r="C9" s="14">
        <v>5.0360737014075312</v>
      </c>
      <c r="D9" s="15">
        <v>1.4464590243159043</v>
      </c>
      <c r="E9" s="14">
        <v>6.6355918471790885</v>
      </c>
      <c r="F9" s="17">
        <v>0.34905280365616975</v>
      </c>
      <c r="G9" s="17">
        <v>0.31807073541676067</v>
      </c>
    </row>
    <row r="10" spans="1:8" x14ac:dyDescent="0.25">
      <c r="A10" s="72" t="s">
        <v>144</v>
      </c>
      <c r="B10" s="14">
        <v>0.72214066815837397</v>
      </c>
      <c r="C10" s="14">
        <v>3.3139539025420506</v>
      </c>
      <c r="D10" s="15">
        <v>0.93934798259833718</v>
      </c>
      <c r="E10" s="14">
        <v>4.3092335905896668</v>
      </c>
      <c r="F10" s="17">
        <v>0.21720731443996322</v>
      </c>
      <c r="G10" s="17">
        <v>0.30078255389478636</v>
      </c>
    </row>
    <row r="11" spans="1:8" x14ac:dyDescent="0.25">
      <c r="A11" s="72" t="s">
        <v>6</v>
      </c>
      <c r="B11" s="14">
        <v>1.0599693136811008</v>
      </c>
      <c r="C11" s="14">
        <v>4.8642731236927492</v>
      </c>
      <c r="D11" s="15">
        <v>1.359641200355473</v>
      </c>
      <c r="E11" s="14">
        <v>6.2373174161877749</v>
      </c>
      <c r="F11" s="17">
        <v>0.29967188667437217</v>
      </c>
      <c r="G11" s="17">
        <v>0.28271751154159408</v>
      </c>
    </row>
    <row r="12" spans="1:8" x14ac:dyDescent="0.25">
      <c r="A12" s="72" t="s">
        <v>5</v>
      </c>
      <c r="B12" s="14">
        <v>1.1504717399520747</v>
      </c>
      <c r="C12" s="14">
        <v>5.2795950712782336</v>
      </c>
      <c r="D12" s="15">
        <v>1.476333484428441</v>
      </c>
      <c r="E12" s="14">
        <v>6.772640128968737</v>
      </c>
      <c r="F12" s="17">
        <v>0.32586174447636629</v>
      </c>
      <c r="G12" s="17">
        <v>0.28324185041689143</v>
      </c>
    </row>
    <row r="13" spans="1:8" x14ac:dyDescent="0.25">
      <c r="A13" s="72" t="s">
        <v>4</v>
      </c>
      <c r="B13" s="14">
        <v>1.7999699994458205</v>
      </c>
      <c r="C13" s="14">
        <v>8.2601878929409516</v>
      </c>
      <c r="D13" s="15">
        <v>1.7097235814389857</v>
      </c>
      <c r="E13" s="14">
        <v>7.8433109180482594</v>
      </c>
      <c r="F13" s="17">
        <v>-9.024641800683475E-2</v>
      </c>
      <c r="G13" s="17">
        <v>-5.0137734537031187E-2</v>
      </c>
    </row>
    <row r="14" spans="1:8" x14ac:dyDescent="0.25">
      <c r="A14" s="72" t="s">
        <v>3</v>
      </c>
      <c r="B14" s="14">
        <v>1.3164454894683459</v>
      </c>
      <c r="C14" s="14">
        <v>6.0412601860981558</v>
      </c>
      <c r="D14" s="15">
        <v>1.6290556645607925</v>
      </c>
      <c r="E14" s="14">
        <v>7.4732490202914139</v>
      </c>
      <c r="F14" s="17">
        <v>0.3126101750924466</v>
      </c>
      <c r="G14" s="17">
        <v>0.23746533950197657</v>
      </c>
    </row>
    <row r="15" spans="1:8" x14ac:dyDescent="0.25">
      <c r="A15" s="72" t="s">
        <v>107</v>
      </c>
      <c r="B15" s="14">
        <v>0.6714423287241017</v>
      </c>
      <c r="C15" s="14">
        <v>3.0812956861739331</v>
      </c>
      <c r="D15" s="15">
        <v>1.0393635174894542</v>
      </c>
      <c r="E15" s="14">
        <v>4.7680521653008494</v>
      </c>
      <c r="F15" s="17">
        <v>0.36792118876535251</v>
      </c>
      <c r="G15" s="17">
        <v>0.54795650054486322</v>
      </c>
    </row>
    <row r="16" spans="1:8" x14ac:dyDescent="0.25">
      <c r="A16" s="72" t="s">
        <v>2</v>
      </c>
      <c r="B16" s="14">
        <v>1.3317544228155962</v>
      </c>
      <c r="C16" s="14">
        <v>6.1115139491762793</v>
      </c>
      <c r="D16" s="15">
        <v>1.7094875234342422</v>
      </c>
      <c r="E16" s="14">
        <v>7.8422280083042546</v>
      </c>
      <c r="F16" s="17">
        <v>0.37773310061864596</v>
      </c>
      <c r="G16" s="17">
        <v>0.28363570200881516</v>
      </c>
    </row>
    <row r="17" spans="1:7" x14ac:dyDescent="0.25">
      <c r="A17" s="72" t="s">
        <v>1</v>
      </c>
      <c r="B17" s="14">
        <v>1.0649487335905514</v>
      </c>
      <c r="C17" s="14">
        <v>4.8871240290203817</v>
      </c>
      <c r="D17" s="15">
        <v>1.3701530332042833</v>
      </c>
      <c r="E17" s="14">
        <v>6.2855401664889543</v>
      </c>
      <c r="F17" s="17">
        <v>0.30520429961373186</v>
      </c>
      <c r="G17" s="17">
        <v>0.28659060289664229</v>
      </c>
    </row>
    <row r="18" spans="1:7" x14ac:dyDescent="0.25">
      <c r="A18" s="72" t="s">
        <v>0</v>
      </c>
      <c r="B18" s="14">
        <v>0.98861190735370752</v>
      </c>
      <c r="C18" s="14">
        <v>4.5368090081804491</v>
      </c>
      <c r="D18" s="15">
        <v>1.2769902384634058</v>
      </c>
      <c r="E18" s="14">
        <v>5.858158352797167</v>
      </c>
      <c r="F18" s="17">
        <v>0.28837833110969824</v>
      </c>
      <c r="G18" s="17">
        <v>0.29170024047315235</v>
      </c>
    </row>
    <row r="19" spans="1:7" x14ac:dyDescent="0.25">
      <c r="A19" s="72" t="s">
        <v>108</v>
      </c>
      <c r="B19" s="14">
        <v>0.85262473931012217</v>
      </c>
      <c r="C19" s="14">
        <v>3.9127544075955565</v>
      </c>
      <c r="D19" s="15">
        <v>1.0206209399996142</v>
      </c>
      <c r="E19" s="14">
        <v>4.6820710954634075</v>
      </c>
      <c r="F19" s="17">
        <v>0.16799620068949206</v>
      </c>
      <c r="G19" s="17">
        <v>0.19703416162357845</v>
      </c>
    </row>
    <row r="20" spans="1:7" x14ac:dyDescent="0.25">
      <c r="A20" s="72" t="s">
        <v>149</v>
      </c>
      <c r="B20" s="14">
        <v>0.85435043800576915</v>
      </c>
      <c r="C20" s="14">
        <v>3.9206737592942162</v>
      </c>
      <c r="D20" s="15">
        <v>0</v>
      </c>
      <c r="E20" s="14">
        <v>0</v>
      </c>
      <c r="F20" s="17">
        <v>-0.85435043800576915</v>
      </c>
      <c r="G20" s="17">
        <v>-1</v>
      </c>
    </row>
    <row r="21" spans="1:7" x14ac:dyDescent="0.25">
      <c r="A21" s="72" t="s">
        <v>132</v>
      </c>
      <c r="B21" s="14">
        <v>1.0349698004463819</v>
      </c>
      <c r="C21" s="14">
        <v>4.7495486134984573</v>
      </c>
      <c r="D21" s="15">
        <v>1.1474101155698027</v>
      </c>
      <c r="E21" s="14">
        <v>5.2637130262619651</v>
      </c>
      <c r="F21" s="17">
        <v>0.11244031512342079</v>
      </c>
      <c r="G21" s="17">
        <v>0.10864115559210075</v>
      </c>
    </row>
    <row r="22" spans="1:7" x14ac:dyDescent="0.25">
      <c r="A22" s="72" t="s">
        <v>142</v>
      </c>
      <c r="B22" s="14">
        <v>0.950231355900931</v>
      </c>
      <c r="C22" s="14">
        <v>4.3606779801454092</v>
      </c>
      <c r="D22" s="15">
        <v>1.1826660637742752</v>
      </c>
      <c r="E22" s="14">
        <v>5.4254487398476359</v>
      </c>
      <c r="F22" s="17">
        <v>0.23243470787334419</v>
      </c>
      <c r="G22" s="17">
        <v>0.24460854341411276</v>
      </c>
    </row>
    <row r="23" spans="1:7" x14ac:dyDescent="0.25">
      <c r="A23" s="73" t="s">
        <v>60</v>
      </c>
      <c r="B23" s="76">
        <v>1.1659524126194347</v>
      </c>
      <c r="C23" s="76">
        <v>5.3506369580768345</v>
      </c>
      <c r="D23" s="76">
        <v>1.4141400995984916</v>
      </c>
      <c r="E23" s="76">
        <v>6.4873296497996078</v>
      </c>
      <c r="F23" s="75">
        <v>0.20095529363774356</v>
      </c>
      <c r="G23" s="75">
        <v>0.2128626214010545</v>
      </c>
    </row>
    <row r="24" spans="1:7" x14ac:dyDescent="0.25">
      <c r="E24" s="49"/>
    </row>
    <row r="25" spans="1:7" x14ac:dyDescent="0.25">
      <c r="E25" s="49"/>
      <c r="F25" s="2"/>
      <c r="G25" s="2"/>
    </row>
  </sheetData>
  <sortState xmlns:xlrd2="http://schemas.microsoft.com/office/spreadsheetml/2017/richdata2" ref="A5:L22">
    <sortCondition ref="A5:A22"/>
  </sortState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5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13.42578125" style="1" bestFit="1" customWidth="1"/>
    <col min="2" max="3" width="16.140625" style="1" customWidth="1"/>
    <col min="4" max="4" width="14.7109375" style="1" hidden="1" customWidth="1"/>
    <col min="5" max="5" width="26.5703125" style="1" customWidth="1"/>
    <col min="6" max="6" width="14.140625" style="1" customWidth="1"/>
    <col min="7" max="14" width="9.140625" style="1"/>
    <col min="15" max="15" width="11.140625" style="1" customWidth="1"/>
    <col min="16" max="16384" width="9.140625" style="1"/>
  </cols>
  <sheetData>
    <row r="2" spans="1:6" ht="15" customHeight="1" x14ac:dyDescent="0.25">
      <c r="A2" s="5"/>
      <c r="B2" s="98" t="str">
        <f>[6]Tab1_Produção!B3</f>
        <v>4º trim./24</v>
      </c>
      <c r="C2" s="98" t="str">
        <f>[6]Tab1_Produção!D3</f>
        <v>1º trim./25</v>
      </c>
      <c r="D2" s="146" t="str">
        <f>[6]Tab1_Produção!F3</f>
        <v>Variações: 1T2025 - 4T2024</v>
      </c>
      <c r="E2" s="146"/>
    </row>
    <row r="3" spans="1:6" ht="15" customHeight="1" x14ac:dyDescent="0.25">
      <c r="A3" s="71" t="s">
        <v>11</v>
      </c>
      <c r="B3" s="115" t="s">
        <v>61</v>
      </c>
      <c r="C3" s="115" t="s">
        <v>62</v>
      </c>
      <c r="D3" s="115" t="s">
        <v>63</v>
      </c>
      <c r="E3" s="115" t="s">
        <v>128</v>
      </c>
    </row>
    <row r="4" spans="1:6" x14ac:dyDescent="0.25">
      <c r="A4" s="142" t="s">
        <v>10</v>
      </c>
      <c r="B4" s="16">
        <f>_xlfn.XLOOKUP(A4,'[6]SIGEP 4ºT2024'!$A$9:$A$65,'[6]SIGEP 4ºT2024'!$BC$9:$BC$65,0)</f>
        <v>0</v>
      </c>
      <c r="C4" s="16">
        <f>_xlfn.XLOOKUP(A4,'[6]SIGEP 1ºT2025'!$A$9:$A$62,'[6]SIGEP 1ºT2025'!$BM$9:$BM$62,0)</f>
        <v>0</v>
      </c>
      <c r="D4" s="17">
        <f>C4-B4</f>
        <v>0</v>
      </c>
      <c r="E4" s="141">
        <f t="shared" ref="E4:E21" si="0">IFERROR(C4/B4-1,0)</f>
        <v>0</v>
      </c>
      <c r="F4" s="2"/>
    </row>
    <row r="5" spans="1:6" x14ac:dyDescent="0.25">
      <c r="A5" s="9" t="s">
        <v>8</v>
      </c>
      <c r="B5" s="16">
        <f>_xlfn.XLOOKUP(A5,'[6]SIGEP 4ºT2024'!$A$9:$A$65,'[6]SIGEP 4ºT2024'!$BC$9:$BC$65,0)</f>
        <v>0</v>
      </c>
      <c r="C5" s="16">
        <f>_xlfn.XLOOKUP(A5,'[6]SIGEP 1ºT2025'!$A$9:$A$62,'[6]SIGEP 1ºT2025'!$BM$9:$BM$62,0)</f>
        <v>0</v>
      </c>
      <c r="D5" s="17">
        <f>C5-B5</f>
        <v>0</v>
      </c>
      <c r="E5" s="141">
        <f t="shared" si="0"/>
        <v>0</v>
      </c>
      <c r="F5" s="2"/>
    </row>
    <row r="6" spans="1:6" x14ac:dyDescent="0.25">
      <c r="A6" s="9" t="s">
        <v>81</v>
      </c>
      <c r="B6" s="16">
        <f>_xlfn.XLOOKUP(A6,'[6]SIGEP 4ºT2024'!$A$9:$A$65,'[6]SIGEP 4ºT2024'!$BC$9:$BC$65,0)</f>
        <v>6.6743504569104556E-3</v>
      </c>
      <c r="C6" s="16">
        <f>_xlfn.XLOOKUP(A6,'[6]SIGEP 1ºT2025'!$A$9:$A$62,'[6]SIGEP 1ºT2025'!$BM$9:$BM$62,0)</f>
        <v>0</v>
      </c>
      <c r="D6" s="17">
        <f>C6-B6</f>
        <v>-6.6743504569104556E-3</v>
      </c>
      <c r="E6" s="141">
        <f>IFERROR(C6/B6-1,0)</f>
        <v>-1</v>
      </c>
      <c r="F6" s="2"/>
    </row>
    <row r="7" spans="1:6" x14ac:dyDescent="0.25">
      <c r="A7" s="9" t="s">
        <v>156</v>
      </c>
      <c r="B7" s="16">
        <f>_xlfn.XLOOKUP(A7,'[6]SIGEP 4ºT2024'!$A$9:$A$65,'[6]SIGEP 4ºT2024'!$BC$9:$BC$65,0)</f>
        <v>4.9528008389447174E-2</v>
      </c>
      <c r="C7" s="16">
        <f>_xlfn.XLOOKUP(A7,'[6]SIGEP 1ºT2025'!$A$9:$A$62,'[6]SIGEP 1ºT2025'!$BM$9:$BM$62,0)</f>
        <v>7.8281323399311972E-2</v>
      </c>
      <c r="D7" s="17">
        <f>C7-B7</f>
        <v>2.8753315009864798E-2</v>
      </c>
      <c r="E7" s="141">
        <f t="shared" si="0"/>
        <v>0.58054656233645785</v>
      </c>
      <c r="F7" s="2"/>
    </row>
    <row r="8" spans="1:6" x14ac:dyDescent="0.25">
      <c r="A8" s="9" t="s">
        <v>157</v>
      </c>
      <c r="B8" s="16">
        <f>_xlfn.XLOOKUP(A8,'[6]SIGEP 4ºT2024'!$A$9:$A$65,'[6]SIGEP 4ºT2024'!$BC$9:$BC$65,0)</f>
        <v>2.6853159461406945E-2</v>
      </c>
      <c r="C8" s="16">
        <f>_xlfn.XLOOKUP(A8,'[6]SIGEP 1ºT2025'!$A$9:$A$62,'[6]SIGEP 1ºT2025'!$BM$9:$BM$62,0)</f>
        <v>2.05495298114165E-2</v>
      </c>
      <c r="D8" s="17">
        <f>C8-B8</f>
        <v>-6.303629649990445E-3</v>
      </c>
      <c r="E8" s="141">
        <f>IFERROR(C8/B8-1,0)</f>
        <v>-0.23474443143459334</v>
      </c>
      <c r="F8" s="2"/>
    </row>
    <row r="9" spans="1:6" x14ac:dyDescent="0.25">
      <c r="A9" s="9" t="s">
        <v>7</v>
      </c>
      <c r="B9" s="16">
        <f>_xlfn.XLOOKUP(A9,'[6]SIGEP 4ºT2024'!$A$9:$A$65,'[6]SIGEP 4ºT2024'!$BC$9:$BC$65,0)</f>
        <v>0.12201007365170685</v>
      </c>
      <c r="C9" s="16">
        <f>_xlfn.XLOOKUP(A9,'[6]SIGEP 1ºT2025'!$A$9:$A$62,'[6]SIGEP 1ºT2025'!$BM$9:$BM$62,0)</f>
        <v>0.17363814721030646</v>
      </c>
      <c r="D9" s="17">
        <f t="shared" ref="D9:D18" si="1">C9-B9</f>
        <v>5.1628073558599608E-2</v>
      </c>
      <c r="E9" s="141">
        <f t="shared" si="0"/>
        <v>0.4231459912562503</v>
      </c>
      <c r="F9" s="2"/>
    </row>
    <row r="10" spans="1:6" x14ac:dyDescent="0.25">
      <c r="A10" s="9" t="s">
        <v>144</v>
      </c>
      <c r="B10" s="16">
        <f>_xlfn.XLOOKUP(A10,'[6]SIGEP 4ºT2024'!$A$9:$A$65,'[6]SIGEP 4ºT2024'!$BC$9:$BC$65,0)</f>
        <v>3.2729051288175576E-2</v>
      </c>
      <c r="C10" s="16">
        <f>_xlfn.XLOOKUP(A10,'[6]SIGEP 1ºT2025'!$A$9:$A$62,'[6]SIGEP 1ºT2025'!$BM$9:$BM$62,0)</f>
        <v>2.9088601283047882E-2</v>
      </c>
      <c r="D10" s="17">
        <f t="shared" si="1"/>
        <v>-3.6404500051276933E-3</v>
      </c>
      <c r="E10" s="141">
        <f t="shared" si="0"/>
        <v>-0.11122992759777683</v>
      </c>
      <c r="F10" s="2"/>
    </row>
    <row r="11" spans="1:6" x14ac:dyDescent="0.25">
      <c r="A11" s="9" t="s">
        <v>6</v>
      </c>
      <c r="B11" s="16">
        <f>_xlfn.XLOOKUP(A11,'[6]SIGEP 4ºT2024'!$A$9:$A$65,'[6]SIGEP 4ºT2024'!$BC$9:$BC$65,0)</f>
        <v>5.0513056786082228E-2</v>
      </c>
      <c r="C11" s="16">
        <f>_xlfn.XLOOKUP(A11,'[6]SIGEP 1ºT2025'!$A$9:$A$62,'[6]SIGEP 1ºT2025'!$BM$9:$BM$62,0)</f>
        <v>4.4705262386001143E-2</v>
      </c>
      <c r="D11" s="17">
        <f>C11-B11</f>
        <v>-5.8077944000810844E-3</v>
      </c>
      <c r="E11" s="141">
        <f t="shared" si="0"/>
        <v>-0.11497610260801516</v>
      </c>
      <c r="F11" s="2"/>
    </row>
    <row r="12" spans="1:6" x14ac:dyDescent="0.25">
      <c r="A12" s="140" t="s">
        <v>5</v>
      </c>
      <c r="B12" s="16">
        <f>_xlfn.XLOOKUP(A12,'[6]SIGEP 4ºT2024'!$A$9:$A$65,'[6]SIGEP 4ºT2024'!$BC$9:$BC$65,0)</f>
        <v>4.4350711235827969E-2</v>
      </c>
      <c r="C12" s="16">
        <f>_xlfn.XLOOKUP(A12,'[6]SIGEP 1ºT2025'!$A$9:$A$62,'[6]SIGEP 1ºT2025'!$BM$9:$BM$62,0)</f>
        <v>2.9033096402500392E-2</v>
      </c>
      <c r="D12" s="95">
        <f t="shared" si="1"/>
        <v>-1.5317614833327577E-2</v>
      </c>
      <c r="E12" s="136">
        <f>IFERROR(C12/B12-1,0)</f>
        <v>-0.3453747280822298</v>
      </c>
      <c r="F12" s="2"/>
    </row>
    <row r="13" spans="1:6" x14ac:dyDescent="0.25">
      <c r="A13" s="140" t="s">
        <v>4</v>
      </c>
      <c r="B13" s="16">
        <f>_xlfn.XLOOKUP(A13,'[6]SIGEP 4ºT2024'!$A$9:$A$65,'[6]SIGEP 4ºT2024'!$BC$9:$BC$65,0)</f>
        <v>0</v>
      </c>
      <c r="C13" s="16">
        <f>_xlfn.XLOOKUP(A13,'[6]SIGEP 1ºT2025'!$A$9:$A$62,'[6]SIGEP 1ºT2025'!$BM$9:$BM$62,0)</f>
        <v>5.3106160799734417E-2</v>
      </c>
      <c r="D13" s="95">
        <f t="shared" si="1"/>
        <v>5.3106160799734417E-2</v>
      </c>
      <c r="E13" s="136">
        <f>IFERROR(C13/B13-1,0)</f>
        <v>0</v>
      </c>
      <c r="F13" s="2"/>
    </row>
    <row r="14" spans="1:6" x14ac:dyDescent="0.25">
      <c r="A14" s="140" t="s">
        <v>3</v>
      </c>
      <c r="B14" s="16">
        <f>_xlfn.XLOOKUP(A14,'[6]SIGEP 4ºT2024'!$A$9:$A$65,'[6]SIGEP 4ºT2024'!$BC$9:$BC$65,0)</f>
        <v>7.0755460497655784E-2</v>
      </c>
      <c r="C14" s="16">
        <f>_xlfn.XLOOKUP(A14,'[6]SIGEP 1ºT2025'!$A$9:$A$62,'[6]SIGEP 1ºT2025'!$BM$9:$BM$62,0)</f>
        <v>7.4491658369235436E-2</v>
      </c>
      <c r="D14" s="95">
        <f t="shared" si="1"/>
        <v>3.7361978715796523E-3</v>
      </c>
      <c r="E14" s="136">
        <f t="shared" si="0"/>
        <v>5.2804375030580664E-2</v>
      </c>
      <c r="F14" s="2"/>
    </row>
    <row r="15" spans="1:6" x14ac:dyDescent="0.25">
      <c r="A15" s="140" t="s">
        <v>107</v>
      </c>
      <c r="B15" s="16">
        <f>_xlfn.XLOOKUP(A15,'[6]SIGEP 4ºT2024'!$A$9:$A$65,'[6]SIGEP 4ºT2024'!$BC$9:$BC$65,0)</f>
        <v>0</v>
      </c>
      <c r="C15" s="16">
        <f>_xlfn.XLOOKUP(A15,'[6]SIGEP 1ºT2025'!$A$9:$A$62,'[6]SIGEP 1ºT2025'!$BM$9:$BM$62,0)</f>
        <v>0</v>
      </c>
      <c r="D15" s="95">
        <f>C15-B15</f>
        <v>0</v>
      </c>
      <c r="E15" s="136">
        <f t="shared" si="0"/>
        <v>0</v>
      </c>
      <c r="F15" s="2"/>
    </row>
    <row r="16" spans="1:6" x14ac:dyDescent="0.25">
      <c r="A16" s="140" t="s">
        <v>2</v>
      </c>
      <c r="B16" s="16">
        <f>_xlfn.XLOOKUP(A16,'[6]SIGEP 4ºT2024'!$A$9:$A$65,'[6]SIGEP 4ºT2024'!$BC$9:$BC$65,0)</f>
        <v>0.12701212440144174</v>
      </c>
      <c r="C16" s="16">
        <f>_xlfn.XLOOKUP(A16,'[6]SIGEP 1ºT2025'!$A$9:$A$62,'[6]SIGEP 1ºT2025'!$BM$9:$BM$62,0)</f>
        <v>0.13174459441612835</v>
      </c>
      <c r="D16" s="95">
        <f>C16-B16</f>
        <v>4.7324700146866017E-3</v>
      </c>
      <c r="E16" s="136">
        <f t="shared" si="0"/>
        <v>3.7259986296496184E-2</v>
      </c>
      <c r="F16" s="2"/>
    </row>
    <row r="17" spans="1:6" x14ac:dyDescent="0.25">
      <c r="A17" s="140" t="s">
        <v>1</v>
      </c>
      <c r="B17" s="16">
        <f>_xlfn.XLOOKUP(A17,'[6]SIGEP 4ºT2024'!$A$9:$A$65,'[6]SIGEP 4ºT2024'!$BC$9:$BC$65,0)</f>
        <v>5.2902631004176782E-2</v>
      </c>
      <c r="C17" s="16">
        <f>_xlfn.XLOOKUP(A17,'[6]SIGEP 1ºT2025'!$A$9:$A$62,'[6]SIGEP 1ºT2025'!$BM$9:$BM$62,0)</f>
        <v>5.5475224011444869E-2</v>
      </c>
      <c r="D17" s="95">
        <f t="shared" si="1"/>
        <v>2.5725930072680869E-3</v>
      </c>
      <c r="E17" s="136">
        <f t="shared" si="0"/>
        <v>4.8628829198777979E-2</v>
      </c>
      <c r="F17" s="2"/>
    </row>
    <row r="18" spans="1:6" x14ac:dyDescent="0.25">
      <c r="A18" s="140" t="s">
        <v>0</v>
      </c>
      <c r="B18" s="16">
        <f>_xlfn.XLOOKUP(A18,'[6]SIGEP 4ºT2024'!$A$9:$A$65,'[6]SIGEP 4ºT2024'!$BC$9:$BC$65,0)</f>
        <v>0.14930786195083112</v>
      </c>
      <c r="C18" s="16">
        <f>_xlfn.XLOOKUP(A18,'[6]SIGEP 1ºT2025'!$A$9:$A$62,'[6]SIGEP 1ºT2025'!$BM$9:$BM$62,0)</f>
        <v>0.13739550303756637</v>
      </c>
      <c r="D18" s="95">
        <f t="shared" si="1"/>
        <v>-1.1912358913264753E-2</v>
      </c>
      <c r="E18" s="136">
        <f>IFERROR(C18/B18-1,0)</f>
        <v>-7.9783869098518312E-2</v>
      </c>
      <c r="F18" s="2"/>
    </row>
    <row r="19" spans="1:6" x14ac:dyDescent="0.25">
      <c r="A19" s="9" t="s">
        <v>108</v>
      </c>
      <c r="B19" s="16">
        <f>_xlfn.XLOOKUP(A19,'[6]SIGEP 4ºT2024'!$A$9:$A$65,'[6]SIGEP 4ºT2024'!$BC$9:$BC$65,0)</f>
        <v>0.14955911481353795</v>
      </c>
      <c r="C19" s="16">
        <f>_xlfn.XLOOKUP(A19,'[6]SIGEP 1ºT2025'!$A$9:$A$62,'[6]SIGEP 1ºT2025'!$BM$9:$BM$62,0)</f>
        <v>0.17450584239030376</v>
      </c>
      <c r="D19" s="17">
        <f>C19-B19</f>
        <v>2.4946727576765804E-2</v>
      </c>
      <c r="E19" s="136">
        <f t="shared" si="0"/>
        <v>0.16680178675748381</v>
      </c>
      <c r="F19" s="2"/>
    </row>
    <row r="20" spans="1:6" x14ac:dyDescent="0.25">
      <c r="A20" s="9" t="s">
        <v>149</v>
      </c>
      <c r="B20" s="16">
        <f>_xlfn.XLOOKUP(A20,'[6]SIGEP 4ºT2024'!$A$9:$A$65,'[6]SIGEP 4ºT2024'!$BC$9:$BC$65,0)</f>
        <v>5.2180191044550454E-2</v>
      </c>
      <c r="C20" s="16">
        <f>_xlfn.XLOOKUP(A20,'[6]SIGEP 1ºT2025'!$A$9:$A$62,'[6]SIGEP 1ºT2025'!$BM$9:$BM$62,0)</f>
        <v>0</v>
      </c>
      <c r="D20" s="17">
        <f>C20-B20</f>
        <v>-5.2180191044550454E-2</v>
      </c>
      <c r="E20" s="136">
        <f t="shared" si="0"/>
        <v>-1</v>
      </c>
      <c r="F20" s="2"/>
    </row>
    <row r="21" spans="1:6" x14ac:dyDescent="0.25">
      <c r="A21" s="9" t="s">
        <v>132</v>
      </c>
      <c r="B21" s="16">
        <f>_xlfn.XLOOKUP(A21,'[6]SIGEP 4ºT2024'!$A$9:$A$65,'[6]SIGEP 4ºT2024'!$BC$9:$BC$65,0)</f>
        <v>3.7653130459744028E-2</v>
      </c>
      <c r="C21" s="16">
        <f>_xlfn.XLOOKUP(A21,'[6]SIGEP 1ºT2025'!$A$9:$A$62,'[6]SIGEP 1ºT2025'!$BM$9:$BM$62,0)</f>
        <v>3.0277760724376542E-2</v>
      </c>
      <c r="D21" s="17">
        <f>C21-B21</f>
        <v>-7.3753697353674853E-3</v>
      </c>
      <c r="E21" s="136">
        <f t="shared" si="0"/>
        <v>-0.19587666803036974</v>
      </c>
      <c r="F21" s="2"/>
    </row>
    <row r="22" spans="1:6" x14ac:dyDescent="0.25">
      <c r="A22" s="9" t="s">
        <v>142</v>
      </c>
      <c r="B22" s="16">
        <f>_xlfn.XLOOKUP(A22,'[6]SIGEP 4ºT2024'!$A$9:$A$65,'[6]SIGEP 4ºT2024'!$BC$9:$BC$65,0)</f>
        <v>0.36619480013489203</v>
      </c>
      <c r="C22" s="16">
        <f>_xlfn.XLOOKUP(A22,'[6]SIGEP 1ºT2025'!$A$9:$A$62,'[6]SIGEP 1ºT2025'!$BM$9:$BM$62,0)</f>
        <v>0.36470878481140329</v>
      </c>
      <c r="D22" s="17">
        <f>C22-B22</f>
        <v>-1.486015323488743E-3</v>
      </c>
      <c r="E22" s="141">
        <f>IFERROR(C22/B22-1,0)</f>
        <v>-4.0579913284988223E-3</v>
      </c>
      <c r="F22" s="2"/>
    </row>
    <row r="25" spans="1:6" x14ac:dyDescent="0.25">
      <c r="A25" s="54"/>
      <c r="B25" s="60"/>
      <c r="C25" s="60"/>
      <c r="E25" s="61"/>
    </row>
  </sheetData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23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20.85546875" style="1" customWidth="1"/>
    <col min="2" max="3" width="17.7109375" style="1" customWidth="1"/>
    <col min="4" max="4" width="24.42578125" style="1" customWidth="1"/>
    <col min="5" max="16384" width="9.140625" style="1"/>
  </cols>
  <sheetData>
    <row r="2" spans="1:4" ht="18" customHeight="1" x14ac:dyDescent="0.25">
      <c r="A2" s="5"/>
      <c r="B2" s="71" t="s">
        <v>165</v>
      </c>
      <c r="C2" s="71" t="s">
        <v>188</v>
      </c>
      <c r="D2" s="71" t="s">
        <v>189</v>
      </c>
    </row>
    <row r="3" spans="1:4" x14ac:dyDescent="0.25">
      <c r="A3" s="71" t="s">
        <v>11</v>
      </c>
      <c r="B3" s="71" t="s">
        <v>61</v>
      </c>
      <c r="C3" s="71" t="s">
        <v>62</v>
      </c>
      <c r="D3" s="71" t="s">
        <v>128</v>
      </c>
    </row>
    <row r="4" spans="1:4" x14ac:dyDescent="0.25">
      <c r="A4" s="72" t="s">
        <v>10</v>
      </c>
      <c r="B4" s="18">
        <v>0</v>
      </c>
      <c r="C4" s="18">
        <v>0</v>
      </c>
      <c r="D4" s="17">
        <v>0</v>
      </c>
    </row>
    <row r="5" spans="1:4" x14ac:dyDescent="0.25">
      <c r="A5" s="72" t="s">
        <v>8</v>
      </c>
      <c r="B5" s="18">
        <v>0</v>
      </c>
      <c r="C5" s="18">
        <v>0</v>
      </c>
      <c r="D5" s="17">
        <v>0</v>
      </c>
    </row>
    <row r="6" spans="1:4" x14ac:dyDescent="0.25">
      <c r="A6" s="72" t="s">
        <v>81</v>
      </c>
      <c r="B6" s="18">
        <v>1047455.66</v>
      </c>
      <c r="C6" s="18">
        <v>0</v>
      </c>
      <c r="D6" s="17">
        <v>-1</v>
      </c>
    </row>
    <row r="7" spans="1:4" x14ac:dyDescent="0.25">
      <c r="A7" s="72" t="s">
        <v>156</v>
      </c>
      <c r="B7" s="18">
        <v>83682614.599999994</v>
      </c>
      <c r="C7" s="18">
        <v>146222366.81999999</v>
      </c>
      <c r="D7" s="17">
        <v>0.74734462491328513</v>
      </c>
    </row>
    <row r="8" spans="1:4" x14ac:dyDescent="0.25">
      <c r="A8" s="72" t="s">
        <v>157</v>
      </c>
      <c r="B8" s="18">
        <v>22800516.059999999</v>
      </c>
      <c r="C8" s="18">
        <v>18232155.699999999</v>
      </c>
      <c r="D8" s="17">
        <v>-0.20036214741711422</v>
      </c>
    </row>
    <row r="9" spans="1:4" x14ac:dyDescent="0.25">
      <c r="A9" s="72" t="s">
        <v>7</v>
      </c>
      <c r="B9" s="18">
        <v>164990800.15000001</v>
      </c>
      <c r="C9" s="18">
        <v>384672712.01999998</v>
      </c>
      <c r="D9" s="17">
        <v>1.3314797653582988</v>
      </c>
    </row>
    <row r="10" spans="1:4" x14ac:dyDescent="0.25">
      <c r="A10" s="72" t="s">
        <v>144</v>
      </c>
      <c r="B10" s="18">
        <v>20359604.16</v>
      </c>
      <c r="C10" s="18">
        <v>14903196.26</v>
      </c>
      <c r="D10" s="17">
        <v>-0.26800166924266966</v>
      </c>
    </row>
    <row r="11" spans="1:4" x14ac:dyDescent="0.25">
      <c r="A11" s="72" t="s">
        <v>6</v>
      </c>
      <c r="B11" s="18">
        <v>15892004.640000001</v>
      </c>
      <c r="C11" s="18">
        <v>14734479.800000001</v>
      </c>
      <c r="D11" s="17">
        <v>-7.2836930659240018E-2</v>
      </c>
    </row>
    <row r="12" spans="1:4" x14ac:dyDescent="0.25">
      <c r="A12" s="72" t="s">
        <v>5</v>
      </c>
      <c r="B12" s="18">
        <v>15462239.039999999</v>
      </c>
      <c r="C12" s="18">
        <v>5727913.1699999999</v>
      </c>
      <c r="D12" s="17">
        <v>-0.62955473944089269</v>
      </c>
    </row>
    <row r="13" spans="1:4" x14ac:dyDescent="0.25">
      <c r="A13" s="72" t="s">
        <v>4</v>
      </c>
      <c r="B13" s="18">
        <v>0</v>
      </c>
      <c r="C13" s="18">
        <v>8265844.9199999999</v>
      </c>
      <c r="D13" s="17">
        <v>0</v>
      </c>
    </row>
    <row r="14" spans="1:4" x14ac:dyDescent="0.25">
      <c r="A14" s="72" t="s">
        <v>3</v>
      </c>
      <c r="B14" s="18">
        <v>38410635.670000002</v>
      </c>
      <c r="C14" s="18">
        <v>73718134.239999995</v>
      </c>
      <c r="D14" s="17">
        <v>0.91921151405407064</v>
      </c>
    </row>
    <row r="15" spans="1:4" x14ac:dyDescent="0.25">
      <c r="A15" s="72" t="s">
        <v>107</v>
      </c>
      <c r="B15" s="18">
        <v>0</v>
      </c>
      <c r="C15" s="18">
        <v>0</v>
      </c>
      <c r="D15" s="17">
        <v>0</v>
      </c>
    </row>
    <row r="16" spans="1:4" x14ac:dyDescent="0.25">
      <c r="A16" s="72" t="s">
        <v>2</v>
      </c>
      <c r="B16" s="18">
        <v>55807926.539999999</v>
      </c>
      <c r="C16" s="18">
        <v>161907098.80000001</v>
      </c>
      <c r="D16" s="17">
        <v>1.9011487944092327</v>
      </c>
    </row>
    <row r="17" spans="1:4" x14ac:dyDescent="0.25">
      <c r="A17" s="72" t="s">
        <v>1</v>
      </c>
      <c r="B17" s="18">
        <v>15912573.84</v>
      </c>
      <c r="C17" s="18">
        <v>21745723.48</v>
      </c>
      <c r="D17" s="17">
        <v>0.36657486706122966</v>
      </c>
    </row>
    <row r="18" spans="1:4" x14ac:dyDescent="0.25">
      <c r="A18" s="72" t="s">
        <v>0</v>
      </c>
      <c r="B18" s="18">
        <v>115246354.25</v>
      </c>
      <c r="C18" s="18">
        <v>61693639.560000002</v>
      </c>
      <c r="D18" s="17">
        <v>-0.4646803366450093</v>
      </c>
    </row>
    <row r="19" spans="1:4" x14ac:dyDescent="0.25">
      <c r="A19" s="72" t="s">
        <v>108</v>
      </c>
      <c r="B19" s="18">
        <v>332352754.99000001</v>
      </c>
      <c r="C19" s="18">
        <v>516670471.85000002</v>
      </c>
      <c r="D19" s="17">
        <v>0.55458459149991346</v>
      </c>
    </row>
    <row r="20" spans="1:4" x14ac:dyDescent="0.25">
      <c r="A20" s="72" t="s">
        <v>149</v>
      </c>
      <c r="B20" s="18">
        <v>78782164.700000003</v>
      </c>
      <c r="C20" s="18">
        <v>0</v>
      </c>
      <c r="D20" s="17">
        <v>-1</v>
      </c>
    </row>
    <row r="21" spans="1:4" x14ac:dyDescent="0.25">
      <c r="A21" s="72" t="s">
        <v>132</v>
      </c>
      <c r="B21" s="18">
        <v>35342541.979999997</v>
      </c>
      <c r="C21" s="18">
        <v>24491147.84</v>
      </c>
      <c r="D21" s="17">
        <v>-0.30703490841549252</v>
      </c>
    </row>
    <row r="22" spans="1:4" x14ac:dyDescent="0.25">
      <c r="A22" s="72" t="s">
        <v>142</v>
      </c>
      <c r="B22" s="18">
        <v>8549775278.6400003</v>
      </c>
      <c r="C22" s="18">
        <v>8240608432.6800003</v>
      </c>
      <c r="D22" s="17">
        <v>-3.6160815446505956E-2</v>
      </c>
    </row>
    <row r="23" spans="1:4" x14ac:dyDescent="0.25">
      <c r="A23" s="73" t="s">
        <v>59</v>
      </c>
      <c r="B23" s="78">
        <v>9545865464.9200001</v>
      </c>
      <c r="C23" s="78">
        <v>9693593317.1399994</v>
      </c>
      <c r="D23" s="79">
        <v>1.5475584981045731E-2</v>
      </c>
    </row>
  </sheetData>
  <sortState xmlns:xlrd2="http://schemas.microsoft.com/office/spreadsheetml/2017/richdata2" ref="A4:D22">
    <sortCondition ref="A4:A22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21"/>
  <sheetViews>
    <sheetView zoomScale="130" zoomScaleNormal="130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40.85546875" style="1" bestFit="1" customWidth="1"/>
    <col min="3" max="3" width="16" style="1" customWidth="1"/>
    <col min="4" max="4" width="19.42578125" style="1" customWidth="1"/>
    <col min="5" max="16384" width="9.140625" style="1"/>
  </cols>
  <sheetData>
    <row r="2" spans="1:4" x14ac:dyDescent="0.25">
      <c r="B2" s="56" t="s">
        <v>145</v>
      </c>
      <c r="D2" s="4"/>
    </row>
    <row r="3" spans="1:4" x14ac:dyDescent="0.25">
      <c r="B3" s="71" t="s">
        <v>11</v>
      </c>
      <c r="C3" s="71" t="s">
        <v>188</v>
      </c>
      <c r="D3" s="71" t="s">
        <v>114</v>
      </c>
    </row>
    <row r="4" spans="1:4" x14ac:dyDescent="0.25">
      <c r="B4" s="137" t="s">
        <v>81</v>
      </c>
      <c r="C4" s="138">
        <v>0</v>
      </c>
      <c r="D4" s="139">
        <v>298241951.38</v>
      </c>
    </row>
    <row r="5" spans="1:4" x14ac:dyDescent="0.25">
      <c r="B5" s="137" t="s">
        <v>191</v>
      </c>
      <c r="C5" s="138">
        <v>110922316.01000001</v>
      </c>
      <c r="D5" s="139">
        <v>110922316.01000001</v>
      </c>
    </row>
    <row r="6" spans="1:4" x14ac:dyDescent="0.25">
      <c r="B6" s="137" t="s">
        <v>132</v>
      </c>
      <c r="C6" s="139">
        <v>24491147.84</v>
      </c>
      <c r="D6" s="139">
        <v>1462929577.7200003</v>
      </c>
    </row>
    <row r="7" spans="1:4" x14ac:dyDescent="0.25">
      <c r="B7" s="137" t="s">
        <v>142</v>
      </c>
      <c r="C7" s="139">
        <v>773251075.48000002</v>
      </c>
      <c r="D7" s="139">
        <v>16320468445.989998</v>
      </c>
    </row>
    <row r="8" spans="1:4" ht="15" customHeight="1" x14ac:dyDescent="0.25">
      <c r="A8" s="80"/>
      <c r="B8" s="73" t="s">
        <v>59</v>
      </c>
      <c r="C8" s="116">
        <v>908664539.33000004</v>
      </c>
      <c r="D8" s="116">
        <v>18192562291.099998</v>
      </c>
    </row>
    <row r="9" spans="1:4" ht="18.75" customHeight="1" x14ac:dyDescent="0.25"/>
    <row r="19" spans="3:3" x14ac:dyDescent="0.25">
      <c r="C19" s="4"/>
    </row>
    <row r="20" spans="3:3" x14ac:dyDescent="0.25">
      <c r="C20" s="8"/>
    </row>
    <row r="21" spans="3:3" x14ac:dyDescent="0.25">
      <c r="C21" s="8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64"/>
  <sheetViews>
    <sheetView zoomScale="115" zoomScaleNormal="115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13.42578125" style="1" bestFit="1" customWidth="1"/>
    <col min="3" max="3" width="11.7109375" style="1" bestFit="1" customWidth="1"/>
    <col min="4" max="4" width="14.140625" style="1" bestFit="1" customWidth="1"/>
    <col min="5" max="5" width="23.7109375" style="1" bestFit="1" customWidth="1"/>
    <col min="6" max="6" width="14.140625" style="1" bestFit="1" customWidth="1"/>
    <col min="7" max="16384" width="9.140625" style="1"/>
  </cols>
  <sheetData>
    <row r="2" spans="1:6" ht="23.25" customHeight="1" x14ac:dyDescent="0.25">
      <c r="B2" s="71" t="s">
        <v>11</v>
      </c>
      <c r="C2" s="71" t="s">
        <v>83</v>
      </c>
      <c r="D2" s="71" t="s">
        <v>84</v>
      </c>
      <c r="E2" s="71" t="s">
        <v>55</v>
      </c>
      <c r="F2" s="71" t="s">
        <v>84</v>
      </c>
    </row>
    <row r="3" spans="1:6" x14ac:dyDescent="0.25">
      <c r="A3" s="2"/>
      <c r="B3" s="147" t="s">
        <v>10</v>
      </c>
      <c r="C3" s="147" t="s">
        <v>56</v>
      </c>
      <c r="D3" s="148">
        <v>1</v>
      </c>
      <c r="E3" s="18" t="s">
        <v>64</v>
      </c>
      <c r="F3" s="17">
        <v>0.69430000000000003</v>
      </c>
    </row>
    <row r="4" spans="1:6" x14ac:dyDescent="0.25">
      <c r="A4" s="2"/>
      <c r="B4" s="147"/>
      <c r="C4" s="147"/>
      <c r="D4" s="148"/>
      <c r="E4" s="18" t="s">
        <v>66</v>
      </c>
      <c r="F4" s="17">
        <v>0.30570000000000003</v>
      </c>
    </row>
    <row r="5" spans="1:6" x14ac:dyDescent="0.25">
      <c r="A5" s="2"/>
      <c r="B5" s="150" t="s">
        <v>8</v>
      </c>
      <c r="C5" s="151" t="s">
        <v>56</v>
      </c>
      <c r="D5" s="152">
        <v>1</v>
      </c>
      <c r="E5" s="81" t="s">
        <v>20</v>
      </c>
      <c r="F5" s="16">
        <v>8.6599999999999996E-2</v>
      </c>
    </row>
    <row r="6" spans="1:6" x14ac:dyDescent="0.25">
      <c r="A6" s="2"/>
      <c r="B6" s="150"/>
      <c r="C6" s="151"/>
      <c r="D6" s="152"/>
      <c r="E6" s="81" t="s">
        <v>64</v>
      </c>
      <c r="F6" s="16">
        <v>0.5</v>
      </c>
    </row>
    <row r="7" spans="1:6" x14ac:dyDescent="0.25">
      <c r="A7" s="2"/>
      <c r="B7" s="150"/>
      <c r="C7" s="151"/>
      <c r="D7" s="152"/>
      <c r="E7" s="81" t="s">
        <v>67</v>
      </c>
      <c r="F7" s="16">
        <v>0.1817</v>
      </c>
    </row>
    <row r="8" spans="1:6" x14ac:dyDescent="0.25">
      <c r="A8" s="2"/>
      <c r="B8" s="150"/>
      <c r="C8" s="151"/>
      <c r="D8" s="152"/>
      <c r="E8" s="81" t="s">
        <v>68</v>
      </c>
      <c r="F8" s="16">
        <v>0.23169999999999999</v>
      </c>
    </row>
    <row r="9" spans="1:6" x14ac:dyDescent="0.25">
      <c r="A9" s="2"/>
      <c r="B9" s="147" t="s">
        <v>9</v>
      </c>
      <c r="C9" s="149" t="s">
        <v>85</v>
      </c>
      <c r="D9" s="148">
        <v>1</v>
      </c>
      <c r="E9" s="18" t="s">
        <v>80</v>
      </c>
      <c r="F9" s="17">
        <v>7.1199999999999999E-2</v>
      </c>
    </row>
    <row r="10" spans="1:6" x14ac:dyDescent="0.25">
      <c r="A10" s="2"/>
      <c r="B10" s="147"/>
      <c r="C10" s="149"/>
      <c r="D10" s="148"/>
      <c r="E10" s="18" t="s">
        <v>82</v>
      </c>
      <c r="F10" s="17">
        <v>0.92879999999999996</v>
      </c>
    </row>
    <row r="11" spans="1:6" x14ac:dyDescent="0.25">
      <c r="A11" s="2"/>
      <c r="B11" s="84" t="s">
        <v>156</v>
      </c>
      <c r="C11" s="18" t="s">
        <v>56</v>
      </c>
      <c r="D11" s="17">
        <v>1</v>
      </c>
      <c r="E11" s="18" t="s">
        <v>73</v>
      </c>
      <c r="F11" s="17">
        <v>1</v>
      </c>
    </row>
    <row r="12" spans="1:6" x14ac:dyDescent="0.25">
      <c r="A12" s="2"/>
      <c r="B12" s="147" t="s">
        <v>157</v>
      </c>
      <c r="C12" s="82" t="s">
        <v>161</v>
      </c>
      <c r="D12" s="83">
        <v>2.7000000000000001E-3</v>
      </c>
      <c r="E12" s="18" t="s">
        <v>77</v>
      </c>
      <c r="F12" s="17">
        <v>1</v>
      </c>
    </row>
    <row r="13" spans="1:6" x14ac:dyDescent="0.25">
      <c r="A13" s="2"/>
      <c r="B13" s="147"/>
      <c r="C13" s="149" t="s">
        <v>56</v>
      </c>
      <c r="D13" s="148">
        <v>0.99729999999999996</v>
      </c>
      <c r="E13" s="18" t="s">
        <v>79</v>
      </c>
      <c r="F13" s="17">
        <v>0.80010000000000003</v>
      </c>
    </row>
    <row r="14" spans="1:6" x14ac:dyDescent="0.25">
      <c r="A14" s="2"/>
      <c r="B14" s="147"/>
      <c r="C14" s="149"/>
      <c r="D14" s="148"/>
      <c r="E14" s="18" t="s">
        <v>64</v>
      </c>
      <c r="F14" s="17">
        <v>0.19989999999999999</v>
      </c>
    </row>
    <row r="15" spans="1:6" x14ac:dyDescent="0.25">
      <c r="A15" s="2"/>
      <c r="B15" s="147" t="s">
        <v>7</v>
      </c>
      <c r="C15" s="147" t="s">
        <v>57</v>
      </c>
      <c r="D15" s="148">
        <v>1</v>
      </c>
      <c r="E15" s="18" t="s">
        <v>14</v>
      </c>
      <c r="F15" s="17">
        <v>0.32304500000000003</v>
      </c>
    </row>
    <row r="16" spans="1:6" x14ac:dyDescent="0.25">
      <c r="A16" s="2"/>
      <c r="B16" s="147"/>
      <c r="C16" s="147"/>
      <c r="D16" s="148"/>
      <c r="E16" s="18" t="s">
        <v>69</v>
      </c>
      <c r="F16" s="17">
        <v>0.37770199999999998</v>
      </c>
    </row>
    <row r="17" spans="1:6" x14ac:dyDescent="0.25">
      <c r="A17" s="2"/>
      <c r="B17" s="147"/>
      <c r="C17" s="147"/>
      <c r="D17" s="148"/>
      <c r="E17" s="18" t="s">
        <v>136</v>
      </c>
      <c r="F17" s="17">
        <v>3.2299999999999998E-3</v>
      </c>
    </row>
    <row r="18" spans="1:6" x14ac:dyDescent="0.25">
      <c r="A18" s="2"/>
      <c r="B18" s="147"/>
      <c r="C18" s="147"/>
      <c r="D18" s="148"/>
      <c r="E18" s="18" t="s">
        <v>17</v>
      </c>
      <c r="F18" s="17">
        <v>0.29602299999999998</v>
      </c>
    </row>
    <row r="19" spans="1:6" x14ac:dyDescent="0.25">
      <c r="A19" s="2"/>
      <c r="B19" s="147" t="s">
        <v>144</v>
      </c>
      <c r="C19" s="149" t="s">
        <v>85</v>
      </c>
      <c r="D19" s="148">
        <v>1</v>
      </c>
      <c r="E19" s="18" t="s">
        <v>112</v>
      </c>
      <c r="F19" s="17">
        <v>0.5</v>
      </c>
    </row>
    <row r="20" spans="1:6" x14ac:dyDescent="0.25">
      <c r="A20" s="2"/>
      <c r="B20" s="147"/>
      <c r="C20" s="149"/>
      <c r="D20" s="148"/>
      <c r="E20" s="18" t="s">
        <v>159</v>
      </c>
      <c r="F20" s="17">
        <v>0.5</v>
      </c>
    </row>
    <row r="21" spans="1:6" x14ac:dyDescent="0.25">
      <c r="A21" s="2"/>
      <c r="B21" s="147" t="s">
        <v>5</v>
      </c>
      <c r="C21" s="147" t="s">
        <v>56</v>
      </c>
      <c r="D21" s="148">
        <v>1</v>
      </c>
      <c r="E21" s="18" t="s">
        <v>64</v>
      </c>
      <c r="F21" s="17">
        <v>0.5</v>
      </c>
    </row>
    <row r="22" spans="1:6" x14ac:dyDescent="0.25">
      <c r="A22" s="2"/>
      <c r="B22" s="147"/>
      <c r="C22" s="147"/>
      <c r="D22" s="148"/>
      <c r="E22" s="18" t="s">
        <v>74</v>
      </c>
      <c r="F22" s="17">
        <v>0.20399999999999999</v>
      </c>
    </row>
    <row r="23" spans="1:6" x14ac:dyDescent="0.25">
      <c r="A23" s="2"/>
      <c r="B23" s="147"/>
      <c r="C23" s="147"/>
      <c r="D23" s="148"/>
      <c r="E23" s="18" t="s">
        <v>68</v>
      </c>
      <c r="F23" s="17">
        <v>0.29599999999999999</v>
      </c>
    </row>
    <row r="24" spans="1:6" x14ac:dyDescent="0.25">
      <c r="A24" s="2"/>
      <c r="B24" s="147" t="s">
        <v>4</v>
      </c>
      <c r="C24" s="149" t="s">
        <v>56</v>
      </c>
      <c r="D24" s="148">
        <v>1</v>
      </c>
      <c r="E24" s="18" t="s">
        <v>64</v>
      </c>
      <c r="F24" s="17">
        <v>0.5</v>
      </c>
    </row>
    <row r="25" spans="1:6" x14ac:dyDescent="0.25">
      <c r="A25" s="2"/>
      <c r="B25" s="147"/>
      <c r="C25" s="149"/>
      <c r="D25" s="148"/>
      <c r="E25" s="18" t="s">
        <v>67</v>
      </c>
      <c r="F25" s="17">
        <v>1.2699999999999999E-2</v>
      </c>
    </row>
    <row r="26" spans="1:6" x14ac:dyDescent="0.25">
      <c r="A26" s="2"/>
      <c r="B26" s="147"/>
      <c r="C26" s="149"/>
      <c r="D26" s="148"/>
      <c r="E26" s="18" t="s">
        <v>65</v>
      </c>
      <c r="F26" s="17">
        <v>1.6299999999999999E-2</v>
      </c>
    </row>
    <row r="27" spans="1:6" x14ac:dyDescent="0.25">
      <c r="A27" s="2"/>
      <c r="B27" s="147"/>
      <c r="C27" s="149"/>
      <c r="D27" s="148"/>
      <c r="E27" s="19" t="s">
        <v>74</v>
      </c>
      <c r="F27" s="17">
        <v>0.20660000000000001</v>
      </c>
    </row>
    <row r="28" spans="1:6" x14ac:dyDescent="0.25">
      <c r="A28" s="2"/>
      <c r="B28" s="147"/>
      <c r="C28" s="149"/>
      <c r="D28" s="148"/>
      <c r="E28" s="18" t="s">
        <v>75</v>
      </c>
      <c r="F28" s="17">
        <v>0.26440000000000002</v>
      </c>
    </row>
    <row r="29" spans="1:6" x14ac:dyDescent="0.25">
      <c r="A29" s="2"/>
      <c r="B29" s="147" t="s">
        <v>3</v>
      </c>
      <c r="C29" s="149" t="s">
        <v>56</v>
      </c>
      <c r="D29" s="148">
        <v>1</v>
      </c>
      <c r="E29" s="18" t="s">
        <v>70</v>
      </c>
      <c r="F29" s="17">
        <v>4.4200000000000003E-2</v>
      </c>
    </row>
    <row r="30" spans="1:6" x14ac:dyDescent="0.25">
      <c r="A30" s="2"/>
      <c r="B30" s="147"/>
      <c r="C30" s="149"/>
      <c r="D30" s="148"/>
      <c r="E30" s="18" t="s">
        <v>76</v>
      </c>
      <c r="F30" s="17">
        <v>0.28100000000000003</v>
      </c>
    </row>
    <row r="31" spans="1:6" x14ac:dyDescent="0.25">
      <c r="A31" s="2"/>
      <c r="B31" s="147"/>
      <c r="C31" s="149"/>
      <c r="D31" s="148"/>
      <c r="E31" s="18" t="s">
        <v>64</v>
      </c>
      <c r="F31" s="17">
        <v>0.5</v>
      </c>
    </row>
    <row r="32" spans="1:6" x14ac:dyDescent="0.25">
      <c r="A32" s="48"/>
      <c r="B32" s="147"/>
      <c r="C32" s="149"/>
      <c r="D32" s="148"/>
      <c r="E32" s="18" t="s">
        <v>67</v>
      </c>
      <c r="F32" s="17">
        <v>6.3299999999999995E-2</v>
      </c>
    </row>
    <row r="33" spans="1:7" x14ac:dyDescent="0.25">
      <c r="B33" s="147"/>
      <c r="C33" s="149"/>
      <c r="D33" s="148"/>
      <c r="E33" s="18" t="s">
        <v>68</v>
      </c>
      <c r="F33" s="17">
        <v>0.1115</v>
      </c>
    </row>
    <row r="34" spans="1:7" x14ac:dyDescent="0.25">
      <c r="B34" s="147" t="s">
        <v>107</v>
      </c>
      <c r="C34" s="149" t="s">
        <v>85</v>
      </c>
      <c r="D34" s="148">
        <v>1</v>
      </c>
      <c r="E34" s="18" t="s">
        <v>117</v>
      </c>
      <c r="F34" s="17">
        <v>8.4557999999999994E-2</v>
      </c>
    </row>
    <row r="35" spans="1:7" x14ac:dyDescent="0.25">
      <c r="B35" s="147"/>
      <c r="C35" s="149"/>
      <c r="D35" s="148"/>
      <c r="E35" s="18" t="s">
        <v>118</v>
      </c>
      <c r="F35" s="17">
        <v>0.30737999999999999</v>
      </c>
      <c r="G35" s="2"/>
    </row>
    <row r="36" spans="1:7" x14ac:dyDescent="0.25">
      <c r="B36" s="147"/>
      <c r="C36" s="149"/>
      <c r="D36" s="148"/>
      <c r="E36" s="18" t="s">
        <v>159</v>
      </c>
      <c r="F36" s="17">
        <v>3.1760000000000004E-2</v>
      </c>
    </row>
    <row r="37" spans="1:7" x14ac:dyDescent="0.25">
      <c r="B37" s="147"/>
      <c r="C37" s="149"/>
      <c r="D37" s="148"/>
      <c r="E37" s="18" t="s">
        <v>112</v>
      </c>
      <c r="F37" s="17">
        <v>7.6297500000000004E-2</v>
      </c>
    </row>
    <row r="38" spans="1:7" x14ac:dyDescent="0.25">
      <c r="B38" s="147"/>
      <c r="C38" s="149"/>
      <c r="D38" s="148"/>
      <c r="E38" s="18" t="s">
        <v>119</v>
      </c>
      <c r="F38" s="17">
        <v>0.15400900000000001</v>
      </c>
    </row>
    <row r="39" spans="1:7" x14ac:dyDescent="0.25">
      <c r="B39" s="147"/>
      <c r="C39" s="149"/>
      <c r="D39" s="148"/>
      <c r="E39" s="18" t="s">
        <v>80</v>
      </c>
      <c r="F39" s="17">
        <v>0.34599099999999999</v>
      </c>
    </row>
    <row r="40" spans="1:7" x14ac:dyDescent="0.25">
      <c r="B40" s="147" t="s">
        <v>2</v>
      </c>
      <c r="C40" s="149" t="s">
        <v>56</v>
      </c>
      <c r="D40" s="148">
        <v>1</v>
      </c>
      <c r="E40" s="18" t="s">
        <v>74</v>
      </c>
      <c r="F40" s="17">
        <v>6.9840000000000006E-3</v>
      </c>
    </row>
    <row r="41" spans="1:7" x14ac:dyDescent="0.25">
      <c r="B41" s="147"/>
      <c r="C41" s="149"/>
      <c r="D41" s="148"/>
      <c r="E41" s="18" t="s">
        <v>68</v>
      </c>
      <c r="F41" s="17">
        <v>5.4626000000000001E-2</v>
      </c>
    </row>
    <row r="42" spans="1:7" x14ac:dyDescent="0.25">
      <c r="B42" s="147"/>
      <c r="C42" s="149"/>
      <c r="D42" s="148"/>
      <c r="E42" s="18" t="s">
        <v>67</v>
      </c>
      <c r="F42" s="17">
        <v>5.8634000000000006E-2</v>
      </c>
    </row>
    <row r="43" spans="1:7" x14ac:dyDescent="0.25">
      <c r="B43" s="147"/>
      <c r="C43" s="149"/>
      <c r="D43" s="148"/>
      <c r="E43" s="18" t="s">
        <v>76</v>
      </c>
      <c r="F43" s="17">
        <v>0.30845</v>
      </c>
    </row>
    <row r="44" spans="1:7" x14ac:dyDescent="0.25">
      <c r="A44" s="2"/>
      <c r="B44" s="147"/>
      <c r="C44" s="149"/>
      <c r="D44" s="148"/>
      <c r="E44" s="18" t="s">
        <v>70</v>
      </c>
      <c r="F44" s="17">
        <v>9.9223999999999993E-2</v>
      </c>
    </row>
    <row r="45" spans="1:7" x14ac:dyDescent="0.25">
      <c r="A45" s="2"/>
      <c r="B45" s="147"/>
      <c r="C45" s="149"/>
      <c r="D45" s="148"/>
      <c r="E45" s="18" t="s">
        <v>19</v>
      </c>
      <c r="F45" s="17">
        <v>6.6644000000000009E-2</v>
      </c>
    </row>
    <row r="46" spans="1:7" x14ac:dyDescent="0.25">
      <c r="A46" s="2"/>
      <c r="B46" s="147"/>
      <c r="C46" s="149"/>
      <c r="D46" s="148"/>
      <c r="E46" s="18" t="s">
        <v>27</v>
      </c>
      <c r="F46" s="17">
        <v>0.40543800000000002</v>
      </c>
    </row>
    <row r="47" spans="1:7" x14ac:dyDescent="0.25">
      <c r="B47" s="147" t="s">
        <v>0</v>
      </c>
      <c r="C47" s="18" t="s">
        <v>57</v>
      </c>
      <c r="D47" s="17">
        <v>0.13372600000000001</v>
      </c>
      <c r="E47" s="18" t="s">
        <v>77</v>
      </c>
      <c r="F47" s="17">
        <v>1</v>
      </c>
    </row>
    <row r="48" spans="1:7" x14ac:dyDescent="0.25">
      <c r="B48" s="147"/>
      <c r="C48" s="149" t="s">
        <v>56</v>
      </c>
      <c r="D48" s="148">
        <v>0.86627399999999999</v>
      </c>
      <c r="E48" s="18" t="s">
        <v>78</v>
      </c>
      <c r="F48" s="17">
        <v>0.68220000000000003</v>
      </c>
    </row>
    <row r="49" spans="2:6" x14ac:dyDescent="0.25">
      <c r="B49" s="147"/>
      <c r="C49" s="149"/>
      <c r="D49" s="148"/>
      <c r="E49" s="18" t="s">
        <v>79</v>
      </c>
      <c r="F49" s="17">
        <v>0.31780000000000003</v>
      </c>
    </row>
    <row r="50" spans="2:6" x14ac:dyDescent="0.25">
      <c r="B50" s="147" t="s">
        <v>108</v>
      </c>
      <c r="C50" s="149" t="s">
        <v>85</v>
      </c>
      <c r="D50" s="148">
        <v>0.99822</v>
      </c>
      <c r="E50" s="18" t="s">
        <v>112</v>
      </c>
      <c r="F50" s="17">
        <v>0.5</v>
      </c>
    </row>
    <row r="51" spans="2:6" x14ac:dyDescent="0.25">
      <c r="B51" s="147"/>
      <c r="C51" s="149"/>
      <c r="D51" s="148"/>
      <c r="E51" s="18" t="s">
        <v>159</v>
      </c>
      <c r="F51" s="17">
        <v>0.5</v>
      </c>
    </row>
    <row r="52" spans="2:6" x14ac:dyDescent="0.25">
      <c r="B52" s="147"/>
      <c r="C52" s="82" t="s">
        <v>56</v>
      </c>
      <c r="D52" s="83">
        <v>1.7799999999999999E-3</v>
      </c>
      <c r="E52" s="18" t="s">
        <v>71</v>
      </c>
      <c r="F52" s="17">
        <v>1</v>
      </c>
    </row>
    <row r="53" spans="2:6" x14ac:dyDescent="0.25">
      <c r="B53" s="84" t="s">
        <v>149</v>
      </c>
      <c r="C53" s="82" t="s">
        <v>56</v>
      </c>
      <c r="D53" s="83">
        <v>1</v>
      </c>
      <c r="E53" s="18" t="s">
        <v>73</v>
      </c>
      <c r="F53" s="17">
        <v>1</v>
      </c>
    </row>
    <row r="54" spans="2:6" x14ac:dyDescent="0.25">
      <c r="B54" s="147" t="s">
        <v>132</v>
      </c>
      <c r="C54" s="149" t="s">
        <v>56</v>
      </c>
      <c r="D54" s="148">
        <v>1</v>
      </c>
      <c r="E54" s="18" t="s">
        <v>19</v>
      </c>
      <c r="F54" s="17">
        <v>2.249703903301321E-2</v>
      </c>
    </row>
    <row r="55" spans="2:6" x14ac:dyDescent="0.25">
      <c r="B55" s="147"/>
      <c r="C55" s="149"/>
      <c r="D55" s="148"/>
      <c r="E55" s="18" t="s">
        <v>133</v>
      </c>
      <c r="F55" s="17">
        <v>1.4615130616472755E-2</v>
      </c>
    </row>
    <row r="56" spans="2:6" x14ac:dyDescent="0.25">
      <c r="B56" s="147"/>
      <c r="C56" s="149"/>
      <c r="D56" s="148"/>
      <c r="E56" s="18" t="s">
        <v>76</v>
      </c>
      <c r="F56" s="17">
        <v>5.6347539495405573E-2</v>
      </c>
    </row>
    <row r="57" spans="2:6" x14ac:dyDescent="0.25">
      <c r="B57" s="147"/>
      <c r="C57" s="149"/>
      <c r="D57" s="148"/>
      <c r="E57" s="18" t="s">
        <v>73</v>
      </c>
      <c r="F57" s="17">
        <v>0.20643183817364144</v>
      </c>
    </row>
    <row r="58" spans="2:6" x14ac:dyDescent="0.25">
      <c r="B58" s="147"/>
      <c r="C58" s="149"/>
      <c r="D58" s="148"/>
      <c r="E58" s="18" t="s">
        <v>141</v>
      </c>
      <c r="F58" s="17">
        <v>0.11288781129326592</v>
      </c>
    </row>
    <row r="59" spans="2:6" x14ac:dyDescent="0.25">
      <c r="B59" s="147"/>
      <c r="C59" s="149"/>
      <c r="D59" s="148"/>
      <c r="E59" s="18" t="s">
        <v>66</v>
      </c>
      <c r="F59" s="17">
        <v>0.37249703691554115</v>
      </c>
    </row>
    <row r="60" spans="2:6" x14ac:dyDescent="0.25">
      <c r="B60" s="147"/>
      <c r="C60" s="149"/>
      <c r="D60" s="148"/>
      <c r="E60" s="18" t="s">
        <v>71</v>
      </c>
      <c r="F60" s="17">
        <v>0.20863392436635603</v>
      </c>
    </row>
    <row r="61" spans="2:6" x14ac:dyDescent="0.25">
      <c r="B61" s="147"/>
      <c r="C61" s="149"/>
      <c r="D61" s="148"/>
      <c r="E61" s="18" t="s">
        <v>137</v>
      </c>
      <c r="F61" s="17">
        <v>6.0896801063038712E-3</v>
      </c>
    </row>
    <row r="62" spans="2:6" x14ac:dyDescent="0.25">
      <c r="B62" s="147" t="s">
        <v>142</v>
      </c>
      <c r="C62" s="147" t="s">
        <v>56</v>
      </c>
      <c r="D62" s="148">
        <v>1</v>
      </c>
      <c r="E62" s="18" t="s">
        <v>71</v>
      </c>
      <c r="F62" s="17">
        <v>7.9899999999999999E-2</v>
      </c>
    </row>
    <row r="63" spans="2:6" x14ac:dyDescent="0.25">
      <c r="B63" s="147"/>
      <c r="C63" s="147"/>
      <c r="D63" s="148"/>
      <c r="E63" s="18" t="s">
        <v>72</v>
      </c>
      <c r="F63" s="17">
        <v>0.43080000000000002</v>
      </c>
    </row>
    <row r="64" spans="2:6" x14ac:dyDescent="0.25">
      <c r="B64" s="147"/>
      <c r="C64" s="147"/>
      <c r="D64" s="148"/>
      <c r="E64" s="18" t="s">
        <v>73</v>
      </c>
      <c r="F64" s="17">
        <v>0.48930000000000001</v>
      </c>
    </row>
  </sheetData>
  <mergeCells count="45">
    <mergeCell ref="B19:B20"/>
    <mergeCell ref="C19:C20"/>
    <mergeCell ref="D19:D20"/>
    <mergeCell ref="B34:B39"/>
    <mergeCell ref="C34:C39"/>
    <mergeCell ref="D34:D39"/>
    <mergeCell ref="D21:D23"/>
    <mergeCell ref="C21:C23"/>
    <mergeCell ref="B21:B23"/>
    <mergeCell ref="C54:C61"/>
    <mergeCell ref="D54:D61"/>
    <mergeCell ref="D29:D33"/>
    <mergeCell ref="B40:B46"/>
    <mergeCell ref="C40:C46"/>
    <mergeCell ref="B29:B33"/>
    <mergeCell ref="C29:C33"/>
    <mergeCell ref="C48:C49"/>
    <mergeCell ref="C50:C51"/>
    <mergeCell ref="B50:B52"/>
    <mergeCell ref="D50:D51"/>
    <mergeCell ref="B12:B14"/>
    <mergeCell ref="C13:C14"/>
    <mergeCell ref="D13:D14"/>
    <mergeCell ref="B3:B4"/>
    <mergeCell ref="C3:C4"/>
    <mergeCell ref="D3:D4"/>
    <mergeCell ref="B5:B8"/>
    <mergeCell ref="C5:C8"/>
    <mergeCell ref="D5:D8"/>
    <mergeCell ref="C62:C64"/>
    <mergeCell ref="D62:D64"/>
    <mergeCell ref="D48:D49"/>
    <mergeCell ref="B9:B10"/>
    <mergeCell ref="C9:C10"/>
    <mergeCell ref="D9:D10"/>
    <mergeCell ref="B15:B18"/>
    <mergeCell ref="C15:C18"/>
    <mergeCell ref="D15:D18"/>
    <mergeCell ref="B24:B28"/>
    <mergeCell ref="C24:C28"/>
    <mergeCell ref="D24:D28"/>
    <mergeCell ref="B62:B64"/>
    <mergeCell ref="B47:B49"/>
    <mergeCell ref="D40:D46"/>
    <mergeCell ref="B54:B61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5"/>
  <sheetViews>
    <sheetView zoomScale="145" zoomScaleNormal="145" workbookViewId="0">
      <selection activeCell="A2" sqref="A2"/>
    </sheetView>
  </sheetViews>
  <sheetFormatPr defaultColWidth="9.140625" defaultRowHeight="15" x14ac:dyDescent="0.25"/>
  <cols>
    <col min="1" max="1" width="20.85546875" style="1" customWidth="1"/>
    <col min="2" max="3" width="17.7109375" style="1" customWidth="1"/>
    <col min="4" max="4" width="26.28515625" style="1" bestFit="1" customWidth="1"/>
    <col min="5" max="5" width="17.7109375" style="1" customWidth="1"/>
    <col min="6" max="6" width="24.140625" style="1" bestFit="1" customWidth="1"/>
    <col min="7" max="7" width="15.7109375" style="1" customWidth="1"/>
    <col min="8" max="16384" width="9.140625" style="1"/>
  </cols>
  <sheetData>
    <row r="2" spans="1:6" ht="23.25" customHeight="1" x14ac:dyDescent="0.25">
      <c r="A2" s="71" t="s">
        <v>11</v>
      </c>
      <c r="B2" s="71" t="s">
        <v>83</v>
      </c>
      <c r="C2" s="71" t="s">
        <v>103</v>
      </c>
      <c r="D2" s="71" t="s">
        <v>55</v>
      </c>
      <c r="E2" s="71" t="s">
        <v>103</v>
      </c>
    </row>
    <row r="3" spans="1:6" x14ac:dyDescent="0.25">
      <c r="A3" s="84" t="s">
        <v>6</v>
      </c>
      <c r="B3" s="18" t="s">
        <v>58</v>
      </c>
      <c r="C3" s="17">
        <v>1</v>
      </c>
      <c r="D3" s="18" t="s">
        <v>12</v>
      </c>
      <c r="E3" s="17">
        <v>1</v>
      </c>
      <c r="F3" s="2"/>
    </row>
    <row r="4" spans="1:6" x14ac:dyDescent="0.25">
      <c r="A4" s="147" t="s">
        <v>1</v>
      </c>
      <c r="B4" s="149" t="s">
        <v>58</v>
      </c>
      <c r="C4" s="148">
        <v>1</v>
      </c>
      <c r="D4" s="18" t="s">
        <v>12</v>
      </c>
      <c r="E4" s="17">
        <v>0.96713803659805331</v>
      </c>
      <c r="F4" s="2"/>
    </row>
    <row r="5" spans="1:6" ht="15.6" customHeight="1" x14ac:dyDescent="0.25">
      <c r="A5" s="147"/>
      <c r="B5" s="149"/>
      <c r="C5" s="148"/>
      <c r="D5" s="18" t="s">
        <v>131</v>
      </c>
      <c r="E5" s="17">
        <v>3.2861963401946651E-2</v>
      </c>
      <c r="F5" s="2"/>
    </row>
  </sheetData>
  <mergeCells count="3">
    <mergeCell ref="A4:A5"/>
    <mergeCell ref="B4:B5"/>
    <mergeCell ref="C4:C5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71"/>
  <sheetViews>
    <sheetView zoomScale="90" zoomScaleNormal="90" workbookViewId="0">
      <selection activeCell="A3" sqref="A3"/>
    </sheetView>
  </sheetViews>
  <sheetFormatPr defaultColWidth="9.140625" defaultRowHeight="15" x14ac:dyDescent="0.25"/>
  <cols>
    <col min="1" max="1" width="26.7109375" style="1" bestFit="1" customWidth="1"/>
    <col min="2" max="2" width="22.42578125" style="1" customWidth="1"/>
    <col min="3" max="3" width="23.42578125" style="1" customWidth="1"/>
    <col min="4" max="4" width="19.85546875" style="1" hidden="1" customWidth="1"/>
    <col min="5" max="5" width="28.7109375" style="1" customWidth="1"/>
    <col min="6" max="6" width="18.7109375" style="1" bestFit="1" customWidth="1"/>
    <col min="7" max="7" width="14.7109375" style="1" bestFit="1" customWidth="1"/>
    <col min="8" max="8" width="27.5703125" style="1" bestFit="1" customWidth="1"/>
    <col min="9" max="9" width="9.140625" style="1"/>
    <col min="10" max="10" width="35.140625" style="1" bestFit="1" customWidth="1"/>
    <col min="11" max="11" width="12.85546875" style="1" bestFit="1" customWidth="1"/>
    <col min="12" max="16384" width="9.140625" style="1"/>
  </cols>
  <sheetData>
    <row r="2" spans="1:8" ht="17.25" customHeight="1" x14ac:dyDescent="0.25">
      <c r="A2" s="5"/>
      <c r="B2" s="71" t="s">
        <v>165</v>
      </c>
      <c r="C2" s="71" t="s">
        <v>188</v>
      </c>
      <c r="D2" s="143" t="s">
        <v>189</v>
      </c>
      <c r="E2" s="144"/>
    </row>
    <row r="3" spans="1:8" ht="26.25" customHeight="1" x14ac:dyDescent="0.25">
      <c r="A3" s="71" t="s">
        <v>54</v>
      </c>
      <c r="B3" s="71" t="s">
        <v>61</v>
      </c>
      <c r="C3" s="71" t="s">
        <v>62</v>
      </c>
      <c r="D3" s="71" t="s">
        <v>63</v>
      </c>
      <c r="E3" s="71" t="s">
        <v>128</v>
      </c>
    </row>
    <row r="4" spans="1:8" x14ac:dyDescent="0.25">
      <c r="A4" s="72" t="s">
        <v>51</v>
      </c>
      <c r="B4" s="18">
        <v>36207767.199999996</v>
      </c>
      <c r="C4" s="18">
        <v>53942330.119999997</v>
      </c>
      <c r="D4" s="18">
        <v>17734562.920000002</v>
      </c>
      <c r="E4" s="17">
        <v>0.48979995982740432</v>
      </c>
    </row>
    <row r="5" spans="1:8" x14ac:dyDescent="0.25">
      <c r="A5" s="72" t="s">
        <v>52</v>
      </c>
      <c r="B5" s="18">
        <v>144831068.75999999</v>
      </c>
      <c r="C5" s="18">
        <v>215769320.47999999</v>
      </c>
      <c r="D5" s="18">
        <v>70938251.719999999</v>
      </c>
      <c r="E5" s="17">
        <v>0.48979996023886274</v>
      </c>
    </row>
    <row r="6" spans="1:8" x14ac:dyDescent="0.25">
      <c r="A6" s="72" t="s">
        <v>53</v>
      </c>
      <c r="B6" s="18">
        <v>4117609345.6500001</v>
      </c>
      <c r="C6" s="18">
        <v>4097651114.8400002</v>
      </c>
      <c r="D6" s="18">
        <v>-19958230.809999943</v>
      </c>
      <c r="E6" s="17">
        <v>-4.8470433046506889E-3</v>
      </c>
    </row>
    <row r="7" spans="1:8" x14ac:dyDescent="0.25">
      <c r="A7" s="72" t="s">
        <v>138</v>
      </c>
      <c r="B7" s="18">
        <v>69524793.75</v>
      </c>
      <c r="C7" s="18">
        <v>18826217.649999999</v>
      </c>
      <c r="D7" s="18">
        <v>-50698576.100000001</v>
      </c>
      <c r="E7" s="17">
        <v>-0.72921577131611415</v>
      </c>
      <c r="H7" s="2"/>
    </row>
    <row r="8" spans="1:8" x14ac:dyDescent="0.25">
      <c r="A8" s="72" t="s">
        <v>139</v>
      </c>
      <c r="B8" s="18">
        <v>23174931.260000002</v>
      </c>
      <c r="C8" s="18">
        <v>6275405.8899999997</v>
      </c>
      <c r="D8" s="18">
        <v>-16899525.370000001</v>
      </c>
      <c r="E8" s="17">
        <v>-0.72921577114529057</v>
      </c>
    </row>
    <row r="9" spans="1:8" x14ac:dyDescent="0.25">
      <c r="A9" s="77" t="s">
        <v>86</v>
      </c>
      <c r="B9" s="78">
        <v>4391347906.6199999</v>
      </c>
      <c r="C9" s="78">
        <v>4392464388.9800005</v>
      </c>
      <c r="D9" s="78">
        <v>1116482.3600006104</v>
      </c>
      <c r="E9" s="79">
        <v>2.5424593626888203E-4</v>
      </c>
    </row>
    <row r="10" spans="1:8" x14ac:dyDescent="0.25">
      <c r="A10" s="72" t="s">
        <v>44</v>
      </c>
      <c r="B10" s="18">
        <v>12721831.4</v>
      </c>
      <c r="C10" s="18">
        <v>14592081.33</v>
      </c>
      <c r="D10" s="18">
        <v>1870249.9299999997</v>
      </c>
      <c r="E10" s="17">
        <v>0.1470110608445887</v>
      </c>
    </row>
    <row r="11" spans="1:8" hidden="1" x14ac:dyDescent="0.25">
      <c r="A11" s="72" t="s">
        <v>45</v>
      </c>
      <c r="B11" s="18">
        <v>0</v>
      </c>
      <c r="C11" s="18">
        <v>0</v>
      </c>
      <c r="D11" s="18">
        <v>0</v>
      </c>
      <c r="E11" s="17">
        <v>0</v>
      </c>
    </row>
    <row r="12" spans="1:8" x14ac:dyDescent="0.25">
      <c r="A12" s="72" t="s">
        <v>46</v>
      </c>
      <c r="B12" s="18">
        <v>72185290.200000003</v>
      </c>
      <c r="C12" s="18">
        <v>157188610.68000001</v>
      </c>
      <c r="D12" s="18">
        <v>85003320.480000004</v>
      </c>
      <c r="E12" s="17">
        <v>1.1775712232296325</v>
      </c>
    </row>
    <row r="13" spans="1:8" hidden="1" x14ac:dyDescent="0.25">
      <c r="A13" s="72" t="s">
        <v>115</v>
      </c>
      <c r="B13" s="18">
        <v>0</v>
      </c>
      <c r="C13" s="18">
        <v>0</v>
      </c>
      <c r="D13" s="18">
        <v>0</v>
      </c>
      <c r="E13" s="17">
        <v>0</v>
      </c>
    </row>
    <row r="14" spans="1:8" x14ac:dyDescent="0.25">
      <c r="A14" s="72" t="s">
        <v>47</v>
      </c>
      <c r="B14" s="18">
        <v>3287322895.1799998</v>
      </c>
      <c r="C14" s="18">
        <v>3129929221.3099999</v>
      </c>
      <c r="D14" s="18">
        <v>-157393673.86999989</v>
      </c>
      <c r="E14" s="17">
        <v>-4.7878982043649154E-2</v>
      </c>
      <c r="H14" s="2"/>
    </row>
    <row r="15" spans="1:8" hidden="1" x14ac:dyDescent="0.25">
      <c r="A15" s="72" t="s">
        <v>48</v>
      </c>
      <c r="B15" s="18">
        <v>0</v>
      </c>
      <c r="C15" s="18">
        <v>0</v>
      </c>
      <c r="D15" s="18">
        <v>0</v>
      </c>
      <c r="E15" s="17">
        <v>0</v>
      </c>
    </row>
    <row r="16" spans="1:8" hidden="1" x14ac:dyDescent="0.25">
      <c r="A16" s="72" t="s">
        <v>49</v>
      </c>
      <c r="B16" s="18">
        <v>0</v>
      </c>
      <c r="C16" s="18">
        <v>0</v>
      </c>
      <c r="D16" s="18">
        <v>0</v>
      </c>
      <c r="E16" s="17">
        <v>0</v>
      </c>
    </row>
    <row r="17" spans="1:11" x14ac:dyDescent="0.25">
      <c r="A17" s="72" t="s">
        <v>50</v>
      </c>
      <c r="B17" s="18">
        <v>140848308.5</v>
      </c>
      <c r="C17" s="18">
        <v>212261597.87</v>
      </c>
      <c r="D17" s="18">
        <v>71413289.370000005</v>
      </c>
      <c r="E17" s="17">
        <v>0.50702269789771748</v>
      </c>
    </row>
    <row r="18" spans="1:11" x14ac:dyDescent="0.25">
      <c r="A18" s="77" t="s">
        <v>87</v>
      </c>
      <c r="B18" s="78">
        <v>3513078325.2799997</v>
      </c>
      <c r="C18" s="78">
        <v>3513971511.1900001</v>
      </c>
      <c r="D18" s="78">
        <v>893185.91000032425</v>
      </c>
      <c r="E18" s="79">
        <v>2.5424594253231625E-4</v>
      </c>
    </row>
    <row r="19" spans="1:11" x14ac:dyDescent="0.25">
      <c r="A19" s="72" t="s">
        <v>12</v>
      </c>
      <c r="B19" s="18">
        <v>3126063.3899999997</v>
      </c>
      <c r="C19" s="18">
        <v>3576559.6199999996</v>
      </c>
      <c r="D19" s="18">
        <v>450496.23</v>
      </c>
      <c r="E19" s="17">
        <v>0.14410975524075975</v>
      </c>
      <c r="H19" s="67"/>
    </row>
    <row r="20" spans="1:11" x14ac:dyDescent="0.25">
      <c r="A20" s="72" t="s">
        <v>130</v>
      </c>
      <c r="B20" s="18">
        <v>54394.46</v>
      </c>
      <c r="C20" s="18">
        <v>71460.72</v>
      </c>
      <c r="D20" s="18">
        <v>17066.260000000002</v>
      </c>
      <c r="E20" s="17">
        <v>0.31374996644878905</v>
      </c>
      <c r="H20" s="67"/>
    </row>
    <row r="21" spans="1:11" hidden="1" x14ac:dyDescent="0.25">
      <c r="A21" s="72" t="s">
        <v>13</v>
      </c>
      <c r="B21" s="18">
        <v>0</v>
      </c>
      <c r="C21" s="18">
        <v>0</v>
      </c>
      <c r="D21" s="18">
        <v>0</v>
      </c>
      <c r="E21" s="17">
        <v>0</v>
      </c>
      <c r="H21" s="67"/>
    </row>
    <row r="22" spans="1:11" hidden="1" x14ac:dyDescent="0.25">
      <c r="A22" s="72" t="s">
        <v>109</v>
      </c>
      <c r="B22" s="18">
        <v>0</v>
      </c>
      <c r="C22" s="18">
        <v>0</v>
      </c>
      <c r="D22" s="18">
        <v>0</v>
      </c>
      <c r="E22" s="17">
        <v>0</v>
      </c>
      <c r="H22" s="67"/>
      <c r="K22" s="1">
        <v>0</v>
      </c>
    </row>
    <row r="23" spans="1:11" x14ac:dyDescent="0.25">
      <c r="A23" s="72" t="s">
        <v>14</v>
      </c>
      <c r="B23" s="18">
        <v>5329945.3100000005</v>
      </c>
      <c r="C23" s="18">
        <v>12426659.629999999</v>
      </c>
      <c r="D23" s="18">
        <v>7096714.3199999984</v>
      </c>
      <c r="E23" s="17">
        <v>1.3314797633448885</v>
      </c>
      <c r="H23" s="67"/>
    </row>
    <row r="24" spans="1:11" x14ac:dyDescent="0.25">
      <c r="A24" s="72" t="s">
        <v>15</v>
      </c>
      <c r="B24" s="18">
        <v>6231735.5299999993</v>
      </c>
      <c r="C24" s="18">
        <v>14529165.279999999</v>
      </c>
      <c r="D24" s="18">
        <v>8297429.75</v>
      </c>
      <c r="E24" s="17">
        <v>1.3314797635515192</v>
      </c>
      <c r="H24" s="67"/>
    </row>
    <row r="25" spans="1:11" x14ac:dyDescent="0.25">
      <c r="A25" s="72" t="s">
        <v>16</v>
      </c>
      <c r="B25" s="18">
        <v>53292.039999999994</v>
      </c>
      <c r="C25" s="18">
        <v>124249.29999999999</v>
      </c>
      <c r="D25" s="18">
        <v>70957.259999999995</v>
      </c>
      <c r="E25" s="17">
        <v>1.3314795230206991</v>
      </c>
      <c r="H25" s="67"/>
    </row>
    <row r="26" spans="1:11" x14ac:dyDescent="0.25">
      <c r="A26" s="72" t="s">
        <v>17</v>
      </c>
      <c r="B26" s="18">
        <v>6431349.6899999995</v>
      </c>
      <c r="C26" s="18">
        <v>12217078.48</v>
      </c>
      <c r="D26" s="18">
        <v>5785728.790000001</v>
      </c>
      <c r="E26" s="17">
        <v>0.89961346667187692</v>
      </c>
      <c r="H26" s="67"/>
    </row>
    <row r="27" spans="1:11" hidden="1" x14ac:dyDescent="0.25">
      <c r="A27" s="72" t="s">
        <v>116</v>
      </c>
      <c r="B27" s="18">
        <v>0</v>
      </c>
      <c r="C27" s="18">
        <v>0</v>
      </c>
      <c r="D27" s="18">
        <v>0</v>
      </c>
      <c r="E27" s="17">
        <v>0</v>
      </c>
      <c r="H27" s="67"/>
    </row>
    <row r="28" spans="1:11" hidden="1" x14ac:dyDescent="0.25">
      <c r="A28" s="72" t="s">
        <v>148</v>
      </c>
      <c r="B28" s="18">
        <v>0</v>
      </c>
      <c r="C28" s="18">
        <v>0</v>
      </c>
      <c r="D28" s="18">
        <v>0</v>
      </c>
      <c r="E28" s="17">
        <v>0</v>
      </c>
      <c r="H28" s="67"/>
    </row>
    <row r="29" spans="1:11" x14ac:dyDescent="0.25">
      <c r="A29" s="72" t="s">
        <v>133</v>
      </c>
      <c r="B29" s="18">
        <v>3763.5</v>
      </c>
      <c r="C29" s="18">
        <v>0</v>
      </c>
      <c r="D29" s="18">
        <v>-3763.5</v>
      </c>
      <c r="E29" s="17">
        <v>-1</v>
      </c>
      <c r="H29" s="67"/>
    </row>
    <row r="30" spans="1:11" x14ac:dyDescent="0.25">
      <c r="A30" s="72" t="s">
        <v>18</v>
      </c>
      <c r="B30" s="18">
        <v>723283.3</v>
      </c>
      <c r="C30" s="18">
        <v>1931880</v>
      </c>
      <c r="D30" s="18">
        <v>1208596.7</v>
      </c>
      <c r="E30" s="17">
        <v>1.6709865968148301</v>
      </c>
      <c r="H30" s="67"/>
    </row>
    <row r="31" spans="1:11" x14ac:dyDescent="0.25">
      <c r="A31" s="72" t="s">
        <v>19</v>
      </c>
      <c r="B31" s="18">
        <v>377719.48000000004</v>
      </c>
      <c r="C31" s="18">
        <v>1079013.6599999999</v>
      </c>
      <c r="D31" s="18">
        <v>701294.17999999993</v>
      </c>
      <c r="E31" s="17">
        <v>1.8566534614523982</v>
      </c>
      <c r="H31" s="67"/>
    </row>
    <row r="32" spans="1:11" x14ac:dyDescent="0.25">
      <c r="A32" s="72" t="s">
        <v>20</v>
      </c>
      <c r="B32" s="18">
        <v>2815276.9</v>
      </c>
      <c r="C32" s="18">
        <v>7065566.7199999997</v>
      </c>
      <c r="D32" s="18">
        <v>4250289.82</v>
      </c>
      <c r="E32" s="17">
        <v>1.5097235444229304</v>
      </c>
      <c r="H32" s="67"/>
    </row>
    <row r="33" spans="1:8" x14ac:dyDescent="0.25">
      <c r="A33" s="72" t="s">
        <v>21</v>
      </c>
      <c r="B33" s="18">
        <v>9958544.3599999994</v>
      </c>
      <c r="C33" s="18">
        <v>8394778.879999999</v>
      </c>
      <c r="D33" s="18">
        <v>-1563765.4800000004</v>
      </c>
      <c r="E33" s="17">
        <v>-0.15702751561574613</v>
      </c>
      <c r="H33" s="67"/>
    </row>
    <row r="34" spans="1:8" x14ac:dyDescent="0.25">
      <c r="A34" s="72" t="s">
        <v>22</v>
      </c>
      <c r="B34" s="18">
        <v>0</v>
      </c>
      <c r="C34" s="18">
        <v>13500.32</v>
      </c>
      <c r="D34" s="18">
        <v>13500.32</v>
      </c>
      <c r="E34" s="17">
        <v>0</v>
      </c>
      <c r="H34" s="67"/>
    </row>
    <row r="35" spans="1:8" x14ac:dyDescent="0.25">
      <c r="A35" s="72" t="s">
        <v>23</v>
      </c>
      <c r="B35" s="18">
        <v>570449.31999999995</v>
      </c>
      <c r="C35" s="18">
        <v>1426606.45</v>
      </c>
      <c r="D35" s="18">
        <v>856157.13</v>
      </c>
      <c r="E35" s="17">
        <v>1.5008469639336237</v>
      </c>
      <c r="H35" s="67"/>
    </row>
    <row r="36" spans="1:8" hidden="1" x14ac:dyDescent="0.25">
      <c r="A36" s="72" t="s">
        <v>151</v>
      </c>
      <c r="B36" s="18">
        <v>0</v>
      </c>
      <c r="C36" s="18">
        <v>0</v>
      </c>
      <c r="D36" s="18">
        <v>0</v>
      </c>
      <c r="E36" s="17">
        <v>0</v>
      </c>
      <c r="H36" s="67"/>
    </row>
    <row r="37" spans="1:8" x14ac:dyDescent="0.25">
      <c r="A37" s="72" t="s">
        <v>24</v>
      </c>
      <c r="B37" s="18">
        <v>354475.64</v>
      </c>
      <c r="C37" s="18">
        <v>400725.32999999996</v>
      </c>
      <c r="D37" s="18">
        <v>46249.689999999944</v>
      </c>
      <c r="E37" s="17">
        <v>0.13047353550162133</v>
      </c>
      <c r="H37" s="67"/>
    </row>
    <row r="38" spans="1:8" hidden="1" x14ac:dyDescent="0.25">
      <c r="A38" s="72" t="s">
        <v>152</v>
      </c>
      <c r="B38" s="18">
        <v>0</v>
      </c>
      <c r="C38" s="18">
        <v>0</v>
      </c>
      <c r="D38" s="18">
        <v>0</v>
      </c>
      <c r="E38" s="17">
        <v>0</v>
      </c>
      <c r="H38" s="67"/>
    </row>
    <row r="39" spans="1:8" x14ac:dyDescent="0.25">
      <c r="A39" s="72" t="s">
        <v>25</v>
      </c>
      <c r="B39" s="18">
        <v>398994469.64999998</v>
      </c>
      <c r="C39" s="18">
        <v>368947576.19999999</v>
      </c>
      <c r="D39" s="18">
        <v>-30046893.449999988</v>
      </c>
      <c r="E39" s="17">
        <v>-7.5306541156716533E-2</v>
      </c>
      <c r="H39" s="67"/>
    </row>
    <row r="40" spans="1:8" x14ac:dyDescent="0.25">
      <c r="A40" s="72" t="s">
        <v>26</v>
      </c>
      <c r="B40" s="18">
        <v>336925273.93000001</v>
      </c>
      <c r="C40" s="18">
        <v>321686581.05000001</v>
      </c>
      <c r="D40" s="18">
        <v>-15238692.879999995</v>
      </c>
      <c r="E40" s="17">
        <v>-4.5228702205243332E-2</v>
      </c>
      <c r="H40" s="67"/>
    </row>
    <row r="41" spans="1:8" x14ac:dyDescent="0.25">
      <c r="A41" s="72" t="s">
        <v>27</v>
      </c>
      <c r="B41" s="18">
        <v>2262665.41</v>
      </c>
      <c r="C41" s="18">
        <v>6564329.0300000003</v>
      </c>
      <c r="D41" s="18">
        <v>4301663.62</v>
      </c>
      <c r="E41" s="17">
        <v>1.9011487960122215</v>
      </c>
      <c r="H41" s="67"/>
    </row>
    <row r="42" spans="1:8" x14ac:dyDescent="0.25">
      <c r="A42" s="72" t="s">
        <v>28</v>
      </c>
      <c r="B42" s="18">
        <v>95920.46</v>
      </c>
      <c r="C42" s="18">
        <v>0</v>
      </c>
      <c r="D42" s="18">
        <v>-95920.46</v>
      </c>
      <c r="E42" s="17">
        <v>-1</v>
      </c>
      <c r="H42" s="67"/>
    </row>
    <row r="43" spans="1:8" ht="15" customHeight="1" x14ac:dyDescent="0.25">
      <c r="A43" s="72" t="s">
        <v>29</v>
      </c>
      <c r="B43" s="18">
        <v>1190869.3600000001</v>
      </c>
      <c r="C43" s="18">
        <v>2094682.98</v>
      </c>
      <c r="D43" s="18">
        <v>903813.61999999988</v>
      </c>
      <c r="E43" s="17">
        <v>0.75895278723100223</v>
      </c>
      <c r="H43" s="67"/>
    </row>
    <row r="44" spans="1:8" ht="15" customHeight="1" x14ac:dyDescent="0.25">
      <c r="A44" s="72" t="s">
        <v>30</v>
      </c>
      <c r="B44" s="18">
        <v>62563900.489999995</v>
      </c>
      <c r="C44" s="18">
        <v>59723550.890000001</v>
      </c>
      <c r="D44" s="18">
        <v>-2840349.599999994</v>
      </c>
      <c r="E44" s="17">
        <v>-4.5399177125377332E-2</v>
      </c>
      <c r="H44" s="67"/>
    </row>
    <row r="45" spans="1:8" ht="15" hidden="1" customHeight="1" x14ac:dyDescent="0.25">
      <c r="A45" s="72" t="s">
        <v>153</v>
      </c>
      <c r="B45" s="18">
        <v>0</v>
      </c>
      <c r="C45" s="18">
        <v>0</v>
      </c>
      <c r="D45" s="18">
        <v>0</v>
      </c>
      <c r="E45" s="17">
        <v>0</v>
      </c>
      <c r="H45" s="67"/>
    </row>
    <row r="46" spans="1:8" ht="15" customHeight="1" x14ac:dyDescent="0.25">
      <c r="A46" s="72" t="s">
        <v>31</v>
      </c>
      <c r="B46" s="18">
        <v>4992543.8499999996</v>
      </c>
      <c r="C46" s="18">
        <v>3153513.79</v>
      </c>
      <c r="D46" s="18">
        <v>-1839030.0599999996</v>
      </c>
      <c r="E46" s="17">
        <v>-0.3683553144956353</v>
      </c>
      <c r="H46" s="67"/>
    </row>
    <row r="47" spans="1:8" ht="15" customHeight="1" x14ac:dyDescent="0.25">
      <c r="A47" s="72" t="s">
        <v>140</v>
      </c>
      <c r="B47" s="18">
        <v>1568.14</v>
      </c>
      <c r="C47" s="18">
        <v>0</v>
      </c>
      <c r="D47" s="18">
        <v>-1568.14</v>
      </c>
      <c r="E47" s="17">
        <v>-1</v>
      </c>
      <c r="H47" s="67"/>
    </row>
    <row r="48" spans="1:8" ht="15" hidden="1" customHeight="1" x14ac:dyDescent="0.25">
      <c r="A48" s="72" t="s">
        <v>32</v>
      </c>
      <c r="B48" s="18">
        <v>0</v>
      </c>
      <c r="C48" s="18">
        <v>0</v>
      </c>
      <c r="D48" s="18">
        <v>0</v>
      </c>
      <c r="E48" s="17">
        <v>0</v>
      </c>
      <c r="F48" s="3">
        <v>0</v>
      </c>
      <c r="H48" s="67"/>
    </row>
    <row r="49" spans="1:8" ht="15" hidden="1" customHeight="1" x14ac:dyDescent="0.25">
      <c r="A49" s="72" t="s">
        <v>35</v>
      </c>
      <c r="B49" s="18">
        <v>0</v>
      </c>
      <c r="C49" s="18">
        <v>0</v>
      </c>
      <c r="D49" s="18">
        <v>0</v>
      </c>
      <c r="E49" s="17">
        <v>0</v>
      </c>
      <c r="F49" s="3">
        <v>0</v>
      </c>
      <c r="H49" s="67"/>
    </row>
    <row r="50" spans="1:8" ht="15" hidden="1" customHeight="1" x14ac:dyDescent="0.25">
      <c r="A50" s="72" t="s">
        <v>33</v>
      </c>
      <c r="B50" s="18">
        <v>0</v>
      </c>
      <c r="C50" s="18">
        <v>0</v>
      </c>
      <c r="D50" s="18">
        <v>0</v>
      </c>
      <c r="E50" s="17">
        <v>0</v>
      </c>
      <c r="F50" s="3">
        <v>0</v>
      </c>
      <c r="H50" s="67"/>
    </row>
    <row r="51" spans="1:8" ht="15" hidden="1" customHeight="1" x14ac:dyDescent="0.25">
      <c r="A51" s="72" t="s">
        <v>34</v>
      </c>
      <c r="B51" s="18">
        <v>0</v>
      </c>
      <c r="C51" s="18">
        <v>0</v>
      </c>
      <c r="D51" s="18">
        <v>0</v>
      </c>
      <c r="E51" s="17">
        <v>0</v>
      </c>
      <c r="F51" s="3">
        <v>0</v>
      </c>
      <c r="H51" s="67"/>
    </row>
    <row r="52" spans="1:8" ht="15" hidden="1" customHeight="1" x14ac:dyDescent="0.25">
      <c r="A52" s="72" t="s">
        <v>36</v>
      </c>
      <c r="B52" s="18">
        <v>0</v>
      </c>
      <c r="C52" s="18">
        <v>0</v>
      </c>
      <c r="D52" s="18">
        <v>0</v>
      </c>
      <c r="E52" s="17">
        <v>0</v>
      </c>
      <c r="F52" s="3">
        <v>0</v>
      </c>
      <c r="H52" s="67"/>
    </row>
    <row r="53" spans="1:8" ht="15" hidden="1" customHeight="1" x14ac:dyDescent="0.25">
      <c r="A53" s="72" t="s">
        <v>37</v>
      </c>
      <c r="B53" s="18">
        <v>0</v>
      </c>
      <c r="C53" s="18">
        <v>0</v>
      </c>
      <c r="D53" s="18"/>
      <c r="E53" s="17">
        <v>0</v>
      </c>
      <c r="F53" s="3">
        <v>0</v>
      </c>
      <c r="H53" s="67"/>
    </row>
    <row r="54" spans="1:8" ht="15" hidden="1" customHeight="1" x14ac:dyDescent="0.25">
      <c r="A54" s="72" t="s">
        <v>38</v>
      </c>
      <c r="B54" s="18">
        <v>0</v>
      </c>
      <c r="C54" s="18">
        <v>0</v>
      </c>
      <c r="D54" s="18">
        <v>0</v>
      </c>
      <c r="E54" s="17">
        <v>0</v>
      </c>
      <c r="F54" s="3">
        <v>0</v>
      </c>
      <c r="H54" s="67"/>
    </row>
    <row r="55" spans="1:8" hidden="1" x14ac:dyDescent="0.25">
      <c r="A55" s="72" t="s">
        <v>39</v>
      </c>
      <c r="B55" s="18">
        <v>0</v>
      </c>
      <c r="C55" s="18">
        <v>0</v>
      </c>
      <c r="D55" s="18">
        <v>0</v>
      </c>
      <c r="E55" s="17">
        <v>0</v>
      </c>
      <c r="F55" s="3">
        <v>0</v>
      </c>
      <c r="H55" s="67"/>
    </row>
    <row r="56" spans="1:8" hidden="1" x14ac:dyDescent="0.25">
      <c r="A56" s="72" t="s">
        <v>40</v>
      </c>
      <c r="B56" s="18">
        <v>0</v>
      </c>
      <c r="C56" s="18">
        <v>0</v>
      </c>
      <c r="D56" s="18">
        <v>0</v>
      </c>
      <c r="E56" s="17">
        <v>0</v>
      </c>
      <c r="F56" s="3">
        <v>0</v>
      </c>
      <c r="H56" s="67"/>
    </row>
    <row r="57" spans="1:8" hidden="1" x14ac:dyDescent="0.25">
      <c r="A57" s="72" t="s">
        <v>41</v>
      </c>
      <c r="B57" s="18">
        <v>0</v>
      </c>
      <c r="C57" s="18">
        <v>0</v>
      </c>
      <c r="D57" s="18">
        <v>0</v>
      </c>
      <c r="E57" s="17">
        <v>0</v>
      </c>
      <c r="F57" s="3">
        <v>0</v>
      </c>
      <c r="H57" s="67"/>
    </row>
    <row r="58" spans="1:8" hidden="1" x14ac:dyDescent="0.25">
      <c r="A58" s="72" t="s">
        <v>110</v>
      </c>
      <c r="B58" s="18">
        <v>0</v>
      </c>
      <c r="C58" s="18">
        <v>0</v>
      </c>
      <c r="D58" s="18">
        <v>0</v>
      </c>
      <c r="E58" s="17">
        <v>0</v>
      </c>
      <c r="F58" s="3">
        <v>0</v>
      </c>
      <c r="H58" s="67"/>
    </row>
    <row r="59" spans="1:8" hidden="1" x14ac:dyDescent="0.25">
      <c r="A59" s="72" t="s">
        <v>42</v>
      </c>
      <c r="B59" s="18">
        <v>0</v>
      </c>
      <c r="C59" s="18">
        <v>0</v>
      </c>
      <c r="D59" s="18">
        <v>0</v>
      </c>
      <c r="E59" s="17">
        <v>0</v>
      </c>
      <c r="F59" s="3"/>
      <c r="H59" s="67"/>
    </row>
    <row r="60" spans="1:8" hidden="1" x14ac:dyDescent="0.25">
      <c r="A60" s="72" t="s">
        <v>43</v>
      </c>
      <c r="B60" s="18">
        <v>0</v>
      </c>
      <c r="C60" s="18">
        <v>0</v>
      </c>
      <c r="D60" s="18">
        <v>0</v>
      </c>
      <c r="E60" s="17">
        <v>0</v>
      </c>
      <c r="F60" s="3"/>
      <c r="H60" s="67"/>
    </row>
    <row r="61" spans="1:8" x14ac:dyDescent="0.25">
      <c r="A61" s="72" t="s">
        <v>160</v>
      </c>
      <c r="B61" s="18">
        <v>17606038.550000001</v>
      </c>
      <c r="C61" s="18">
        <v>26532699.73</v>
      </c>
      <c r="D61" s="18">
        <f t="shared" ref="D61:D62" si="0">C61-B61</f>
        <v>8926661.1799999997</v>
      </c>
      <c r="E61" s="17">
        <v>0.50702269875468375</v>
      </c>
    </row>
    <row r="62" spans="1:8" x14ac:dyDescent="0.25">
      <c r="A62" s="72" t="s">
        <v>111</v>
      </c>
      <c r="B62" s="18">
        <v>17606038.550000001</v>
      </c>
      <c r="C62" s="18">
        <v>26532699.73</v>
      </c>
      <c r="D62" s="18">
        <f t="shared" si="0"/>
        <v>8926661.1799999997</v>
      </c>
      <c r="E62" s="17">
        <v>0.50702269875468375</v>
      </c>
      <c r="F62" s="3"/>
      <c r="H62" s="67"/>
    </row>
    <row r="63" spans="1:8" hidden="1" x14ac:dyDescent="0.25">
      <c r="A63" s="72" t="s">
        <v>134</v>
      </c>
      <c r="B63" s="18">
        <v>0</v>
      </c>
      <c r="C63" s="18">
        <v>0</v>
      </c>
      <c r="D63" s="18"/>
      <c r="E63" s="17">
        <v>0</v>
      </c>
      <c r="F63" s="3"/>
      <c r="H63" s="67"/>
    </row>
    <row r="64" spans="1:8" hidden="1" x14ac:dyDescent="0.25">
      <c r="A64" s="72" t="s">
        <v>135</v>
      </c>
      <c r="B64" s="18">
        <v>0</v>
      </c>
      <c r="C64" s="18">
        <v>0</v>
      </c>
      <c r="D64" s="18"/>
      <c r="E64" s="17">
        <v>0</v>
      </c>
      <c r="F64" s="3"/>
      <c r="H64" s="67"/>
    </row>
    <row r="65" spans="1:5" x14ac:dyDescent="0.25">
      <c r="A65" s="85" t="s">
        <v>88</v>
      </c>
      <c r="B65" s="74">
        <v>878269581.30999994</v>
      </c>
      <c r="C65" s="74">
        <v>878492877.78999996</v>
      </c>
      <c r="D65" s="74">
        <v>223296.48000001907</v>
      </c>
      <c r="E65" s="79">
        <v>2.5424594538159262E-4</v>
      </c>
    </row>
    <row r="66" spans="1:5" x14ac:dyDescent="0.25">
      <c r="A66" s="85" t="s">
        <v>89</v>
      </c>
      <c r="B66" s="74">
        <v>8782695813.2099991</v>
      </c>
      <c r="C66" s="74">
        <v>8784928777.9599991</v>
      </c>
      <c r="D66" s="74">
        <v>2232964.75</v>
      </c>
      <c r="E66" s="79">
        <v>2.5424593968526032E-4</v>
      </c>
    </row>
    <row r="67" spans="1:5" x14ac:dyDescent="0.25">
      <c r="C67" s="3"/>
    </row>
    <row r="68" spans="1:5" x14ac:dyDescent="0.25">
      <c r="C68" s="3"/>
      <c r="E68" s="52"/>
    </row>
    <row r="71" spans="1:5" x14ac:dyDescent="0.25">
      <c r="C71" s="4"/>
    </row>
  </sheetData>
  <sortState xmlns:xlrd2="http://schemas.microsoft.com/office/spreadsheetml/2017/richdata2" ref="H74:I118">
    <sortCondition ref="I74:I118"/>
    <sortCondition ref="H74:H118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Tab1_Produção</vt:lpstr>
      <vt:lpstr>Tab2 e 3_Preço óleo</vt:lpstr>
      <vt:lpstr>Tab4 e 5_Preço gás</vt:lpstr>
      <vt:lpstr>Tab6_aliq efetiva</vt:lpstr>
      <vt:lpstr>Tab7_PE Arrecadada</vt:lpstr>
      <vt:lpstr>Tab9_Depósito Judicial</vt:lpstr>
      <vt:lpstr>Tab10_confrontação</vt:lpstr>
      <vt:lpstr>Tab11_rateio</vt:lpstr>
      <vt:lpstr>Tab12_PE Distribuida</vt:lpstr>
      <vt:lpstr>Tab13_PE Auditoria</vt:lpstr>
      <vt:lpstr>Tab14_Valores de P&amp;D</vt:lpstr>
      <vt:lpstr>PE por campo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Fabricio Ferreira Cano</cp:lastModifiedBy>
  <cp:lastPrinted>2019-08-14T20:48:18Z</cp:lastPrinted>
  <dcterms:created xsi:type="dcterms:W3CDTF">2014-06-03T16:39:54Z</dcterms:created>
  <dcterms:modified xsi:type="dcterms:W3CDTF">2025-05-23T20:17:48Z</dcterms:modified>
</cp:coreProperties>
</file>