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Publicações SITE\Participações Governamentais Consolidadas\"/>
    </mc:Choice>
  </mc:AlternateContent>
  <xr:revisionPtr revIDLastSave="0" documentId="13_ncr:1_{53D152B9-0E3A-4CD6-88DA-88D440DDEFE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14" r:id="rId1"/>
  </sheets>
  <definedNames>
    <definedName name="_xlnm.Print_Area" localSheetId="0">'2025'!$A$1:$O$106</definedName>
    <definedName name="CONCESSÃO">#REF!</definedName>
    <definedName name="Estados">#REF!</definedName>
    <definedName name="Estados_UF">#REF!</definedName>
    <definedName name="Municipio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7" i="14" l="1"/>
  <c r="D63" i="14" l="1"/>
  <c r="O65" i="14" l="1"/>
  <c r="O84" i="14"/>
  <c r="O85" i="14"/>
  <c r="O50" i="14"/>
  <c r="N98" i="14"/>
  <c r="M98" i="14"/>
  <c r="F98" i="14" l="1"/>
  <c r="E98" i="14"/>
  <c r="O97" i="14" l="1"/>
  <c r="O96" i="14"/>
  <c r="O95" i="14"/>
  <c r="O94" i="14"/>
  <c r="O93" i="14"/>
  <c r="O92" i="14"/>
  <c r="O91" i="14"/>
  <c r="O90" i="14"/>
  <c r="O89" i="14"/>
  <c r="O80" i="14"/>
  <c r="O79" i="14"/>
  <c r="O78" i="14"/>
  <c r="O77" i="14"/>
  <c r="O76" i="14"/>
  <c r="O74" i="14"/>
  <c r="O72" i="14"/>
  <c r="O71" i="14"/>
  <c r="O70" i="14"/>
  <c r="O69" i="14"/>
  <c r="O68" i="14"/>
  <c r="O67" i="14"/>
  <c r="O66" i="14"/>
  <c r="O64" i="14"/>
  <c r="O62" i="14"/>
  <c r="O61" i="14"/>
  <c r="O60" i="14"/>
  <c r="O59" i="14"/>
  <c r="O58" i="14"/>
  <c r="O56" i="14"/>
  <c r="O55" i="14"/>
  <c r="J81" i="14"/>
  <c r="I81" i="14"/>
  <c r="E81" i="14"/>
  <c r="D73" i="14"/>
  <c r="D75" i="14" l="1"/>
  <c r="K98" i="14" l="1"/>
  <c r="L98" i="14"/>
  <c r="J98" i="14"/>
  <c r="I98" i="14"/>
  <c r="H98" i="14"/>
  <c r="G98" i="14"/>
  <c r="D98" i="14"/>
  <c r="C98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O48" i="14"/>
  <c r="O47" i="14"/>
  <c r="O46" i="14"/>
  <c r="O45" i="14"/>
  <c r="O43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N22" i="14"/>
  <c r="N44" i="14" s="1"/>
  <c r="M22" i="14"/>
  <c r="L22" i="14"/>
  <c r="K22" i="14"/>
  <c r="J22" i="14"/>
  <c r="I22" i="14"/>
  <c r="H22" i="14"/>
  <c r="G22" i="14"/>
  <c r="F22" i="14"/>
  <c r="E22" i="14"/>
  <c r="D22" i="14"/>
  <c r="C22" i="14"/>
  <c r="O21" i="14"/>
  <c r="O20" i="14"/>
  <c r="O19" i="14"/>
  <c r="O18" i="14"/>
  <c r="O17" i="14"/>
  <c r="O16" i="14"/>
  <c r="O15" i="14"/>
  <c r="O14" i="14"/>
  <c r="O13" i="14"/>
  <c r="O12" i="14"/>
  <c r="O11" i="14"/>
  <c r="M44" i="14" l="1"/>
  <c r="E44" i="14"/>
  <c r="G44" i="14"/>
  <c r="K44" i="14"/>
  <c r="L44" i="14"/>
  <c r="H44" i="14"/>
  <c r="I44" i="14"/>
  <c r="J44" i="14"/>
  <c r="O98" i="14"/>
  <c r="O49" i="14"/>
  <c r="C44" i="14"/>
  <c r="D44" i="14"/>
  <c r="F44" i="14"/>
  <c r="O22" i="14"/>
  <c r="O42" i="14"/>
  <c r="H81" i="14"/>
  <c r="E73" i="14"/>
  <c r="E63" i="14"/>
  <c r="O106" i="14"/>
  <c r="O105" i="14"/>
  <c r="O104" i="14"/>
  <c r="O103" i="14"/>
  <c r="O102" i="14"/>
  <c r="O101" i="14"/>
  <c r="O100" i="14"/>
  <c r="N81" i="14"/>
  <c r="M81" i="14"/>
  <c r="L81" i="14"/>
  <c r="K81" i="14"/>
  <c r="F81" i="14"/>
  <c r="D81" i="14"/>
  <c r="C81" i="14"/>
  <c r="N73" i="14"/>
  <c r="M73" i="14"/>
  <c r="L73" i="14"/>
  <c r="K73" i="14"/>
  <c r="J73" i="14"/>
  <c r="I73" i="14"/>
  <c r="F73" i="14"/>
  <c r="C73" i="14"/>
  <c r="N63" i="14"/>
  <c r="M63" i="14"/>
  <c r="L63" i="14"/>
  <c r="K63" i="14"/>
  <c r="J63" i="14"/>
  <c r="I63" i="14"/>
  <c r="F63" i="14"/>
  <c r="C63" i="14"/>
  <c r="O44" i="14" l="1"/>
  <c r="E75" i="14"/>
  <c r="E82" i="14" s="1"/>
  <c r="G81" i="14"/>
  <c r="O81" i="14" s="1"/>
  <c r="I75" i="14"/>
  <c r="I82" i="14" s="1"/>
  <c r="H63" i="14"/>
  <c r="H73" i="14"/>
  <c r="G73" i="14"/>
  <c r="O73" i="14" s="1"/>
  <c r="G63" i="14"/>
  <c r="O54" i="14"/>
  <c r="K75" i="14"/>
  <c r="K82" i="14" s="1"/>
  <c r="M75" i="14"/>
  <c r="M82" i="14" s="1"/>
  <c r="L75" i="14"/>
  <c r="L82" i="14" s="1"/>
  <c r="J75" i="14"/>
  <c r="J82" i="14" s="1"/>
  <c r="C75" i="14"/>
  <c r="F75" i="14"/>
  <c r="F82" i="14" s="1"/>
  <c r="N75" i="14"/>
  <c r="N82" i="14" s="1"/>
  <c r="O63" i="14" l="1"/>
  <c r="D82" i="14"/>
  <c r="H75" i="14"/>
  <c r="H82" i="14" s="1"/>
  <c r="G75" i="14"/>
  <c r="G82" i="14" s="1"/>
  <c r="C82" i="14"/>
  <c r="O75" i="14" l="1"/>
  <c r="O82" i="14"/>
  <c r="C51" i="14"/>
  <c r="C86" i="14" l="1"/>
  <c r="F51" i="14"/>
  <c r="F86" i="14" s="1"/>
  <c r="D51" i="14"/>
  <c r="D86" i="14" s="1"/>
  <c r="E51" i="14" l="1"/>
  <c r="E86" i="14" s="1"/>
  <c r="G51" i="14" l="1"/>
  <c r="G86" i="14" l="1"/>
  <c r="H51" i="14" l="1"/>
  <c r="H86" i="14" s="1"/>
  <c r="J51" i="14" l="1"/>
  <c r="J86" i="14" s="1"/>
  <c r="I51" i="14"/>
  <c r="K51" i="14" l="1"/>
  <c r="K86" i="14" s="1"/>
  <c r="I86" i="14"/>
  <c r="L51" i="14" l="1"/>
  <c r="L86" i="14" s="1"/>
  <c r="M51" i="14" l="1"/>
  <c r="M86" i="14" l="1"/>
  <c r="N51" i="14" l="1"/>
  <c r="O51" i="14" s="1"/>
  <c r="N86" i="14" l="1"/>
  <c r="O86" i="14" s="1"/>
</calcChain>
</file>

<file path=xl/sharedStrings.xml><?xml version="1.0" encoding="utf-8"?>
<sst xmlns="http://schemas.openxmlformats.org/spreadsheetml/2006/main" count="114" uniqueCount="63">
  <si>
    <t>SUPERINTENDÊNCIA DE PARTICIPAÇÕES GOVERNAMENTAIS</t>
  </si>
  <si>
    <t xml:space="preserve">  Mês de Crédito (R$)</t>
  </si>
  <si>
    <t>ROYALTIES</t>
  </si>
  <si>
    <t>Estados</t>
  </si>
  <si>
    <t>AL</t>
  </si>
  <si>
    <t>AM</t>
  </si>
  <si>
    <t>BA</t>
  </si>
  <si>
    <t>CE</t>
  </si>
  <si>
    <t>ES</t>
  </si>
  <si>
    <t>MA</t>
  </si>
  <si>
    <t>PR</t>
  </si>
  <si>
    <t>RJ</t>
  </si>
  <si>
    <t>RN</t>
  </si>
  <si>
    <t>SP</t>
  </si>
  <si>
    <t>SE</t>
  </si>
  <si>
    <t>Total Estados</t>
  </si>
  <si>
    <t>Municípios</t>
  </si>
  <si>
    <t>AP</t>
  </si>
  <si>
    <t>MS</t>
  </si>
  <si>
    <t>MG</t>
  </si>
  <si>
    <t>PA</t>
  </si>
  <si>
    <t>PB</t>
  </si>
  <si>
    <t>PE</t>
  </si>
  <si>
    <t>RS</t>
  </si>
  <si>
    <t>SC</t>
  </si>
  <si>
    <t>Total Municípios</t>
  </si>
  <si>
    <t>Depósitos Judiciais</t>
  </si>
  <si>
    <t>Comando da Marinha</t>
  </si>
  <si>
    <t>Ministério da Ciência e Tecnologia</t>
  </si>
  <si>
    <t>Fundo Social</t>
  </si>
  <si>
    <t>Educação e Saúde</t>
  </si>
  <si>
    <t xml:space="preserve">Total União </t>
  </si>
  <si>
    <t>Fundo Especial</t>
  </si>
  <si>
    <t>Royalties Total</t>
  </si>
  <si>
    <t>PARTICIPAÇÃO ESPECIAL</t>
  </si>
  <si>
    <t>Ministério do Meio Ambiente</t>
  </si>
  <si>
    <t>Ministério de Minas e Energia</t>
  </si>
  <si>
    <t>Educação</t>
  </si>
  <si>
    <t>Saúde</t>
  </si>
  <si>
    <t>Total União</t>
  </si>
  <si>
    <t>Participação Especial Total</t>
  </si>
  <si>
    <t>TAXA DE OCUPAÇÃO OU RETENÇÃO DE ÁREA</t>
  </si>
  <si>
    <t>BÔNUS DE ASSINATURA</t>
  </si>
  <si>
    <t>TOTAL DAS PARTICIPAÇÕES GOVERNAMENTAIS</t>
  </si>
  <si>
    <t>PAGAMENTO AOS PROPRIETÁRIOS DE TERRA</t>
  </si>
  <si>
    <t>Total do Pagamento aos Proprietários de Terra</t>
  </si>
  <si>
    <t>Variáveis Mensais (mês de caixa)</t>
  </si>
  <si>
    <t>Média</t>
  </si>
  <si>
    <t>Preço Petróleo</t>
  </si>
  <si>
    <t>R$/m3</t>
  </si>
  <si>
    <t>US$/bbl</t>
  </si>
  <si>
    <t>Brent Dated</t>
  </si>
  <si>
    <t>Preço Gás Natural</t>
  </si>
  <si>
    <t>R$/1.000m3</t>
  </si>
  <si>
    <t>Taxa Câmbio</t>
  </si>
  <si>
    <t>R$/US$</t>
  </si>
  <si>
    <t>Produção Petróleo</t>
  </si>
  <si>
    <t>bbl/dia</t>
  </si>
  <si>
    <t>Produção Gás Natural</t>
  </si>
  <si>
    <t>Milhões m3/dia</t>
  </si>
  <si>
    <t>Total Estados + Municípios + Depósitos</t>
  </si>
  <si>
    <t xml:space="preserve">      Consolidação das Participações Governamentais e de Terceiros - 2025 (R$)</t>
  </si>
  <si>
    <t>Total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</si>
</sst>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mmm\-yy"/>
    <numFmt numFmtId="166" formatCode="_(* #,##0.0_);_(* \(#,##0.0\);_(* &quot;-&quot;_);_(@_)"/>
    <numFmt numFmtId="167" formatCode="_(* #,##0.0_);_(* \(#,##0.0\);_(* &quot;-&quot;??_);_(@_)"/>
    <numFmt numFmtId="168" formatCode="_(* #,##0.00_);_(* \(#,##0.00\);_(* &quot;-&quot;_);_(@_)"/>
    <numFmt numFmtId="169" formatCode="_(* #,##0.0_);_(* \(#,##0.0\);_(* &quot;-&quot;?_);_(@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10"/>
      <color rgb="FFFF0000"/>
      <name val="Arial"/>
      <family val="2"/>
    </font>
    <font>
      <b/>
      <i/>
      <sz val="8"/>
      <color rgb="FFFF000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0"/>
      <name val="Arial"/>
      <family val="2"/>
    </font>
    <font>
      <sz val="8"/>
      <color rgb="FF0000FF"/>
      <name val="Arial"/>
      <family val="2"/>
    </font>
    <font>
      <b/>
      <sz val="8"/>
      <color rgb="FF0000FF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6">
    <xf numFmtId="0" fontId="0" fillId="0" borderId="0"/>
    <xf numFmtId="164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4" fillId="0" borderId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23" fillId="0" borderId="0" applyFont="0" applyFill="0" applyBorder="0" applyAlignment="0" applyProtection="0"/>
  </cellStyleXfs>
  <cellXfs count="135">
    <xf numFmtId="0" fontId="0" fillId="0" borderId="0" xfId="0"/>
    <xf numFmtId="0" fontId="0" fillId="3" borderId="0" xfId="0" applyFill="1"/>
    <xf numFmtId="0" fontId="5" fillId="3" borderId="0" xfId="0" applyFont="1" applyFill="1"/>
    <xf numFmtId="0" fontId="6" fillId="3" borderId="0" xfId="0" applyFont="1" applyFill="1"/>
    <xf numFmtId="0" fontId="7" fillId="3" borderId="0" xfId="0" applyFont="1" applyFill="1"/>
    <xf numFmtId="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168" fontId="6" fillId="3" borderId="10" xfId="1" applyNumberFormat="1" applyFont="1" applyFill="1" applyBorder="1" applyAlignment="1">
      <alignment horizontal="right" vertical="center"/>
    </xf>
    <xf numFmtId="168" fontId="6" fillId="3" borderId="11" xfId="1" applyNumberFormat="1" applyFont="1" applyFill="1" applyBorder="1" applyAlignment="1">
      <alignment horizontal="right" vertical="center"/>
    </xf>
    <xf numFmtId="164" fontId="6" fillId="3" borderId="11" xfId="1" applyFont="1" applyFill="1" applyBorder="1" applyAlignment="1">
      <alignment horizontal="right" vertical="center"/>
    </xf>
    <xf numFmtId="164" fontId="6" fillId="3" borderId="0" xfId="0" applyNumberFormat="1" applyFont="1" applyFill="1"/>
    <xf numFmtId="164" fontId="0" fillId="3" borderId="0" xfId="0" applyNumberFormat="1" applyFill="1"/>
    <xf numFmtId="43" fontId="6" fillId="3" borderId="0" xfId="0" applyNumberFormat="1" applyFont="1" applyFill="1"/>
    <xf numFmtId="169" fontId="6" fillId="3" borderId="0" xfId="0" applyNumberFormat="1" applyFont="1" applyFill="1"/>
    <xf numFmtId="165" fontId="7" fillId="2" borderId="19" xfId="0" applyNumberFormat="1" applyFont="1" applyFill="1" applyBorder="1" applyAlignment="1">
      <alignment horizontal="center" vertical="center"/>
    </xf>
    <xf numFmtId="0" fontId="11" fillId="3" borderId="0" xfId="5" applyFont="1" applyFill="1" applyAlignment="1">
      <alignment horizontal="left" indent="1"/>
    </xf>
    <xf numFmtId="4" fontId="5" fillId="3" borderId="0" xfId="0" applyNumberFormat="1" applyFont="1" applyFill="1" applyAlignment="1">
      <alignment horizontal="center"/>
    </xf>
    <xf numFmtId="0" fontId="0" fillId="4" borderId="0" xfId="0" applyFill="1"/>
    <xf numFmtId="168" fontId="6" fillId="3" borderId="22" xfId="1" applyNumberFormat="1" applyFont="1" applyFill="1" applyBorder="1" applyAlignment="1">
      <alignment horizontal="right" vertical="center"/>
    </xf>
    <xf numFmtId="165" fontId="7" fillId="2" borderId="18" xfId="0" applyNumberFormat="1" applyFont="1" applyFill="1" applyBorder="1" applyAlignment="1">
      <alignment horizontal="center" vertical="center"/>
    </xf>
    <xf numFmtId="168" fontId="6" fillId="3" borderId="8" xfId="1" applyNumberFormat="1" applyFont="1" applyFill="1" applyBorder="1" applyAlignment="1">
      <alignment horizontal="right" vertical="center"/>
    </xf>
    <xf numFmtId="164" fontId="6" fillId="3" borderId="8" xfId="1" applyFont="1" applyFill="1" applyBorder="1" applyAlignment="1">
      <alignment horizontal="right" vertical="center"/>
    </xf>
    <xf numFmtId="165" fontId="7" fillId="2" borderId="25" xfId="0" applyNumberFormat="1" applyFont="1" applyFill="1" applyBorder="1" applyAlignment="1">
      <alignment horizontal="center" vertical="center"/>
    </xf>
    <xf numFmtId="164" fontId="6" fillId="4" borderId="11" xfId="1" applyFont="1" applyFill="1" applyBorder="1" applyAlignment="1">
      <alignment horizontal="center"/>
    </xf>
    <xf numFmtId="164" fontId="6" fillId="4" borderId="11" xfId="0" applyNumberFormat="1" applyFont="1" applyFill="1" applyBorder="1"/>
    <xf numFmtId="164" fontId="6" fillId="4" borderId="4" xfId="0" applyNumberFormat="1" applyFont="1" applyFill="1" applyBorder="1"/>
    <xf numFmtId="164" fontId="6" fillId="4" borderId="20" xfId="0" applyNumberFormat="1" applyFont="1" applyFill="1" applyBorder="1"/>
    <xf numFmtId="164" fontId="6" fillId="4" borderId="8" xfId="0" applyNumberFormat="1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164" fontId="6" fillId="4" borderId="8" xfId="1" applyFont="1" applyFill="1" applyBorder="1" applyAlignment="1">
      <alignment horizontal="center" vertical="center"/>
    </xf>
    <xf numFmtId="164" fontId="6" fillId="4" borderId="11" xfId="1" applyFont="1" applyFill="1" applyBorder="1" applyAlignment="1">
      <alignment horizontal="center" vertical="center"/>
    </xf>
    <xf numFmtId="168" fontId="6" fillId="4" borderId="4" xfId="1" applyNumberFormat="1" applyFont="1" applyFill="1" applyBorder="1" applyAlignment="1">
      <alignment horizontal="right" vertical="center"/>
    </xf>
    <xf numFmtId="164" fontId="6" fillId="4" borderId="4" xfId="1" applyFont="1" applyFill="1" applyBorder="1" applyAlignment="1">
      <alignment horizontal="right" vertical="center"/>
    </xf>
    <xf numFmtId="168" fontId="6" fillId="4" borderId="9" xfId="1" applyNumberFormat="1" applyFont="1" applyFill="1" applyBorder="1" applyAlignment="1">
      <alignment horizontal="right" vertical="center"/>
    </xf>
    <xf numFmtId="168" fontId="6" fillId="4" borderId="4" xfId="0" applyNumberFormat="1" applyFont="1" applyFill="1" applyBorder="1" applyAlignment="1">
      <alignment horizontal="center" vertical="center"/>
    </xf>
    <xf numFmtId="165" fontId="7" fillId="2" borderId="29" xfId="0" applyNumberFormat="1" applyFont="1" applyFill="1" applyBorder="1" applyAlignment="1">
      <alignment horizontal="center" vertical="center"/>
    </xf>
    <xf numFmtId="164" fontId="7" fillId="5" borderId="26" xfId="1" applyFont="1" applyFill="1" applyBorder="1" applyAlignment="1">
      <alignment horizontal="center" vertical="center"/>
    </xf>
    <xf numFmtId="164" fontId="7" fillId="5" borderId="30" xfId="1" applyFont="1" applyFill="1" applyBorder="1" applyAlignment="1">
      <alignment horizontal="center" vertical="center"/>
    </xf>
    <xf numFmtId="164" fontId="7" fillId="5" borderId="12" xfId="1" applyFont="1" applyFill="1" applyBorder="1" applyAlignment="1">
      <alignment horizontal="center" vertical="center"/>
    </xf>
    <xf numFmtId="164" fontId="6" fillId="5" borderId="30" xfId="1" applyFont="1" applyFill="1" applyBorder="1" applyAlignment="1">
      <alignment horizontal="center" vertical="center"/>
    </xf>
    <xf numFmtId="164" fontId="7" fillId="6" borderId="30" xfId="1" applyFont="1" applyFill="1" applyBorder="1" applyAlignment="1">
      <alignment horizontal="center" vertical="center"/>
    </xf>
    <xf numFmtId="165" fontId="7" fillId="7" borderId="21" xfId="0" applyNumberFormat="1" applyFont="1" applyFill="1" applyBorder="1" applyAlignment="1">
      <alignment horizontal="center" vertical="center"/>
    </xf>
    <xf numFmtId="165" fontId="7" fillId="7" borderId="23" xfId="0" applyNumberFormat="1" applyFont="1" applyFill="1" applyBorder="1" applyAlignment="1">
      <alignment horizontal="center" vertical="center"/>
    </xf>
    <xf numFmtId="164" fontId="7" fillId="6" borderId="27" xfId="1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  <xf numFmtId="168" fontId="7" fillId="6" borderId="26" xfId="0" applyNumberFormat="1" applyFont="1" applyFill="1" applyBorder="1" applyAlignment="1">
      <alignment horizontal="center" vertical="center"/>
    </xf>
    <xf numFmtId="168" fontId="7" fillId="6" borderId="27" xfId="0" applyNumberFormat="1" applyFont="1" applyFill="1" applyBorder="1" applyAlignment="1">
      <alignment horizontal="center" vertical="center"/>
    </xf>
    <xf numFmtId="164" fontId="7" fillId="5" borderId="30" xfId="1" applyFont="1" applyFill="1" applyBorder="1" applyAlignment="1">
      <alignment horizontal="right" vertical="center"/>
    </xf>
    <xf numFmtId="164" fontId="7" fillId="5" borderId="27" xfId="1" applyFont="1" applyFill="1" applyBorder="1" applyAlignment="1">
      <alignment horizontal="right" vertical="center"/>
    </xf>
    <xf numFmtId="164" fontId="7" fillId="6" borderId="30" xfId="1" applyFont="1" applyFill="1" applyBorder="1" applyAlignment="1">
      <alignment horizontal="right" vertical="center"/>
    </xf>
    <xf numFmtId="164" fontId="7" fillId="6" borderId="27" xfId="1" applyFont="1" applyFill="1" applyBorder="1" applyAlignment="1">
      <alignment horizontal="right" vertical="center"/>
    </xf>
    <xf numFmtId="0" fontId="4" fillId="3" borderId="0" xfId="0" applyFont="1" applyFill="1"/>
    <xf numFmtId="0" fontId="7" fillId="4" borderId="13" xfId="0" applyFont="1" applyFill="1" applyBorder="1" applyAlignment="1">
      <alignment horizontal="center" vertical="center"/>
    </xf>
    <xf numFmtId="164" fontId="7" fillId="4" borderId="13" xfId="1" applyFont="1" applyFill="1" applyBorder="1" applyAlignment="1">
      <alignment horizontal="center" vertical="center"/>
    </xf>
    <xf numFmtId="164" fontId="7" fillId="4" borderId="13" xfId="0" applyNumberFormat="1" applyFont="1" applyFill="1" applyBorder="1" applyAlignment="1">
      <alignment horizontal="center" vertical="center"/>
    </xf>
    <xf numFmtId="43" fontId="6" fillId="4" borderId="0" xfId="0" applyNumberFormat="1" applyFont="1" applyFill="1"/>
    <xf numFmtId="0" fontId="7" fillId="4" borderId="0" xfId="0" applyFont="1" applyFill="1" applyAlignment="1">
      <alignment horizontal="center" vertical="center"/>
    </xf>
    <xf numFmtId="167" fontId="7" fillId="4" borderId="0" xfId="1" applyNumberFormat="1" applyFont="1" applyFill="1" applyBorder="1" applyAlignment="1">
      <alignment horizontal="right" vertical="center"/>
    </xf>
    <xf numFmtId="0" fontId="6" fillId="4" borderId="0" xfId="0" applyFont="1" applyFill="1"/>
    <xf numFmtId="0" fontId="6" fillId="3" borderId="0" xfId="0" applyFont="1" applyFill="1" applyAlignment="1">
      <alignment horizontal="center"/>
    </xf>
    <xf numFmtId="0" fontId="12" fillId="4" borderId="0" xfId="0" applyFont="1" applyFill="1"/>
    <xf numFmtId="0" fontId="6" fillId="0" borderId="0" xfId="0" applyFont="1"/>
    <xf numFmtId="0" fontId="7" fillId="0" borderId="0" xfId="0" applyFont="1" applyAlignment="1">
      <alignment horizontal="left" vertical="center"/>
    </xf>
    <xf numFmtId="164" fontId="7" fillId="0" borderId="0" xfId="1" applyFont="1" applyFill="1" applyBorder="1" applyAlignment="1">
      <alignment horizontal="right" vertical="center"/>
    </xf>
    <xf numFmtId="164" fontId="6" fillId="4" borderId="9" xfId="0" applyNumberFormat="1" applyFont="1" applyFill="1" applyBorder="1" applyAlignment="1">
      <alignment horizontal="center" vertical="center"/>
    </xf>
    <xf numFmtId="164" fontId="7" fillId="0" borderId="13" xfId="1" applyFont="1" applyFill="1" applyBorder="1" applyAlignment="1">
      <alignment horizontal="center" vertical="center"/>
    </xf>
    <xf numFmtId="43" fontId="7" fillId="3" borderId="0" xfId="0" applyNumberFormat="1" applyFont="1" applyFill="1"/>
    <xf numFmtId="0" fontId="6" fillId="3" borderId="7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/>
    </xf>
    <xf numFmtId="164" fontId="6" fillId="4" borderId="0" xfId="1" applyFont="1" applyFill="1" applyBorder="1" applyAlignment="1">
      <alignment horizontal="center" vertical="center"/>
    </xf>
    <xf numFmtId="4" fontId="6" fillId="3" borderId="6" xfId="0" applyNumberFormat="1" applyFont="1" applyFill="1" applyBorder="1" applyAlignment="1">
      <alignment horizontal="center" vertical="center"/>
    </xf>
    <xf numFmtId="164" fontId="17" fillId="3" borderId="0" xfId="0" applyNumberFormat="1" applyFont="1" applyFill="1"/>
    <xf numFmtId="164" fontId="18" fillId="3" borderId="0" xfId="0" applyNumberFormat="1" applyFont="1" applyFill="1"/>
    <xf numFmtId="0" fontId="17" fillId="0" borderId="0" xfId="0" applyFont="1"/>
    <xf numFmtId="0" fontId="17" fillId="3" borderId="0" xfId="0" applyFont="1" applyFill="1"/>
    <xf numFmtId="0" fontId="6" fillId="3" borderId="0" xfId="0" applyFont="1" applyFill="1" applyAlignment="1">
      <alignment horizontal="left"/>
    </xf>
    <xf numFmtId="2" fontId="17" fillId="4" borderId="0" xfId="0" applyNumberFormat="1" applyFont="1" applyFill="1" applyAlignment="1">
      <alignment horizontal="left"/>
    </xf>
    <xf numFmtId="164" fontId="6" fillId="5" borderId="30" xfId="1" applyFont="1" applyFill="1" applyBorder="1" applyAlignment="1">
      <alignment horizontal="right" vertical="center"/>
    </xf>
    <xf numFmtId="0" fontId="16" fillId="3" borderId="0" xfId="0" applyFont="1" applyFill="1" applyAlignment="1">
      <alignment vertical="top"/>
    </xf>
    <xf numFmtId="0" fontId="6" fillId="3" borderId="3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19" fillId="3" borderId="0" xfId="0" applyFont="1" applyFill="1"/>
    <xf numFmtId="0" fontId="20" fillId="3" borderId="0" xfId="0" applyFont="1" applyFill="1" applyAlignment="1">
      <alignment vertical="top"/>
    </xf>
    <xf numFmtId="0" fontId="21" fillId="3" borderId="0" xfId="0" applyFont="1" applyFill="1"/>
    <xf numFmtId="164" fontId="19" fillId="0" borderId="0" xfId="1" applyFont="1" applyFill="1" applyBorder="1" applyAlignment="1">
      <alignment horizontal="right" vertical="center"/>
    </xf>
    <xf numFmtId="165" fontId="19" fillId="2" borderId="19" xfId="0" applyNumberFormat="1" applyFont="1" applyFill="1" applyBorder="1" applyAlignment="1">
      <alignment horizontal="center" vertical="center"/>
    </xf>
    <xf numFmtId="168" fontId="22" fillId="3" borderId="10" xfId="1" applyNumberFormat="1" applyFont="1" applyFill="1" applyBorder="1" applyAlignment="1">
      <alignment horizontal="right" vertical="center"/>
    </xf>
    <xf numFmtId="168" fontId="22" fillId="3" borderId="11" xfId="1" applyNumberFormat="1" applyFont="1" applyFill="1" applyBorder="1" applyAlignment="1">
      <alignment horizontal="right" vertical="center"/>
    </xf>
    <xf numFmtId="164" fontId="22" fillId="3" borderId="11" xfId="1" applyFont="1" applyFill="1" applyBorder="1" applyAlignment="1">
      <alignment horizontal="right" vertical="center"/>
    </xf>
    <xf numFmtId="168" fontId="22" fillId="3" borderId="12" xfId="1" applyNumberFormat="1" applyFont="1" applyFill="1" applyBorder="1" applyAlignment="1">
      <alignment horizontal="right" vertical="center"/>
    </xf>
    <xf numFmtId="0" fontId="12" fillId="3" borderId="0" xfId="0" applyFont="1" applyFill="1"/>
    <xf numFmtId="4" fontId="21" fillId="3" borderId="0" xfId="0" applyNumberFormat="1" applyFont="1" applyFill="1" applyAlignment="1">
      <alignment horizontal="center"/>
    </xf>
    <xf numFmtId="43" fontId="0" fillId="4" borderId="0" xfId="0" applyNumberFormat="1" applyFill="1"/>
    <xf numFmtId="164" fontId="6" fillId="0" borderId="11" xfId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166" fontId="22" fillId="8" borderId="10" xfId="0" applyNumberFormat="1" applyFont="1" applyFill="1" applyBorder="1" applyAlignment="1">
      <alignment horizontal="left" vertical="center"/>
    </xf>
    <xf numFmtId="166" fontId="6" fillId="8" borderId="10" xfId="0" applyNumberFormat="1" applyFont="1" applyFill="1" applyBorder="1" applyAlignment="1">
      <alignment horizontal="left" vertical="center"/>
    </xf>
    <xf numFmtId="166" fontId="6" fillId="8" borderId="28" xfId="0" applyNumberFormat="1" applyFont="1" applyFill="1" applyBorder="1" applyAlignment="1">
      <alignment horizontal="left" vertical="center"/>
    </xf>
    <xf numFmtId="166" fontId="6" fillId="8" borderId="24" xfId="0" applyNumberFormat="1" applyFont="1" applyFill="1" applyBorder="1" applyAlignment="1">
      <alignment horizontal="left" vertical="center"/>
    </xf>
    <xf numFmtId="0" fontId="7" fillId="8" borderId="13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left" vertical="center"/>
    </xf>
    <xf numFmtId="0" fontId="7" fillId="8" borderId="31" xfId="0" applyFont="1" applyFill="1" applyBorder="1" applyAlignment="1">
      <alignment horizontal="center" vertical="center"/>
    </xf>
    <xf numFmtId="0" fontId="6" fillId="8" borderId="37" xfId="0" applyFont="1" applyFill="1" applyBorder="1" applyAlignment="1">
      <alignment horizontal="center" vertical="center"/>
    </xf>
    <xf numFmtId="164" fontId="6" fillId="5" borderId="27" xfId="1" applyFont="1" applyFill="1" applyBorder="1" applyAlignment="1">
      <alignment horizontal="right" vertical="center"/>
    </xf>
    <xf numFmtId="164" fontId="6" fillId="5" borderId="27" xfId="1" applyFont="1" applyFill="1" applyBorder="1" applyAlignment="1">
      <alignment horizontal="center" vertical="center"/>
    </xf>
    <xf numFmtId="168" fontId="7" fillId="8" borderId="30" xfId="0" applyNumberFormat="1" applyFont="1" applyFill="1" applyBorder="1" applyAlignment="1">
      <alignment horizontal="left" vertical="center"/>
    </xf>
    <xf numFmtId="168" fontId="7" fillId="8" borderId="26" xfId="0" applyNumberFormat="1" applyFont="1" applyFill="1" applyBorder="1" applyAlignment="1">
      <alignment horizontal="left" vertical="center"/>
    </xf>
    <xf numFmtId="168" fontId="6" fillId="3" borderId="0" xfId="0" applyNumberFormat="1" applyFont="1" applyFill="1"/>
    <xf numFmtId="164" fontId="7" fillId="7" borderId="35" xfId="1" applyFont="1" applyFill="1" applyBorder="1" applyAlignment="1">
      <alignment horizontal="right" vertical="center"/>
    </xf>
    <xf numFmtId="164" fontId="7" fillId="8" borderId="35" xfId="1" applyFont="1" applyFill="1" applyBorder="1" applyAlignment="1">
      <alignment horizontal="right" vertical="center"/>
    </xf>
    <xf numFmtId="164" fontId="7" fillId="7" borderId="36" xfId="1" applyFont="1" applyFill="1" applyBorder="1" applyAlignment="1">
      <alignment horizontal="right" vertical="center"/>
    </xf>
    <xf numFmtId="168" fontId="7" fillId="8" borderId="26" xfId="0" applyNumberFormat="1" applyFont="1" applyFill="1" applyBorder="1" applyAlignment="1">
      <alignment horizontal="center" vertical="center"/>
    </xf>
    <xf numFmtId="168" fontId="7" fillId="8" borderId="27" xfId="0" applyNumberFormat="1" applyFont="1" applyFill="1" applyBorder="1" applyAlignment="1">
      <alignment horizontal="right" vertical="center"/>
    </xf>
    <xf numFmtId="0" fontId="7" fillId="6" borderId="16" xfId="0" applyFont="1" applyFill="1" applyBorder="1" applyAlignment="1">
      <alignment horizontal="left" vertical="center"/>
    </xf>
    <xf numFmtId="0" fontId="7" fillId="6" borderId="13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7" fillId="5" borderId="16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/>
    </xf>
    <xf numFmtId="0" fontId="7" fillId="6" borderId="17" xfId="0" applyFont="1" applyFill="1" applyBorder="1" applyAlignment="1">
      <alignment horizontal="left" vertical="center"/>
    </xf>
    <xf numFmtId="0" fontId="7" fillId="7" borderId="33" xfId="0" applyFont="1" applyFill="1" applyBorder="1" applyAlignment="1">
      <alignment horizontal="left" vertical="center"/>
    </xf>
    <xf numFmtId="0" fontId="7" fillId="7" borderId="34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/>
    </xf>
    <xf numFmtId="0" fontId="7" fillId="7" borderId="14" xfId="0" applyFont="1" applyFill="1" applyBorder="1" applyAlignment="1">
      <alignment horizontal="left" vertical="center"/>
    </xf>
    <xf numFmtId="0" fontId="6" fillId="7" borderId="15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5" borderId="1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</cellXfs>
  <cellStyles count="16">
    <cellStyle name="Normal" xfId="0" builtinId="0"/>
    <cellStyle name="Normal 2" xfId="3" xr:uid="{00000000-0005-0000-0000-000001000000}"/>
    <cellStyle name="Normal 2 2" xfId="4" xr:uid="{00000000-0005-0000-0000-000002000000}"/>
    <cellStyle name="Normal 3" xfId="6" xr:uid="{00000000-0005-0000-0000-000033000000}"/>
    <cellStyle name="Normal 4" xfId="7" xr:uid="{00000000-0005-0000-0000-000034000000}"/>
    <cellStyle name="Normal 5" xfId="11" xr:uid="{3E049DF7-58F1-44D9-BA27-4D6311F2315E}"/>
    <cellStyle name="Normal 6" xfId="13" xr:uid="{6CD0F796-86C3-4968-8CC3-60E6BEF94C99}"/>
    <cellStyle name="Normal_Plan3" xfId="5" xr:uid="{00000000-0005-0000-0000-000003000000}"/>
    <cellStyle name="Separador de milhares 2" xfId="2" xr:uid="{00000000-0005-0000-0000-000004000000}"/>
    <cellStyle name="Separador de milhares 2 2" xfId="8" xr:uid="{00000000-0005-0000-0000-000036000000}"/>
    <cellStyle name="Separador de milhares 3" xfId="9" xr:uid="{00000000-0005-0000-0000-000037000000}"/>
    <cellStyle name="Vírgula" xfId="1" builtinId="3"/>
    <cellStyle name="Vírgula 2" xfId="10" xr:uid="{00000000-0005-0000-0000-000038000000}"/>
    <cellStyle name="Vírgula 3" xfId="12" xr:uid="{5D869DBD-12AA-497A-9B7C-C4C49BEAA945}"/>
    <cellStyle name="Vírgula 4" xfId="14" xr:uid="{F43DD362-DF73-442A-A801-48A3765A3E4E}"/>
    <cellStyle name="Vírgula 5" xfId="15" xr:uid="{E98241A3-256F-4B64-949F-6EE96F9BDA3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0</xdr:rowOff>
    </xdr:from>
    <xdr:to>
      <xdr:col>0</xdr:col>
      <xdr:colOff>1657350</xdr:colOff>
      <xdr:row>3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A46C6F-FD90-4E3C-8347-57812E5A1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0"/>
          <a:ext cx="1457326" cy="69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16314-9E15-4877-B48F-E710B6BCF4F7}">
  <sheetPr>
    <pageSetUpPr fitToPage="1"/>
  </sheetPr>
  <dimension ref="A2:P117"/>
  <sheetViews>
    <sheetView showGridLines="0" tabSelected="1" zoomScaleNormal="100" workbookViewId="0">
      <pane xSplit="2" ySplit="9" topLeftCell="C10" activePane="bottomRight" state="frozen"/>
      <selection pane="topRight" activeCell="C1" sqref="C1"/>
      <selection pane="bottomLeft" activeCell="A8" sqref="A8"/>
      <selection pane="bottomRight" activeCell="F5" sqref="F5"/>
    </sheetView>
  </sheetViews>
  <sheetFormatPr defaultColWidth="9.1796875" defaultRowHeight="12.5" x14ac:dyDescent="0.25"/>
  <cols>
    <col min="1" max="1" width="40.453125" style="1" customWidth="1"/>
    <col min="2" max="2" width="11.26953125" style="1" customWidth="1"/>
    <col min="3" max="3" width="15.81640625" style="93" bestFit="1" customWidth="1"/>
    <col min="4" max="4" width="16.453125" style="1" bestFit="1" customWidth="1"/>
    <col min="5" max="5" width="15.81640625" style="1" bestFit="1" customWidth="1"/>
    <col min="6" max="6" width="15.453125" style="1" bestFit="1" customWidth="1"/>
    <col min="7" max="7" width="16.26953125" style="1" customWidth="1"/>
    <col min="8" max="8" width="14.81640625" style="1" bestFit="1" customWidth="1"/>
    <col min="9" max="9" width="15.81640625" style="1" bestFit="1" customWidth="1"/>
    <col min="10" max="10" width="16.453125" style="1" bestFit="1" customWidth="1"/>
    <col min="11" max="11" width="15.81640625" style="1" bestFit="1" customWidth="1"/>
    <col min="12" max="13" width="16.453125" style="1" bestFit="1" customWidth="1"/>
    <col min="14" max="14" width="16.81640625" style="1" bestFit="1" customWidth="1"/>
    <col min="15" max="15" width="18.453125" style="1" bestFit="1" customWidth="1"/>
    <col min="16" max="16" width="28.7265625" style="1" bestFit="1" customWidth="1"/>
    <col min="17" max="16384" width="9.1796875" style="1"/>
  </cols>
  <sheetData>
    <row r="2" spans="1:16" ht="18.5" x14ac:dyDescent="0.45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6" x14ac:dyDescent="0.25">
      <c r="C3" s="84"/>
      <c r="D3" s="4"/>
      <c r="E3" s="4"/>
      <c r="F3" s="4"/>
      <c r="G3" s="4"/>
      <c r="H3" s="4"/>
      <c r="I3" s="4"/>
      <c r="J3" s="69"/>
      <c r="K3" s="4"/>
      <c r="L3" s="4"/>
      <c r="M3" s="4"/>
      <c r="N3" s="4"/>
    </row>
    <row r="5" spans="1:16" ht="13" x14ac:dyDescent="0.25">
      <c r="A5" s="81" t="s">
        <v>61</v>
      </c>
      <c r="B5" s="81"/>
      <c r="C5" s="85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6" x14ac:dyDescent="0.25">
      <c r="A6" s="62"/>
      <c r="B6" s="3"/>
      <c r="C6" s="86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6" x14ac:dyDescent="0.25">
      <c r="A7" s="71"/>
      <c r="B7" s="3"/>
      <c r="C7" s="86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6" ht="13" thickBot="1" x14ac:dyDescent="0.3">
      <c r="A8" s="62"/>
      <c r="B8" s="3"/>
      <c r="C8" s="86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6" s="3" customFormat="1" ht="13" customHeight="1" x14ac:dyDescent="0.2">
      <c r="A9" s="128" t="s">
        <v>1</v>
      </c>
      <c r="B9" s="129"/>
      <c r="C9" s="43">
        <v>45658</v>
      </c>
      <c r="D9" s="43">
        <v>45689</v>
      </c>
      <c r="E9" s="43">
        <v>45717</v>
      </c>
      <c r="F9" s="43">
        <v>45748</v>
      </c>
      <c r="G9" s="43">
        <v>45778</v>
      </c>
      <c r="H9" s="43">
        <v>45809</v>
      </c>
      <c r="I9" s="43">
        <v>45839</v>
      </c>
      <c r="J9" s="43">
        <v>45870</v>
      </c>
      <c r="K9" s="43">
        <v>45901</v>
      </c>
      <c r="L9" s="43">
        <v>45931</v>
      </c>
      <c r="M9" s="43">
        <v>45962</v>
      </c>
      <c r="N9" s="43">
        <v>45992</v>
      </c>
      <c r="O9" s="44" t="s">
        <v>62</v>
      </c>
    </row>
    <row r="10" spans="1:16" s="3" customFormat="1" ht="13" customHeight="1" x14ac:dyDescent="0.2">
      <c r="A10" s="97" t="s">
        <v>2</v>
      </c>
      <c r="B10" s="98"/>
      <c r="C10" s="99"/>
      <c r="D10" s="100"/>
      <c r="E10" s="100"/>
      <c r="F10" s="100"/>
      <c r="G10" s="100"/>
      <c r="H10" s="101"/>
      <c r="I10" s="101"/>
      <c r="J10" s="101"/>
      <c r="K10" s="101"/>
      <c r="L10" s="101"/>
      <c r="M10" s="101"/>
      <c r="N10" s="101"/>
      <c r="O10" s="102"/>
    </row>
    <row r="11" spans="1:16" s="3" customFormat="1" ht="13" customHeight="1" x14ac:dyDescent="0.2">
      <c r="A11" s="130" t="s">
        <v>3</v>
      </c>
      <c r="B11" s="5" t="s">
        <v>4</v>
      </c>
      <c r="C11" s="25">
        <v>3138336.75</v>
      </c>
      <c r="D11" s="25">
        <v>4028490.51</v>
      </c>
      <c r="E11" s="25">
        <v>4699343.9000000004</v>
      </c>
      <c r="F11" s="25">
        <v>4127862.5</v>
      </c>
      <c r="G11" s="25">
        <v>4465807.91</v>
      </c>
      <c r="H11" s="25">
        <v>3721832.66</v>
      </c>
      <c r="I11" s="25">
        <v>3224468.08</v>
      </c>
      <c r="J11" s="25">
        <v>3351537.6399999997</v>
      </c>
      <c r="K11" s="25">
        <v>3306833.9199999999</v>
      </c>
      <c r="L11" s="25">
        <v>3168512.4899999998</v>
      </c>
      <c r="M11" s="25">
        <v>3237109.2600000002</v>
      </c>
      <c r="N11" s="25">
        <v>3344498.67</v>
      </c>
      <c r="O11" s="27">
        <f t="shared" ref="O11:O21" si="0">SUM(C11:N11)</f>
        <v>43814634.290000007</v>
      </c>
      <c r="P11" s="74"/>
    </row>
    <row r="12" spans="1:16" s="3" customFormat="1" ht="13" customHeight="1" x14ac:dyDescent="0.2">
      <c r="A12" s="130"/>
      <c r="B12" s="5" t="s">
        <v>5</v>
      </c>
      <c r="C12" s="25">
        <v>21532203.809999999</v>
      </c>
      <c r="D12" s="25">
        <v>24415433.960000001</v>
      </c>
      <c r="E12" s="25">
        <v>28359079.039999999</v>
      </c>
      <c r="F12" s="25">
        <v>24036276.239999998</v>
      </c>
      <c r="G12" s="25">
        <v>25133220.870000001</v>
      </c>
      <c r="H12" s="25">
        <v>23003185.380000003</v>
      </c>
      <c r="I12" s="25">
        <v>20162441.740000002</v>
      </c>
      <c r="J12" s="25">
        <v>20941215.800000001</v>
      </c>
      <c r="K12" s="25">
        <v>21575467.469999999</v>
      </c>
      <c r="L12" s="25">
        <v>20799226.539999999</v>
      </c>
      <c r="M12" s="25">
        <v>20590079.390000001</v>
      </c>
      <c r="N12" s="25">
        <v>20422312.240000002</v>
      </c>
      <c r="O12" s="27">
        <f t="shared" si="0"/>
        <v>270970142.48000002</v>
      </c>
      <c r="P12" s="74"/>
    </row>
    <row r="13" spans="1:16" s="3" customFormat="1" ht="13" customHeight="1" x14ac:dyDescent="0.2">
      <c r="A13" s="130"/>
      <c r="B13" s="5" t="s">
        <v>6</v>
      </c>
      <c r="C13" s="25">
        <v>16938931.370000001</v>
      </c>
      <c r="D13" s="25">
        <v>19239205.050000001</v>
      </c>
      <c r="E13" s="25">
        <v>21363356.329999998</v>
      </c>
      <c r="F13" s="25">
        <v>18115704.190000001</v>
      </c>
      <c r="G13" s="25">
        <v>19549896.68</v>
      </c>
      <c r="H13" s="25">
        <v>17036461.41</v>
      </c>
      <c r="I13" s="25">
        <v>16007946.73</v>
      </c>
      <c r="J13" s="25">
        <v>16625428.15</v>
      </c>
      <c r="K13" s="25">
        <v>17436826.399999999</v>
      </c>
      <c r="L13" s="25">
        <v>16708873.109999999</v>
      </c>
      <c r="M13" s="25">
        <v>15811347.01</v>
      </c>
      <c r="N13" s="25">
        <v>15555583.02</v>
      </c>
      <c r="O13" s="27">
        <f t="shared" si="0"/>
        <v>210389559.45000002</v>
      </c>
      <c r="P13" s="74"/>
    </row>
    <row r="14" spans="1:16" s="3" customFormat="1" ht="13" customHeight="1" x14ac:dyDescent="0.2">
      <c r="A14" s="130"/>
      <c r="B14" s="5" t="s">
        <v>7</v>
      </c>
      <c r="C14" s="25">
        <v>430840.76</v>
      </c>
      <c r="D14" s="25">
        <v>462857.26</v>
      </c>
      <c r="E14" s="25">
        <v>451626.42</v>
      </c>
      <c r="F14" s="25">
        <v>380987.50999999995</v>
      </c>
      <c r="G14" s="25">
        <v>385732.24</v>
      </c>
      <c r="H14" s="25">
        <v>358338.23</v>
      </c>
      <c r="I14" s="25">
        <v>370788.77</v>
      </c>
      <c r="J14" s="25">
        <v>443301.66000000003</v>
      </c>
      <c r="K14" s="25">
        <v>441742.81</v>
      </c>
      <c r="L14" s="25">
        <v>368669.25</v>
      </c>
      <c r="M14" s="25">
        <v>314566.5</v>
      </c>
      <c r="N14" s="25">
        <v>5079.9400000000005</v>
      </c>
      <c r="O14" s="27">
        <f t="shared" si="0"/>
        <v>4414531.3500000006</v>
      </c>
      <c r="P14" s="74"/>
    </row>
    <row r="15" spans="1:16" s="3" customFormat="1" ht="13" customHeight="1" x14ac:dyDescent="0.2">
      <c r="A15" s="130"/>
      <c r="B15" s="5" t="s">
        <v>8</v>
      </c>
      <c r="C15" s="25">
        <v>36882455.129999995</v>
      </c>
      <c r="D15" s="25">
        <v>55144302.259999998</v>
      </c>
      <c r="E15" s="25">
        <v>68874981.120000005</v>
      </c>
      <c r="F15" s="25">
        <v>51963852.769999996</v>
      </c>
      <c r="G15" s="25">
        <v>55168328.890000001</v>
      </c>
      <c r="H15" s="25">
        <v>56354853.049999997</v>
      </c>
      <c r="I15" s="25">
        <v>52798067.390000001</v>
      </c>
      <c r="J15" s="25">
        <v>60226326.280000001</v>
      </c>
      <c r="K15" s="25">
        <v>67035416.200000003</v>
      </c>
      <c r="L15" s="25">
        <v>72278159.329999998</v>
      </c>
      <c r="M15" s="25">
        <v>70177121.170000002</v>
      </c>
      <c r="N15" s="25">
        <v>66843425.740000002</v>
      </c>
      <c r="O15" s="27">
        <f t="shared" si="0"/>
        <v>713747289.32999992</v>
      </c>
      <c r="P15" s="74"/>
    </row>
    <row r="16" spans="1:16" s="3" customFormat="1" ht="13" customHeight="1" x14ac:dyDescent="0.2">
      <c r="A16" s="130"/>
      <c r="B16" s="5" t="s">
        <v>9</v>
      </c>
      <c r="C16" s="25">
        <v>5046277.5199999996</v>
      </c>
      <c r="D16" s="25">
        <v>8671624.2599999998</v>
      </c>
      <c r="E16" s="25">
        <v>7552001.1100000003</v>
      </c>
      <c r="F16" s="25">
        <v>1092458.31</v>
      </c>
      <c r="G16" s="25">
        <v>602143.58000000007</v>
      </c>
      <c r="H16" s="25">
        <v>2174544.75</v>
      </c>
      <c r="I16" s="25">
        <v>3338068.1500000004</v>
      </c>
      <c r="J16" s="25">
        <v>8581883.4199999999</v>
      </c>
      <c r="K16" s="25">
        <v>8672692.2300000004</v>
      </c>
      <c r="L16" s="25">
        <v>9649332.0600000005</v>
      </c>
      <c r="M16" s="25">
        <v>8415467.6899999995</v>
      </c>
      <c r="N16" s="25">
        <v>9185262.6400000006</v>
      </c>
      <c r="O16" s="27">
        <f t="shared" si="0"/>
        <v>72981755.719999999</v>
      </c>
      <c r="P16" s="74"/>
    </row>
    <row r="17" spans="1:16" s="3" customFormat="1" ht="13" customHeight="1" x14ac:dyDescent="0.2">
      <c r="A17" s="130"/>
      <c r="B17" s="5" t="s">
        <v>10</v>
      </c>
      <c r="C17" s="25">
        <v>6061119.75</v>
      </c>
      <c r="D17" s="25">
        <v>6164209.7799999993</v>
      </c>
      <c r="E17" s="25">
        <v>6334132.1999999993</v>
      </c>
      <c r="F17" s="25">
        <v>6111303.1299999999</v>
      </c>
      <c r="G17" s="25">
        <v>6182374.7599999998</v>
      </c>
      <c r="H17" s="25">
        <v>6025722.1899999995</v>
      </c>
      <c r="I17" s="25">
        <v>5259832.72</v>
      </c>
      <c r="J17" s="25">
        <v>5845401.5600000005</v>
      </c>
      <c r="K17" s="25">
        <v>6239440.8399999999</v>
      </c>
      <c r="L17" s="25">
        <v>6292065.0099999998</v>
      </c>
      <c r="M17" s="25">
        <v>6309110.3399999999</v>
      </c>
      <c r="N17" s="25">
        <v>6339132.96</v>
      </c>
      <c r="O17" s="27">
        <f t="shared" si="0"/>
        <v>73163845.23999998</v>
      </c>
      <c r="P17" s="74"/>
    </row>
    <row r="18" spans="1:16" s="3" customFormat="1" ht="13" customHeight="1" x14ac:dyDescent="0.2">
      <c r="A18" s="130"/>
      <c r="B18" s="5" t="s">
        <v>11</v>
      </c>
      <c r="C18" s="25">
        <v>1155682020.04</v>
      </c>
      <c r="D18" s="25">
        <v>1263065120.1100001</v>
      </c>
      <c r="E18" s="25">
        <v>1329972278.03</v>
      </c>
      <c r="F18" s="25">
        <v>1112078755.77</v>
      </c>
      <c r="G18" s="25">
        <v>1248010683.5500002</v>
      </c>
      <c r="H18" s="25">
        <v>1123323451.8499999</v>
      </c>
      <c r="I18" s="25">
        <v>1108746469.3299999</v>
      </c>
      <c r="J18" s="25">
        <v>1181095571.8799999</v>
      </c>
      <c r="K18" s="25">
        <v>1262298004.3299999</v>
      </c>
      <c r="L18" s="25">
        <v>1160681577.3200002</v>
      </c>
      <c r="M18" s="25">
        <v>1110050609.53</v>
      </c>
      <c r="N18" s="25">
        <v>1143444527.2</v>
      </c>
      <c r="O18" s="27">
        <f t="shared" si="0"/>
        <v>14198449068.940001</v>
      </c>
      <c r="P18" s="74"/>
    </row>
    <row r="19" spans="1:16" s="3" customFormat="1" ht="13" customHeight="1" x14ac:dyDescent="0.2">
      <c r="A19" s="130"/>
      <c r="B19" s="5" t="s">
        <v>12</v>
      </c>
      <c r="C19" s="25">
        <v>20705831.920000002</v>
      </c>
      <c r="D19" s="25">
        <v>22976531.02</v>
      </c>
      <c r="E19" s="25">
        <v>23544244.039999999</v>
      </c>
      <c r="F19" s="25">
        <v>20812577.719999999</v>
      </c>
      <c r="G19" s="25">
        <v>21601646.189999998</v>
      </c>
      <c r="H19" s="25">
        <v>19322644.350000001</v>
      </c>
      <c r="I19" s="25">
        <v>18883965.719999999</v>
      </c>
      <c r="J19" s="25">
        <v>19583758.539999999</v>
      </c>
      <c r="K19" s="25">
        <v>19805228.34</v>
      </c>
      <c r="L19" s="25">
        <v>18157281.960000001</v>
      </c>
      <c r="M19" s="25">
        <v>17368074.27</v>
      </c>
      <c r="N19" s="25">
        <v>15572482.850000001</v>
      </c>
      <c r="O19" s="27">
        <f t="shared" si="0"/>
        <v>238334266.91999999</v>
      </c>
      <c r="P19" s="74"/>
    </row>
    <row r="20" spans="1:16" s="3" customFormat="1" ht="13" customHeight="1" x14ac:dyDescent="0.2">
      <c r="A20" s="130"/>
      <c r="B20" s="5" t="s">
        <v>13</v>
      </c>
      <c r="C20" s="25">
        <v>53176471.739999995</v>
      </c>
      <c r="D20" s="25">
        <v>59564259.960000001</v>
      </c>
      <c r="E20" s="25">
        <v>75139099.349999994</v>
      </c>
      <c r="F20" s="25">
        <v>65068285.710000008</v>
      </c>
      <c r="G20" s="25">
        <v>62943981.670000002</v>
      </c>
      <c r="H20" s="25">
        <v>58751452.580000006</v>
      </c>
      <c r="I20" s="25">
        <v>51588084.109999999</v>
      </c>
      <c r="J20" s="25">
        <v>50574657.819999993</v>
      </c>
      <c r="K20" s="25">
        <v>57564943.32</v>
      </c>
      <c r="L20" s="25">
        <v>55117178.550000004</v>
      </c>
      <c r="M20" s="25">
        <v>49860361.549999997</v>
      </c>
      <c r="N20" s="25">
        <v>53828624.259999998</v>
      </c>
      <c r="O20" s="27">
        <f t="shared" si="0"/>
        <v>693177400.61999989</v>
      </c>
      <c r="P20" s="74"/>
    </row>
    <row r="21" spans="1:16" s="3" customFormat="1" ht="13" customHeight="1" thickBot="1" x14ac:dyDescent="0.25">
      <c r="A21" s="130"/>
      <c r="B21" s="5" t="s">
        <v>14</v>
      </c>
      <c r="C21" s="25">
        <v>6646702.6099999994</v>
      </c>
      <c r="D21" s="25">
        <v>7817053.2800000003</v>
      </c>
      <c r="E21" s="25">
        <v>7907958.4100000001</v>
      </c>
      <c r="F21" s="25">
        <v>6380641.0099999998</v>
      </c>
      <c r="G21" s="25">
        <v>7138116.6399999997</v>
      </c>
      <c r="H21" s="25">
        <v>6475079.7000000002</v>
      </c>
      <c r="I21" s="25">
        <v>6720235.7700000005</v>
      </c>
      <c r="J21" s="25">
        <v>7148412.9199999999</v>
      </c>
      <c r="K21" s="25">
        <v>7081861.2999999998</v>
      </c>
      <c r="L21" s="25">
        <v>6720823.8700000001</v>
      </c>
      <c r="M21" s="25">
        <v>6263202.6200000001</v>
      </c>
      <c r="N21" s="25">
        <v>6144661.9400000004</v>
      </c>
      <c r="O21" s="27">
        <f t="shared" si="0"/>
        <v>82444750.070000008</v>
      </c>
      <c r="P21" s="74"/>
    </row>
    <row r="22" spans="1:16" s="3" customFormat="1" ht="13" customHeight="1" thickBot="1" x14ac:dyDescent="0.3">
      <c r="A22" s="122" t="s">
        <v>15</v>
      </c>
      <c r="B22" s="131"/>
      <c r="C22" s="50">
        <f t="shared" ref="C22:O22" si="1">SUM(C11:C21)</f>
        <v>1326241191.3999999</v>
      </c>
      <c r="D22" s="50">
        <f t="shared" si="1"/>
        <v>1471549087.45</v>
      </c>
      <c r="E22" s="50">
        <f t="shared" si="1"/>
        <v>1574198099.95</v>
      </c>
      <c r="F22" s="50">
        <f t="shared" si="1"/>
        <v>1310168704.8600001</v>
      </c>
      <c r="G22" s="50">
        <f t="shared" si="1"/>
        <v>1451181932.9800005</v>
      </c>
      <c r="H22" s="50">
        <f t="shared" si="1"/>
        <v>1316547566.1499999</v>
      </c>
      <c r="I22" s="50">
        <f t="shared" si="1"/>
        <v>1287100368.5099998</v>
      </c>
      <c r="J22" s="50">
        <f t="shared" si="1"/>
        <v>1374417495.6699998</v>
      </c>
      <c r="K22" s="50">
        <f t="shared" si="1"/>
        <v>1471458457.1599998</v>
      </c>
      <c r="L22" s="50">
        <f t="shared" si="1"/>
        <v>1369941699.49</v>
      </c>
      <c r="M22" s="50">
        <f t="shared" si="1"/>
        <v>1308397049.3299997</v>
      </c>
      <c r="N22" s="50">
        <f t="shared" si="1"/>
        <v>1340685591.46</v>
      </c>
      <c r="O22" s="51">
        <f t="shared" si="1"/>
        <v>16601887244.41</v>
      </c>
      <c r="P22" s="75"/>
    </row>
    <row r="23" spans="1:16" s="3" customFormat="1" ht="13" customHeight="1" x14ac:dyDescent="0.2">
      <c r="A23" s="130" t="s">
        <v>16</v>
      </c>
      <c r="B23" s="5" t="s">
        <v>4</v>
      </c>
      <c r="C23" s="25">
        <v>24273543.789999995</v>
      </c>
      <c r="D23" s="25">
        <v>25914808.109999999</v>
      </c>
      <c r="E23" s="25">
        <v>26451818.240000002</v>
      </c>
      <c r="F23" s="25">
        <v>25746940.93</v>
      </c>
      <c r="G23" s="25">
        <v>25713973.77</v>
      </c>
      <c r="H23" s="25">
        <v>24047406.48</v>
      </c>
      <c r="I23" s="25">
        <v>22948955.620000005</v>
      </c>
      <c r="J23" s="25">
        <v>23183493.089999992</v>
      </c>
      <c r="K23" s="25">
        <v>25362382.740000002</v>
      </c>
      <c r="L23" s="25">
        <v>24013659.669999994</v>
      </c>
      <c r="M23" s="25">
        <v>23360913.52</v>
      </c>
      <c r="N23" s="25">
        <v>28054710.959999993</v>
      </c>
      <c r="O23" s="27">
        <f t="shared" ref="O23:O48" si="2">SUM(C23:N23)</f>
        <v>299072606.91999996</v>
      </c>
      <c r="P23" s="76"/>
    </row>
    <row r="24" spans="1:16" s="3" customFormat="1" ht="13" customHeight="1" x14ac:dyDescent="0.2">
      <c r="A24" s="130"/>
      <c r="B24" s="5" t="s">
        <v>5</v>
      </c>
      <c r="C24" s="25">
        <v>13414930.919999998</v>
      </c>
      <c r="D24" s="25">
        <v>15059042.060000002</v>
      </c>
      <c r="E24" s="25">
        <v>16429644.77</v>
      </c>
      <c r="F24" s="25">
        <v>13285949.999999998</v>
      </c>
      <c r="G24" s="25">
        <v>14516492.670000002</v>
      </c>
      <c r="H24" s="25">
        <v>13022727.16</v>
      </c>
      <c r="I24" s="25">
        <v>11881505.82</v>
      </c>
      <c r="J24" s="25">
        <v>12012024.790000001</v>
      </c>
      <c r="K24" s="25">
        <v>13199670.6</v>
      </c>
      <c r="L24" s="25">
        <v>12368951.52</v>
      </c>
      <c r="M24" s="25">
        <v>11987351.190000001</v>
      </c>
      <c r="N24" s="25">
        <v>11514372.220000001</v>
      </c>
      <c r="O24" s="27">
        <f t="shared" si="2"/>
        <v>158692663.72</v>
      </c>
      <c r="P24" s="77"/>
    </row>
    <row r="25" spans="1:16" s="3" customFormat="1" ht="13" customHeight="1" x14ac:dyDescent="0.2">
      <c r="A25" s="130"/>
      <c r="B25" s="5" t="s">
        <v>17</v>
      </c>
      <c r="C25" s="25">
        <v>5877.0499999999993</v>
      </c>
      <c r="D25" s="25">
        <v>7487.4299999999994</v>
      </c>
      <c r="E25" s="25">
        <v>8958.4500000000007</v>
      </c>
      <c r="F25" s="25">
        <v>2059.08</v>
      </c>
      <c r="G25" s="25">
        <v>9269.5199999999986</v>
      </c>
      <c r="H25" s="25">
        <v>7323.66</v>
      </c>
      <c r="I25" s="25">
        <v>6774.51</v>
      </c>
      <c r="J25" s="25">
        <v>5347.11</v>
      </c>
      <c r="K25" s="25">
        <v>8569.11</v>
      </c>
      <c r="L25" s="25">
        <v>5623.41</v>
      </c>
      <c r="M25" s="25">
        <v>5660.88</v>
      </c>
      <c r="N25" s="25">
        <v>6663.18</v>
      </c>
      <c r="O25" s="27">
        <f t="shared" si="2"/>
        <v>79613.390000000014</v>
      </c>
      <c r="P25" s="77"/>
    </row>
    <row r="26" spans="1:16" s="3" customFormat="1" ht="13" customHeight="1" x14ac:dyDescent="0.2">
      <c r="A26" s="130"/>
      <c r="B26" s="5" t="s">
        <v>6</v>
      </c>
      <c r="C26" s="25">
        <v>40673980.890000008</v>
      </c>
      <c r="D26" s="25">
        <v>46556973.909999996</v>
      </c>
      <c r="E26" s="25">
        <v>55259738.480000004</v>
      </c>
      <c r="F26" s="25">
        <v>48408460.269999996</v>
      </c>
      <c r="G26" s="25">
        <v>59554339.940000027</v>
      </c>
      <c r="H26" s="25">
        <v>52257859.969999984</v>
      </c>
      <c r="I26" s="25">
        <v>48591265.019999988</v>
      </c>
      <c r="J26" s="25">
        <v>49725429.75000003</v>
      </c>
      <c r="K26" s="25">
        <v>56393022.04999999</v>
      </c>
      <c r="L26" s="25">
        <v>54410076.939999998</v>
      </c>
      <c r="M26" s="25">
        <v>50307290.38000004</v>
      </c>
      <c r="N26" s="25">
        <v>41289731.45000001</v>
      </c>
      <c r="O26" s="27">
        <f t="shared" si="2"/>
        <v>603428169.05000007</v>
      </c>
      <c r="P26" s="77"/>
    </row>
    <row r="27" spans="1:16" s="3" customFormat="1" ht="13" customHeight="1" x14ac:dyDescent="0.2">
      <c r="A27" s="130"/>
      <c r="B27" s="5" t="s">
        <v>7</v>
      </c>
      <c r="C27" s="25">
        <v>5514951.459999999</v>
      </c>
      <c r="D27" s="25">
        <v>5851221.0099999998</v>
      </c>
      <c r="E27" s="25">
        <v>6308257.8399999999</v>
      </c>
      <c r="F27" s="25">
        <v>5040645.47</v>
      </c>
      <c r="G27" s="25">
        <v>5567237.0000000009</v>
      </c>
      <c r="H27" s="25">
        <v>5283578.5499999989</v>
      </c>
      <c r="I27" s="25">
        <v>4878444.290000001</v>
      </c>
      <c r="J27" s="25">
        <v>4941792.7</v>
      </c>
      <c r="K27" s="25">
        <v>5772780.5</v>
      </c>
      <c r="L27" s="25">
        <v>5178915.16</v>
      </c>
      <c r="M27" s="25">
        <v>4879571.5900000008</v>
      </c>
      <c r="N27" s="25">
        <v>4064195.2199999997</v>
      </c>
      <c r="O27" s="27">
        <f t="shared" si="2"/>
        <v>63281590.790000007</v>
      </c>
      <c r="P27" s="77"/>
    </row>
    <row r="28" spans="1:16" s="3" customFormat="1" ht="13" customHeight="1" x14ac:dyDescent="0.2">
      <c r="A28" s="130"/>
      <c r="B28" s="5" t="s">
        <v>8</v>
      </c>
      <c r="C28" s="25">
        <v>47098102.25</v>
      </c>
      <c r="D28" s="25">
        <v>67106311.880000003</v>
      </c>
      <c r="E28" s="25">
        <v>82099290.760000035</v>
      </c>
      <c r="F28" s="25">
        <v>65334867.590000004</v>
      </c>
      <c r="G28" s="25">
        <v>68344708.100000009</v>
      </c>
      <c r="H28" s="25">
        <v>62917406.810000002</v>
      </c>
      <c r="I28" s="25">
        <v>59725578.740000002</v>
      </c>
      <c r="J28" s="25">
        <v>64420523.819999985</v>
      </c>
      <c r="K28" s="25">
        <v>77610091.75000003</v>
      </c>
      <c r="L28" s="25">
        <v>78657763.210000008</v>
      </c>
      <c r="M28" s="25">
        <v>78434901.170000017</v>
      </c>
      <c r="N28" s="25">
        <v>71831766.469999999</v>
      </c>
      <c r="O28" s="27">
        <f t="shared" si="2"/>
        <v>823581312.55000019</v>
      </c>
      <c r="P28" s="77"/>
    </row>
    <row r="29" spans="1:16" s="3" customFormat="1" ht="13" customHeight="1" x14ac:dyDescent="0.2">
      <c r="A29" s="130"/>
      <c r="B29" s="5" t="s">
        <v>9</v>
      </c>
      <c r="C29" s="25">
        <v>7407301.9900000002</v>
      </c>
      <c r="D29" s="25">
        <v>9265177.8000000007</v>
      </c>
      <c r="E29" s="25">
        <v>8765671.8300000019</v>
      </c>
      <c r="F29" s="25">
        <v>5226850.209999999</v>
      </c>
      <c r="G29" s="25">
        <v>5700171.9699999997</v>
      </c>
      <c r="H29" s="25">
        <v>5738348.8300000001</v>
      </c>
      <c r="I29" s="25">
        <v>6037566.3800000008</v>
      </c>
      <c r="J29" s="25">
        <v>8157963.4700000007</v>
      </c>
      <c r="K29" s="25">
        <v>8869269.4799999986</v>
      </c>
      <c r="L29" s="25">
        <v>8817837.6699999999</v>
      </c>
      <c r="M29" s="25">
        <v>8039777.5500000007</v>
      </c>
      <c r="N29" s="25">
        <v>7474063.5800000001</v>
      </c>
      <c r="O29" s="27">
        <f t="shared" si="2"/>
        <v>89500000.75999999</v>
      </c>
      <c r="P29" s="77"/>
    </row>
    <row r="30" spans="1:16" s="3" customFormat="1" ht="13" customHeight="1" x14ac:dyDescent="0.2">
      <c r="A30" s="130"/>
      <c r="B30" s="5" t="s">
        <v>18</v>
      </c>
      <c r="C30" s="25">
        <v>972.3599999999999</v>
      </c>
      <c r="D30" s="25">
        <v>0</v>
      </c>
      <c r="E30" s="25">
        <v>587603.46</v>
      </c>
      <c r="F30" s="25">
        <v>527360.31000000006</v>
      </c>
      <c r="G30" s="25">
        <v>566584.90999999992</v>
      </c>
      <c r="H30" s="25">
        <v>504254.91000000003</v>
      </c>
      <c r="I30" s="25">
        <v>510839.56999999995</v>
      </c>
      <c r="J30" s="25">
        <v>575347.06000000006</v>
      </c>
      <c r="K30" s="25">
        <v>621355.26</v>
      </c>
      <c r="L30" s="25">
        <v>586233.06000000006</v>
      </c>
      <c r="M30" s="25">
        <v>593303.12000000011</v>
      </c>
      <c r="N30" s="25">
        <v>436515.91</v>
      </c>
      <c r="O30" s="27">
        <f t="shared" si="2"/>
        <v>5510369.9300000006</v>
      </c>
      <c r="P30" s="77"/>
    </row>
    <row r="31" spans="1:16" s="3" customFormat="1" ht="13" customHeight="1" x14ac:dyDescent="0.2">
      <c r="A31" s="130"/>
      <c r="B31" s="5" t="s">
        <v>19</v>
      </c>
      <c r="C31" s="25">
        <v>14615691.650000004</v>
      </c>
      <c r="D31" s="25">
        <v>16414596.730000002</v>
      </c>
      <c r="E31" s="25">
        <v>16877402.330000002</v>
      </c>
      <c r="F31" s="25">
        <v>14529918.120000001</v>
      </c>
      <c r="G31" s="25">
        <v>16307642.960000001</v>
      </c>
      <c r="H31" s="25">
        <v>15273079.949999999</v>
      </c>
      <c r="I31" s="25">
        <v>14566497.820000004</v>
      </c>
      <c r="J31" s="25">
        <v>28202436.550000001</v>
      </c>
      <c r="K31" s="25">
        <v>17252805.870000001</v>
      </c>
      <c r="L31" s="25">
        <v>16253992.730000004</v>
      </c>
      <c r="M31" s="25">
        <v>15415338.559999995</v>
      </c>
      <c r="N31" s="25">
        <v>12756125.260000002</v>
      </c>
      <c r="O31" s="27">
        <f t="shared" si="2"/>
        <v>198465528.53000003</v>
      </c>
      <c r="P31" s="77"/>
    </row>
    <row r="32" spans="1:16" s="3" customFormat="1" ht="13" customHeight="1" x14ac:dyDescent="0.2">
      <c r="A32" s="130"/>
      <c r="B32" s="5" t="s">
        <v>20</v>
      </c>
      <c r="C32" s="25">
        <v>36002.199999999997</v>
      </c>
      <c r="D32" s="25">
        <v>40669.11</v>
      </c>
      <c r="E32" s="25">
        <v>50774.050000000017</v>
      </c>
      <c r="F32" s="25">
        <v>11688.88</v>
      </c>
      <c r="G32" s="25">
        <v>52355.659999999989</v>
      </c>
      <c r="H32" s="25">
        <v>42035.130000000005</v>
      </c>
      <c r="I32" s="25">
        <v>38217.429999999986</v>
      </c>
      <c r="J32" s="25">
        <v>30127.349999999988</v>
      </c>
      <c r="K32" s="25">
        <v>48384.56</v>
      </c>
      <c r="L32" s="25">
        <v>31735.919999999991</v>
      </c>
      <c r="M32" s="25">
        <v>31907.209999999992</v>
      </c>
      <c r="N32" s="25">
        <v>37587.01</v>
      </c>
      <c r="O32" s="27">
        <f t="shared" si="2"/>
        <v>451484.51</v>
      </c>
      <c r="P32" s="77"/>
    </row>
    <row r="33" spans="1:16" s="3" customFormat="1" ht="13" customHeight="1" x14ac:dyDescent="0.2">
      <c r="A33" s="130"/>
      <c r="B33" s="5" t="s">
        <v>21</v>
      </c>
      <c r="C33" s="25">
        <v>5296864.0999999996</v>
      </c>
      <c r="D33" s="25">
        <v>5986784.1199999992</v>
      </c>
      <c r="E33" s="25">
        <v>6581256.3899999997</v>
      </c>
      <c r="F33" s="25">
        <v>5412761.0899999999</v>
      </c>
      <c r="G33" s="25">
        <v>6103951.6300000018</v>
      </c>
      <c r="H33" s="25">
        <v>5387163.8399999999</v>
      </c>
      <c r="I33" s="25">
        <v>5193460.9600000009</v>
      </c>
      <c r="J33" s="25">
        <v>5201575.0200000005</v>
      </c>
      <c r="K33" s="25">
        <v>6079912.1500000004</v>
      </c>
      <c r="L33" s="25">
        <v>5510947.3499999996</v>
      </c>
      <c r="M33" s="25">
        <v>5147308.4800000004</v>
      </c>
      <c r="N33" s="25">
        <v>4189324.51</v>
      </c>
      <c r="O33" s="27">
        <f t="shared" si="2"/>
        <v>66091309.640000008</v>
      </c>
      <c r="P33" s="77"/>
    </row>
    <row r="34" spans="1:16" s="3" customFormat="1" ht="13" customHeight="1" x14ac:dyDescent="0.2">
      <c r="A34" s="130"/>
      <c r="B34" s="5" t="s">
        <v>22</v>
      </c>
      <c r="C34" s="25">
        <v>9544650.1600000001</v>
      </c>
      <c r="D34" s="25">
        <v>9662381.8699999992</v>
      </c>
      <c r="E34" s="25">
        <v>7243724.9500000002</v>
      </c>
      <c r="F34" s="25">
        <v>7021736.1499999985</v>
      </c>
      <c r="G34" s="25">
        <v>8188029.2600000016</v>
      </c>
      <c r="H34" s="25">
        <v>7740023.79</v>
      </c>
      <c r="I34" s="25">
        <v>7504502.9300000006</v>
      </c>
      <c r="J34" s="25">
        <v>7420997.3500000006</v>
      </c>
      <c r="K34" s="25">
        <v>8897475.5299999993</v>
      </c>
      <c r="L34" s="25">
        <v>7535260.4700000007</v>
      </c>
      <c r="M34" s="25">
        <v>6884102.9400000004</v>
      </c>
      <c r="N34" s="25">
        <v>6069867.3100000005</v>
      </c>
      <c r="O34" s="27">
        <f t="shared" si="2"/>
        <v>93712752.709999993</v>
      </c>
      <c r="P34" s="77"/>
    </row>
    <row r="35" spans="1:16" s="3" customFormat="1" ht="13" customHeight="1" x14ac:dyDescent="0.2">
      <c r="A35" s="130"/>
      <c r="B35" s="5" t="s">
        <v>10</v>
      </c>
      <c r="C35" s="25">
        <v>9416001.9299999997</v>
      </c>
      <c r="D35" s="25">
        <v>7757585.5</v>
      </c>
      <c r="E35" s="25">
        <v>9977637.1600000001</v>
      </c>
      <c r="F35" s="25">
        <v>8978196.120000001</v>
      </c>
      <c r="G35" s="25">
        <v>9076458.0799999982</v>
      </c>
      <c r="H35" s="25">
        <v>8577047.6500000004</v>
      </c>
      <c r="I35" s="25">
        <v>7872150.4200000009</v>
      </c>
      <c r="J35" s="25">
        <v>8029353.1299999999</v>
      </c>
      <c r="K35" s="25">
        <v>8516685.9900000002</v>
      </c>
      <c r="L35" s="25">
        <v>8293946.2200000007</v>
      </c>
      <c r="M35" s="25">
        <v>7404241.3899999997</v>
      </c>
      <c r="N35" s="25">
        <v>6402253.1300000008</v>
      </c>
      <c r="O35" s="27">
        <f t="shared" si="2"/>
        <v>100301556.71999998</v>
      </c>
      <c r="P35" s="77"/>
    </row>
    <row r="36" spans="1:16" s="3" customFormat="1" ht="13" customHeight="1" x14ac:dyDescent="0.2">
      <c r="A36" s="130"/>
      <c r="B36" s="5" t="s">
        <v>11</v>
      </c>
      <c r="C36" s="25">
        <v>1301415098.8199999</v>
      </c>
      <c r="D36" s="25">
        <v>1438558499.6199999</v>
      </c>
      <c r="E36" s="25">
        <v>1498041221.3099999</v>
      </c>
      <c r="F36" s="25">
        <v>1259627989.8499999</v>
      </c>
      <c r="G36" s="25">
        <v>1412492896.0800002</v>
      </c>
      <c r="H36" s="25">
        <v>1270789465.48</v>
      </c>
      <c r="I36" s="25">
        <v>1245634326.3899999</v>
      </c>
      <c r="J36" s="25">
        <v>1342910590.4700003</v>
      </c>
      <c r="K36" s="25">
        <v>1431499662.79</v>
      </c>
      <c r="L36" s="25">
        <v>1319071830.9399996</v>
      </c>
      <c r="M36" s="25">
        <v>1237437486.2199998</v>
      </c>
      <c r="N36" s="25">
        <v>1271695820.24</v>
      </c>
      <c r="O36" s="27">
        <f t="shared" si="2"/>
        <v>16029174888.209999</v>
      </c>
      <c r="P36" s="77"/>
    </row>
    <row r="37" spans="1:16" s="3" customFormat="1" ht="13" customHeight="1" x14ac:dyDescent="0.2">
      <c r="A37" s="130"/>
      <c r="B37" s="5" t="s">
        <v>12</v>
      </c>
      <c r="C37" s="25">
        <v>31612060.540000036</v>
      </c>
      <c r="D37" s="25">
        <v>33812964.20000001</v>
      </c>
      <c r="E37" s="25">
        <v>41144650.509999968</v>
      </c>
      <c r="F37" s="25">
        <v>30505128.520000033</v>
      </c>
      <c r="G37" s="25">
        <v>31125878.440000035</v>
      </c>
      <c r="H37" s="25">
        <v>31679679.260000013</v>
      </c>
      <c r="I37" s="25">
        <v>41447451.74000001</v>
      </c>
      <c r="J37" s="25">
        <v>27790866.880000006</v>
      </c>
      <c r="K37" s="25">
        <v>31552402.45000004</v>
      </c>
      <c r="L37" s="25">
        <v>29908932.629999995</v>
      </c>
      <c r="M37" s="25">
        <v>28500906.169999994</v>
      </c>
      <c r="N37" s="25">
        <v>23635832.379999977</v>
      </c>
      <c r="O37" s="27">
        <f t="shared" si="2"/>
        <v>382716753.72000015</v>
      </c>
      <c r="P37" s="77"/>
    </row>
    <row r="38" spans="1:16" s="3" customFormat="1" ht="13" customHeight="1" x14ac:dyDescent="0.2">
      <c r="A38" s="130"/>
      <c r="B38" s="5" t="s">
        <v>23</v>
      </c>
      <c r="C38" s="25">
        <v>9483182.4400000013</v>
      </c>
      <c r="D38" s="25">
        <v>9307740.1499999985</v>
      </c>
      <c r="E38" s="25">
        <v>11917134.210000001</v>
      </c>
      <c r="F38" s="25">
        <v>10305779.07</v>
      </c>
      <c r="G38" s="25">
        <v>9579095.5</v>
      </c>
      <c r="H38" s="25">
        <v>8171308.2100000009</v>
      </c>
      <c r="I38" s="25">
        <v>7986327.2100000009</v>
      </c>
      <c r="J38" s="25">
        <v>8851479.1799999997</v>
      </c>
      <c r="K38" s="25">
        <v>8592043.0700000003</v>
      </c>
      <c r="L38" s="25">
        <v>9265272.290000001</v>
      </c>
      <c r="M38" s="25">
        <v>8832384.6100000031</v>
      </c>
      <c r="N38" s="25">
        <v>8227678.1299999999</v>
      </c>
      <c r="O38" s="27">
        <f t="shared" si="2"/>
        <v>110519424.06999999</v>
      </c>
      <c r="P38" s="77"/>
    </row>
    <row r="39" spans="1:16" s="3" customFormat="1" ht="13" customHeight="1" x14ac:dyDescent="0.2">
      <c r="A39" s="130"/>
      <c r="B39" s="5" t="s">
        <v>24</v>
      </c>
      <c r="C39" s="25">
        <v>15245719.810000002</v>
      </c>
      <c r="D39" s="25">
        <v>15853497.82</v>
      </c>
      <c r="E39" s="25">
        <v>19259317.439999998</v>
      </c>
      <c r="F39" s="25">
        <v>15392097.42</v>
      </c>
      <c r="G39" s="25">
        <v>17286221.890000001</v>
      </c>
      <c r="H39" s="25">
        <v>16441105.650000002</v>
      </c>
      <c r="I39" s="25">
        <v>17126888.100000001</v>
      </c>
      <c r="J39" s="25">
        <v>15848626.98</v>
      </c>
      <c r="K39" s="25">
        <v>18801819.390000001</v>
      </c>
      <c r="L39" s="25">
        <v>17386783.5</v>
      </c>
      <c r="M39" s="25">
        <v>16095074.09</v>
      </c>
      <c r="N39" s="25">
        <v>13069532.479999999</v>
      </c>
      <c r="O39" s="27">
        <f t="shared" si="2"/>
        <v>197806684.56999999</v>
      </c>
      <c r="P39" s="77"/>
    </row>
    <row r="40" spans="1:16" s="3" customFormat="1" ht="13" customHeight="1" x14ac:dyDescent="0.2">
      <c r="A40" s="130"/>
      <c r="B40" s="5" t="s">
        <v>14</v>
      </c>
      <c r="C40" s="25">
        <v>20415602.740000002</v>
      </c>
      <c r="D40" s="25">
        <v>22172925.740000002</v>
      </c>
      <c r="E40" s="25">
        <v>22054044.600000001</v>
      </c>
      <c r="F40" s="25">
        <v>20146934.499999996</v>
      </c>
      <c r="G40" s="25">
        <v>20952448.459999997</v>
      </c>
      <c r="H40" s="25">
        <v>18735251.830000002</v>
      </c>
      <c r="I40" s="25">
        <v>18509159.379999999</v>
      </c>
      <c r="J40" s="25">
        <v>21990543.829999998</v>
      </c>
      <c r="K40" s="25">
        <v>23099905.719999999</v>
      </c>
      <c r="L40" s="25">
        <v>23308113.289999999</v>
      </c>
      <c r="M40" s="25">
        <v>21366171.5</v>
      </c>
      <c r="N40" s="25">
        <v>16717640.07</v>
      </c>
      <c r="O40" s="27">
        <f t="shared" si="2"/>
        <v>249468741.65999997</v>
      </c>
      <c r="P40" s="77"/>
    </row>
    <row r="41" spans="1:16" s="3" customFormat="1" ht="13" customHeight="1" thickBot="1" x14ac:dyDescent="0.25">
      <c r="A41" s="132"/>
      <c r="B41" s="73" t="s">
        <v>13</v>
      </c>
      <c r="C41" s="25">
        <v>117615955.12000003</v>
      </c>
      <c r="D41" s="25">
        <v>124448713.19999996</v>
      </c>
      <c r="E41" s="25">
        <v>151437706.57000002</v>
      </c>
      <c r="F41" s="25">
        <v>124932793.64000003</v>
      </c>
      <c r="G41" s="25">
        <v>130043586.25999999</v>
      </c>
      <c r="H41" s="25">
        <v>118430759.97999999</v>
      </c>
      <c r="I41" s="25">
        <v>110392936.43000002</v>
      </c>
      <c r="J41" s="25">
        <v>108272237.63</v>
      </c>
      <c r="K41" s="25">
        <v>123508778.00999999</v>
      </c>
      <c r="L41" s="25">
        <v>113193890.67</v>
      </c>
      <c r="M41" s="25">
        <v>101877954.29000002</v>
      </c>
      <c r="N41" s="25">
        <v>100977853.48999998</v>
      </c>
      <c r="O41" s="27">
        <f t="shared" si="2"/>
        <v>1425133165.2900002</v>
      </c>
      <c r="P41" s="77"/>
    </row>
    <row r="42" spans="1:16" s="3" customFormat="1" ht="13" customHeight="1" thickBot="1" x14ac:dyDescent="0.3">
      <c r="A42" s="122" t="s">
        <v>25</v>
      </c>
      <c r="B42" s="131"/>
      <c r="C42" s="50">
        <f t="shared" ref="C42:N42" si="3">SUM(C23:C41)</f>
        <v>1673086490.22</v>
      </c>
      <c r="D42" s="50">
        <f t="shared" si="3"/>
        <v>1853777380.26</v>
      </c>
      <c r="E42" s="50">
        <f t="shared" si="3"/>
        <v>1980495853.3499999</v>
      </c>
      <c r="F42" s="50">
        <f t="shared" si="3"/>
        <v>1660438157.22</v>
      </c>
      <c r="G42" s="50">
        <f t="shared" si="3"/>
        <v>1841181342.1000004</v>
      </c>
      <c r="H42" s="50">
        <f t="shared" si="3"/>
        <v>1665045827.1400001</v>
      </c>
      <c r="I42" s="50">
        <f t="shared" si="3"/>
        <v>1630852848.76</v>
      </c>
      <c r="J42" s="50">
        <f t="shared" si="3"/>
        <v>1737570756.1600003</v>
      </c>
      <c r="K42" s="50">
        <f t="shared" si="3"/>
        <v>1865687017.0200002</v>
      </c>
      <c r="L42" s="50">
        <f t="shared" si="3"/>
        <v>1733799766.6499996</v>
      </c>
      <c r="M42" s="50">
        <f t="shared" si="3"/>
        <v>1626601644.8599997</v>
      </c>
      <c r="N42" s="50">
        <f t="shared" si="3"/>
        <v>1628451533</v>
      </c>
      <c r="O42" s="51">
        <f t="shared" si="2"/>
        <v>20896988616.740002</v>
      </c>
      <c r="P42" s="75"/>
    </row>
    <row r="43" spans="1:16" s="3" customFormat="1" ht="13" customHeight="1" thickBot="1" x14ac:dyDescent="0.25">
      <c r="A43" s="133" t="s">
        <v>26</v>
      </c>
      <c r="B43" s="134" t="s">
        <v>4</v>
      </c>
      <c r="C43" s="80">
        <v>13245182.800000001</v>
      </c>
      <c r="D43" s="80">
        <v>13176974.85</v>
      </c>
      <c r="E43" s="80">
        <v>16845382.550000001</v>
      </c>
      <c r="F43" s="80">
        <v>10099802.520000001</v>
      </c>
      <c r="G43" s="80">
        <v>9685376.1099999994</v>
      </c>
      <c r="H43" s="80">
        <v>9273710.5700000003</v>
      </c>
      <c r="I43" s="80">
        <v>9186075.9899999984</v>
      </c>
      <c r="J43" s="80">
        <v>10544089.190000001</v>
      </c>
      <c r="K43" s="80">
        <v>9560789.8800000008</v>
      </c>
      <c r="L43" s="80">
        <v>9360099.7699999996</v>
      </c>
      <c r="M43" s="80">
        <v>37494328.32</v>
      </c>
      <c r="N43" s="80">
        <v>87116350.939999998</v>
      </c>
      <c r="O43" s="107">
        <f t="shared" si="2"/>
        <v>235588163.48999998</v>
      </c>
      <c r="P43" s="78"/>
    </row>
    <row r="44" spans="1:16" s="3" customFormat="1" ht="13" customHeight="1" thickBot="1" x14ac:dyDescent="0.25">
      <c r="A44" s="122" t="s">
        <v>60</v>
      </c>
      <c r="B44" s="123"/>
      <c r="C44" s="50">
        <f>SUM(C22+C42+C43)</f>
        <v>3012572864.4200001</v>
      </c>
      <c r="D44" s="50">
        <f t="shared" ref="D44:N44" si="4">SUM(D22+D42+D43)</f>
        <v>3338503442.5599999</v>
      </c>
      <c r="E44" s="50">
        <f t="shared" si="4"/>
        <v>3571539335.8500004</v>
      </c>
      <c r="F44" s="50">
        <f t="shared" si="4"/>
        <v>2980706664.5999999</v>
      </c>
      <c r="G44" s="50">
        <f t="shared" si="4"/>
        <v>3302048651.190001</v>
      </c>
      <c r="H44" s="50">
        <f t="shared" si="4"/>
        <v>2990867103.8600001</v>
      </c>
      <c r="I44" s="50">
        <f t="shared" si="4"/>
        <v>2927139293.2599993</v>
      </c>
      <c r="J44" s="50">
        <f t="shared" si="4"/>
        <v>3122532341.02</v>
      </c>
      <c r="K44" s="50">
        <f t="shared" si="4"/>
        <v>3346706264.0600004</v>
      </c>
      <c r="L44" s="50">
        <f t="shared" si="4"/>
        <v>3113101565.9099994</v>
      </c>
      <c r="M44" s="50">
        <f t="shared" si="4"/>
        <v>2972493022.5099998</v>
      </c>
      <c r="N44" s="50">
        <f t="shared" si="4"/>
        <v>3056253475.4000001</v>
      </c>
      <c r="O44" s="51">
        <f t="shared" si="2"/>
        <v>37734464024.639999</v>
      </c>
    </row>
    <row r="45" spans="1:16" s="3" customFormat="1" ht="13" customHeight="1" x14ac:dyDescent="0.2">
      <c r="A45" s="82" t="s">
        <v>27</v>
      </c>
      <c r="B45" s="6"/>
      <c r="C45" s="28">
        <v>115484592.47999999</v>
      </c>
      <c r="D45" s="28">
        <v>134053539.66</v>
      </c>
      <c r="E45" s="28">
        <v>149983212.93000001</v>
      </c>
      <c r="F45" s="28">
        <v>121839686.39000002</v>
      </c>
      <c r="G45" s="28">
        <v>130883673.03999999</v>
      </c>
      <c r="H45" s="28">
        <v>116142491.59999999</v>
      </c>
      <c r="I45" s="28">
        <v>119669005.72999999</v>
      </c>
      <c r="J45" s="28">
        <v>124122594.22</v>
      </c>
      <c r="K45" s="28">
        <v>132859895.95999999</v>
      </c>
      <c r="L45" s="28">
        <v>119616770.70999999</v>
      </c>
      <c r="M45" s="96">
        <v>100913901.96000001</v>
      </c>
      <c r="N45" s="96">
        <v>102900507.31</v>
      </c>
      <c r="O45" s="27">
        <f t="shared" si="2"/>
        <v>1468469871.99</v>
      </c>
      <c r="P45" s="79"/>
    </row>
    <row r="46" spans="1:16" s="3" customFormat="1" ht="13" customHeight="1" x14ac:dyDescent="0.2">
      <c r="A46" s="82" t="s">
        <v>28</v>
      </c>
      <c r="B46" s="6"/>
      <c r="C46" s="26">
        <v>80121449.019999996</v>
      </c>
      <c r="D46" s="26">
        <v>94055384.209999993</v>
      </c>
      <c r="E46" s="26">
        <v>103588514.08</v>
      </c>
      <c r="F46" s="26">
        <v>84388710.030000001</v>
      </c>
      <c r="G46" s="26">
        <v>91693361.599999994</v>
      </c>
      <c r="H46" s="26">
        <v>79599078.329999998</v>
      </c>
      <c r="I46" s="26">
        <v>82331287.909999996</v>
      </c>
      <c r="J46" s="26">
        <v>85331471.409999996</v>
      </c>
      <c r="K46" s="26">
        <v>90586079.340000004</v>
      </c>
      <c r="L46" s="26">
        <v>81941865.540000007</v>
      </c>
      <c r="M46" s="96">
        <v>69058500.150000006</v>
      </c>
      <c r="N46" s="96">
        <v>70632173.349999994</v>
      </c>
      <c r="O46" s="27">
        <f t="shared" si="2"/>
        <v>1013327874.97</v>
      </c>
      <c r="P46" s="79"/>
    </row>
    <row r="47" spans="1:16" s="3" customFormat="1" ht="13" customHeight="1" x14ac:dyDescent="0.2">
      <c r="A47" s="82" t="s">
        <v>29</v>
      </c>
      <c r="B47" s="6"/>
      <c r="C47" s="26">
        <v>381008384.63999999</v>
      </c>
      <c r="D47" s="26">
        <v>454144418.53000003</v>
      </c>
      <c r="E47" s="26">
        <v>480121123.54000002</v>
      </c>
      <c r="F47" s="26">
        <v>391915804.73000002</v>
      </c>
      <c r="G47" s="26">
        <v>421023083.25</v>
      </c>
      <c r="H47" s="26">
        <v>385773518.29000002</v>
      </c>
      <c r="I47" s="26">
        <v>378434138.44999999</v>
      </c>
      <c r="J47" s="26">
        <v>390639800.43000001</v>
      </c>
      <c r="K47" s="26">
        <v>409122506.5</v>
      </c>
      <c r="L47" s="26">
        <v>385809825.00999999</v>
      </c>
      <c r="M47" s="96">
        <v>380289757.38</v>
      </c>
      <c r="N47" s="96">
        <v>361399428</v>
      </c>
      <c r="O47" s="27">
        <f t="shared" si="2"/>
        <v>4819681788.75</v>
      </c>
      <c r="P47" s="79"/>
    </row>
    <row r="48" spans="1:16" s="3" customFormat="1" ht="13" customHeight="1" thickBot="1" x14ac:dyDescent="0.25">
      <c r="A48" s="82" t="s">
        <v>30</v>
      </c>
      <c r="B48" s="6"/>
      <c r="C48" s="26">
        <v>956615291.61999989</v>
      </c>
      <c r="D48" s="26">
        <v>1009286400.79</v>
      </c>
      <c r="E48" s="26">
        <v>1078871318.9200001</v>
      </c>
      <c r="F48" s="26">
        <v>919843211.77999997</v>
      </c>
      <c r="G48" s="26">
        <v>1041415117.65</v>
      </c>
      <c r="H48" s="26">
        <v>939304293.19000006</v>
      </c>
      <c r="I48" s="26">
        <v>910968864.26999998</v>
      </c>
      <c r="J48" s="26">
        <v>993559819.44000006</v>
      </c>
      <c r="K48" s="26">
        <v>1078798072.26</v>
      </c>
      <c r="L48" s="26">
        <v>1003149598.2800001</v>
      </c>
      <c r="M48" s="96">
        <v>971582965.96000004</v>
      </c>
      <c r="N48" s="96">
        <v>1033200736.47</v>
      </c>
      <c r="O48" s="27">
        <f t="shared" si="2"/>
        <v>11936595690.629999</v>
      </c>
      <c r="P48" s="79"/>
    </row>
    <row r="49" spans="1:16" s="3" customFormat="1" ht="13" customHeight="1" thickBot="1" x14ac:dyDescent="0.3">
      <c r="A49" s="122" t="s">
        <v>31</v>
      </c>
      <c r="B49" s="131"/>
      <c r="C49" s="50">
        <f t="shared" ref="C49:N49" si="5">SUM(C45:C48)</f>
        <v>1533229717.7599998</v>
      </c>
      <c r="D49" s="50">
        <f t="shared" si="5"/>
        <v>1691539743.1900001</v>
      </c>
      <c r="E49" s="50">
        <f t="shared" si="5"/>
        <v>1812564169.47</v>
      </c>
      <c r="F49" s="50">
        <f t="shared" si="5"/>
        <v>1517987412.9300001</v>
      </c>
      <c r="G49" s="50">
        <f t="shared" si="5"/>
        <v>1685015235.54</v>
      </c>
      <c r="H49" s="50">
        <f t="shared" si="5"/>
        <v>1520819381.4100001</v>
      </c>
      <c r="I49" s="50">
        <f t="shared" si="5"/>
        <v>1491403296.3599999</v>
      </c>
      <c r="J49" s="50">
        <f t="shared" si="5"/>
        <v>1593653685.5</v>
      </c>
      <c r="K49" s="50">
        <f t="shared" si="5"/>
        <v>1711366554.0599999</v>
      </c>
      <c r="L49" s="50">
        <f t="shared" si="5"/>
        <v>1590518059.54</v>
      </c>
      <c r="M49" s="50">
        <f t="shared" si="5"/>
        <v>1521845125.45</v>
      </c>
      <c r="N49" s="50">
        <f t="shared" si="5"/>
        <v>1568132845.1300001</v>
      </c>
      <c r="O49" s="51">
        <f>SUM(C49:N49)</f>
        <v>19238075226.340004</v>
      </c>
      <c r="P49" s="75"/>
    </row>
    <row r="50" spans="1:16" s="3" customFormat="1" ht="13" customHeight="1" thickBot="1" x14ac:dyDescent="0.3">
      <c r="A50" s="133" t="s">
        <v>32</v>
      </c>
      <c r="B50" s="134"/>
      <c r="C50" s="80">
        <v>414021277.31</v>
      </c>
      <c r="D50" s="80">
        <v>457867122.03000003</v>
      </c>
      <c r="E50" s="80">
        <v>489747921.91000003</v>
      </c>
      <c r="F50" s="80">
        <v>409731309.65999997</v>
      </c>
      <c r="G50" s="80">
        <v>455007160.46999997</v>
      </c>
      <c r="H50" s="80">
        <v>410968945.70999998</v>
      </c>
      <c r="I50" s="80">
        <v>403160663.08000004</v>
      </c>
      <c r="J50" s="80">
        <v>429384631.96000004</v>
      </c>
      <c r="K50" s="80">
        <v>461152570.03999996</v>
      </c>
      <c r="L50" s="80">
        <v>428381852.52000004</v>
      </c>
      <c r="M50" s="80">
        <v>409148626.05000001</v>
      </c>
      <c r="N50" s="80">
        <v>420471787.06999999</v>
      </c>
      <c r="O50" s="107">
        <f t="shared" ref="O50" si="6">SUM(C50:N50)</f>
        <v>5189043867.8099995</v>
      </c>
      <c r="P50" s="63"/>
    </row>
    <row r="51" spans="1:16" s="3" customFormat="1" ht="13" customHeight="1" thickBot="1" x14ac:dyDescent="0.3">
      <c r="A51" s="117" t="s">
        <v>33</v>
      </c>
      <c r="B51" s="118"/>
      <c r="C51" s="52">
        <f t="shared" ref="C51:N51" si="7">SUM(C44+C49+C50)</f>
        <v>4959823859.4900007</v>
      </c>
      <c r="D51" s="52">
        <f t="shared" si="7"/>
        <v>5487910307.7799997</v>
      </c>
      <c r="E51" s="52">
        <f t="shared" si="7"/>
        <v>5873851427.2300005</v>
      </c>
      <c r="F51" s="52">
        <f t="shared" si="7"/>
        <v>4908425387.1899996</v>
      </c>
      <c r="G51" s="52">
        <f t="shared" si="7"/>
        <v>5442071047.2000017</v>
      </c>
      <c r="H51" s="52">
        <f t="shared" si="7"/>
        <v>4922655430.9800005</v>
      </c>
      <c r="I51" s="52">
        <f t="shared" si="7"/>
        <v>4821703252.6999989</v>
      </c>
      <c r="J51" s="52">
        <f t="shared" si="7"/>
        <v>5145570658.4800005</v>
      </c>
      <c r="K51" s="52">
        <f t="shared" si="7"/>
        <v>5519225388.1600008</v>
      </c>
      <c r="L51" s="52">
        <f t="shared" si="7"/>
        <v>5132001477.9699993</v>
      </c>
      <c r="M51" s="52">
        <f t="shared" si="7"/>
        <v>4903486774.0100002</v>
      </c>
      <c r="N51" s="52">
        <f t="shared" si="7"/>
        <v>5044858107.6000004</v>
      </c>
      <c r="O51" s="53">
        <f>SUM(C51:N51)</f>
        <v>62161583118.790009</v>
      </c>
      <c r="P51" s="95"/>
    </row>
    <row r="52" spans="1:16" s="64" customFormat="1" ht="13" thickBot="1" x14ac:dyDescent="0.3">
      <c r="A52" s="65"/>
      <c r="B52" s="65"/>
      <c r="C52" s="87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/>
    </row>
    <row r="53" spans="1:16" s="3" customFormat="1" ht="13" customHeight="1" x14ac:dyDescent="0.25">
      <c r="A53" s="105" t="s">
        <v>34</v>
      </c>
      <c r="B53" s="106"/>
      <c r="C53" s="43">
        <v>45658</v>
      </c>
      <c r="D53" s="43">
        <v>45689</v>
      </c>
      <c r="E53" s="43">
        <v>45717</v>
      </c>
      <c r="F53" s="43">
        <v>45748</v>
      </c>
      <c r="G53" s="43">
        <v>45778</v>
      </c>
      <c r="H53" s="43">
        <v>45809</v>
      </c>
      <c r="I53" s="43">
        <v>45839</v>
      </c>
      <c r="J53" s="43">
        <v>45870</v>
      </c>
      <c r="K53" s="43">
        <v>45901</v>
      </c>
      <c r="L53" s="43">
        <v>45931</v>
      </c>
      <c r="M53" s="43">
        <v>45962</v>
      </c>
      <c r="N53" s="43">
        <v>45992</v>
      </c>
      <c r="O53" s="44" t="s">
        <v>62</v>
      </c>
      <c r="P53" s="19"/>
    </row>
    <row r="54" spans="1:16" s="3" customFormat="1" ht="13" customHeight="1" x14ac:dyDescent="0.25">
      <c r="A54" s="120" t="s">
        <v>3</v>
      </c>
      <c r="B54" s="6" t="s">
        <v>4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30">
        <f t="shared" ref="O54:O82" si="8">SUM(C54:N54)</f>
        <v>0</v>
      </c>
      <c r="P54" s="19"/>
    </row>
    <row r="55" spans="1:16" s="3" customFormat="1" ht="13" customHeight="1" x14ac:dyDescent="0.25">
      <c r="A55" s="120"/>
      <c r="B55" s="6" t="s">
        <v>5</v>
      </c>
      <c r="C55" s="29">
        <v>0</v>
      </c>
      <c r="D55" s="29">
        <v>12721831.4</v>
      </c>
      <c r="E55" s="29">
        <v>0</v>
      </c>
      <c r="F55" s="29">
        <v>0</v>
      </c>
      <c r="G55" s="29">
        <v>14592081.33</v>
      </c>
      <c r="H55" s="29">
        <v>0</v>
      </c>
      <c r="I55" s="29">
        <v>0</v>
      </c>
      <c r="J55" s="29">
        <v>11588093.560000001</v>
      </c>
      <c r="K55" s="29">
        <v>0</v>
      </c>
      <c r="L55" s="29">
        <v>0</v>
      </c>
      <c r="M55" s="29">
        <v>12376315.75</v>
      </c>
      <c r="N55" s="29">
        <v>0</v>
      </c>
      <c r="O55" s="30">
        <f t="shared" si="8"/>
        <v>51278322.039999999</v>
      </c>
      <c r="P55" s="19"/>
    </row>
    <row r="56" spans="1:16" s="3" customFormat="1" ht="13" customHeight="1" x14ac:dyDescent="0.25">
      <c r="A56" s="120"/>
      <c r="B56" s="6" t="s">
        <v>6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30">
        <f t="shared" si="8"/>
        <v>0</v>
      </c>
      <c r="P56" s="19"/>
    </row>
    <row r="57" spans="1:16" s="3" customFormat="1" ht="13" customHeight="1" x14ac:dyDescent="0.25">
      <c r="A57" s="120"/>
      <c r="B57" s="6" t="s">
        <v>8</v>
      </c>
      <c r="C57" s="29">
        <v>3023034.66</v>
      </c>
      <c r="D57" s="29">
        <v>75234392.74000001</v>
      </c>
      <c r="E57" s="29">
        <v>3077412.8499999996</v>
      </c>
      <c r="F57" s="29">
        <v>3105162.52</v>
      </c>
      <c r="G57" s="29">
        <v>160320682.01000002</v>
      </c>
      <c r="H57" s="29">
        <v>3161783.12</v>
      </c>
      <c r="I57" s="29">
        <v>3193737.3</v>
      </c>
      <c r="J57" s="29">
        <v>136668624.82000002</v>
      </c>
      <c r="K57" s="29">
        <v>3566464.6999999997</v>
      </c>
      <c r="L57" s="29">
        <v>3292963.4800000004</v>
      </c>
      <c r="M57" s="29">
        <v>293888061.84999996</v>
      </c>
      <c r="N57" s="29">
        <v>3363038.46</v>
      </c>
      <c r="O57" s="30">
        <f>SUM(C57:N57)</f>
        <v>691895358.51000011</v>
      </c>
      <c r="P57" s="19"/>
    </row>
    <row r="58" spans="1:16" s="3" customFormat="1" ht="13" customHeight="1" x14ac:dyDescent="0.25">
      <c r="A58" s="120"/>
      <c r="B58" s="6" t="s">
        <v>9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7832775.25</v>
      </c>
      <c r="M58" s="29">
        <v>0</v>
      </c>
      <c r="N58" s="29">
        <v>0</v>
      </c>
      <c r="O58" s="30">
        <f t="shared" si="8"/>
        <v>7832775.25</v>
      </c>
      <c r="P58" s="19"/>
    </row>
    <row r="59" spans="1:16" s="3" customFormat="1" ht="13" customHeight="1" x14ac:dyDescent="0.2">
      <c r="A59" s="120"/>
      <c r="B59" s="6" t="s">
        <v>11</v>
      </c>
      <c r="C59" s="29">
        <v>67615.98</v>
      </c>
      <c r="D59" s="29">
        <v>3287322895.1799998</v>
      </c>
      <c r="E59" s="29">
        <v>5900.53</v>
      </c>
      <c r="F59" s="29">
        <v>80313.39</v>
      </c>
      <c r="G59" s="29">
        <v>3138693258.75</v>
      </c>
      <c r="H59" s="29">
        <v>82877567.700000003</v>
      </c>
      <c r="I59" s="29">
        <v>16170378.699999999</v>
      </c>
      <c r="J59" s="29">
        <v>2752928253.2600002</v>
      </c>
      <c r="K59" s="29">
        <v>10329752.710000001</v>
      </c>
      <c r="L59" s="29">
        <v>0</v>
      </c>
      <c r="M59" s="29">
        <v>2602936254.0700002</v>
      </c>
      <c r="N59" s="29">
        <v>149388.23000000001</v>
      </c>
      <c r="O59" s="30">
        <f t="shared" si="8"/>
        <v>11891561578.499998</v>
      </c>
    </row>
    <row r="60" spans="1:16" s="3" customFormat="1" ht="13" customHeight="1" x14ac:dyDescent="0.2">
      <c r="A60" s="120"/>
      <c r="B60" s="6" t="s">
        <v>12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30">
        <f t="shared" si="8"/>
        <v>0</v>
      </c>
    </row>
    <row r="61" spans="1:16" s="3" customFormat="1" ht="13" customHeight="1" x14ac:dyDescent="0.2">
      <c r="A61" s="120"/>
      <c r="B61" s="6" t="s">
        <v>14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30">
        <f t="shared" si="8"/>
        <v>0</v>
      </c>
    </row>
    <row r="62" spans="1:16" s="3" customFormat="1" ht="13" customHeight="1" thickBot="1" x14ac:dyDescent="0.25">
      <c r="A62" s="121"/>
      <c r="B62" s="7" t="s">
        <v>13</v>
      </c>
      <c r="C62" s="29">
        <v>0</v>
      </c>
      <c r="D62" s="29">
        <v>140848308.5</v>
      </c>
      <c r="E62" s="29">
        <v>0</v>
      </c>
      <c r="F62" s="29">
        <v>2188241.7799999998</v>
      </c>
      <c r="G62" s="29">
        <v>212261597.87</v>
      </c>
      <c r="H62" s="29">
        <v>0</v>
      </c>
      <c r="I62" s="29">
        <v>7948.92</v>
      </c>
      <c r="J62" s="29">
        <v>141653804.02000001</v>
      </c>
      <c r="K62" s="29">
        <v>0</v>
      </c>
      <c r="L62" s="29">
        <v>0</v>
      </c>
      <c r="M62" s="29">
        <v>145738895.16999999</v>
      </c>
      <c r="N62" s="29">
        <v>124.80000000000001</v>
      </c>
      <c r="O62" s="67">
        <f t="shared" si="8"/>
        <v>642698921.05999994</v>
      </c>
    </row>
    <row r="63" spans="1:16" s="3" customFormat="1" ht="13" customHeight="1" thickBot="1" x14ac:dyDescent="0.25">
      <c r="A63" s="122" t="s">
        <v>15</v>
      </c>
      <c r="B63" s="123"/>
      <c r="C63" s="38">
        <f>SUM(C54:C62)</f>
        <v>3090650.64</v>
      </c>
      <c r="D63" s="38">
        <f>SUM(D54:D62)</f>
        <v>3516127427.8199997</v>
      </c>
      <c r="E63" s="38">
        <f t="shared" ref="E63:K63" si="9">SUM(E54:E62)</f>
        <v>3083313.3799999994</v>
      </c>
      <c r="F63" s="38">
        <f t="shared" si="9"/>
        <v>5373717.6899999995</v>
      </c>
      <c r="G63" s="38">
        <f t="shared" si="9"/>
        <v>3525867619.96</v>
      </c>
      <c r="H63" s="38">
        <f t="shared" si="9"/>
        <v>86039350.820000008</v>
      </c>
      <c r="I63" s="38">
        <f t="shared" si="9"/>
        <v>19372064.920000002</v>
      </c>
      <c r="J63" s="38">
        <f t="shared" si="9"/>
        <v>3042838775.6600003</v>
      </c>
      <c r="K63" s="38">
        <f t="shared" si="9"/>
        <v>13896217.41</v>
      </c>
      <c r="L63" s="38">
        <f>SUM(L54:L62)</f>
        <v>11125738.73</v>
      </c>
      <c r="M63" s="38">
        <f t="shared" ref="M63" si="10">SUM(M54:M62)</f>
        <v>3054939526.8400002</v>
      </c>
      <c r="N63" s="38">
        <f>SUM(N54:N62)</f>
        <v>3512551.4899999998</v>
      </c>
      <c r="O63" s="51">
        <f t="shared" si="8"/>
        <v>13285266955.359999</v>
      </c>
    </row>
    <row r="64" spans="1:16" s="3" customFormat="1" ht="13" customHeight="1" x14ac:dyDescent="0.2">
      <c r="A64" s="119" t="s">
        <v>16</v>
      </c>
      <c r="B64" s="6" t="s">
        <v>4</v>
      </c>
      <c r="C64" s="31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0">
        <f t="shared" si="8"/>
        <v>0</v>
      </c>
    </row>
    <row r="65" spans="1:16" s="3" customFormat="1" ht="13" customHeight="1" x14ac:dyDescent="0.2">
      <c r="A65" s="120"/>
      <c r="B65" s="6" t="s">
        <v>5</v>
      </c>
      <c r="C65" s="31">
        <v>0</v>
      </c>
      <c r="D65" s="31">
        <v>3180457.8499999996</v>
      </c>
      <c r="E65" s="31">
        <v>0</v>
      </c>
      <c r="F65" s="31">
        <v>0</v>
      </c>
      <c r="G65" s="31">
        <v>3648020.34</v>
      </c>
      <c r="H65" s="31">
        <v>0</v>
      </c>
      <c r="I65" s="31">
        <v>0</v>
      </c>
      <c r="J65" s="31">
        <v>2897023.3899999997</v>
      </c>
      <c r="K65" s="31">
        <v>0</v>
      </c>
      <c r="L65" s="31">
        <v>0</v>
      </c>
      <c r="M65" s="31">
        <v>3094078.9299999997</v>
      </c>
      <c r="N65" s="31">
        <v>0</v>
      </c>
      <c r="O65" s="30">
        <f>SUM(C65:N65)</f>
        <v>12819580.509999998</v>
      </c>
    </row>
    <row r="66" spans="1:16" s="3" customFormat="1" ht="13" customHeight="1" x14ac:dyDescent="0.2">
      <c r="A66" s="120"/>
      <c r="B66" s="6" t="s">
        <v>6</v>
      </c>
      <c r="C66" s="31">
        <v>0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0">
        <f t="shared" si="8"/>
        <v>0</v>
      </c>
    </row>
    <row r="67" spans="1:16" s="3" customFormat="1" ht="13" customHeight="1" x14ac:dyDescent="0.2">
      <c r="A67" s="120"/>
      <c r="B67" s="70" t="s">
        <v>8</v>
      </c>
      <c r="C67" s="31">
        <v>755758.66999999993</v>
      </c>
      <c r="D67" s="31">
        <v>18808598.210000001</v>
      </c>
      <c r="E67" s="31">
        <v>769353.21</v>
      </c>
      <c r="F67" s="31">
        <v>776290.63</v>
      </c>
      <c r="G67" s="31">
        <v>40080170.520000003</v>
      </c>
      <c r="H67" s="31">
        <v>790445.79</v>
      </c>
      <c r="I67" s="31">
        <v>798434.33000000007</v>
      </c>
      <c r="J67" s="31">
        <v>34167156.209999993</v>
      </c>
      <c r="K67" s="31">
        <v>891616.19</v>
      </c>
      <c r="L67" s="31">
        <v>823240.87</v>
      </c>
      <c r="M67" s="31">
        <v>73472015.49000001</v>
      </c>
      <c r="N67" s="31">
        <v>840759.61</v>
      </c>
      <c r="O67" s="30">
        <f t="shared" si="8"/>
        <v>172973839.73000002</v>
      </c>
      <c r="P67" s="31"/>
    </row>
    <row r="68" spans="1:16" s="3" customFormat="1" ht="13" customHeight="1" x14ac:dyDescent="0.2">
      <c r="A68" s="120"/>
      <c r="B68" s="70" t="s">
        <v>9</v>
      </c>
      <c r="C68" s="31">
        <v>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1958193.81</v>
      </c>
      <c r="M68" s="31">
        <v>0</v>
      </c>
      <c r="N68" s="31">
        <v>0</v>
      </c>
      <c r="O68" s="30">
        <f t="shared" si="8"/>
        <v>1958193.81</v>
      </c>
    </row>
    <row r="69" spans="1:16" s="3" customFormat="1" ht="13" customHeight="1" x14ac:dyDescent="0.2">
      <c r="A69" s="120"/>
      <c r="B69" s="70" t="s">
        <v>11</v>
      </c>
      <c r="C69" s="31">
        <v>16903.990000000002</v>
      </c>
      <c r="D69" s="31">
        <v>821830723.78999996</v>
      </c>
      <c r="E69" s="31">
        <v>1475.14</v>
      </c>
      <c r="F69" s="31">
        <v>20078.350000000002</v>
      </c>
      <c r="G69" s="31">
        <v>784673314.65999997</v>
      </c>
      <c r="H69" s="31">
        <v>20719391.93</v>
      </c>
      <c r="I69" s="31">
        <v>4042594.69</v>
      </c>
      <c r="J69" s="31">
        <v>688232063.33000004</v>
      </c>
      <c r="K69" s="31">
        <v>2582438.1699999995</v>
      </c>
      <c r="L69" s="31">
        <v>0</v>
      </c>
      <c r="M69" s="31">
        <v>650734063.50999999</v>
      </c>
      <c r="N69" s="31">
        <v>37347.06</v>
      </c>
      <c r="O69" s="30">
        <f t="shared" si="8"/>
        <v>2972890394.6200004</v>
      </c>
    </row>
    <row r="70" spans="1:16" s="3" customFormat="1" ht="13" customHeight="1" x14ac:dyDescent="0.2">
      <c r="A70" s="120"/>
      <c r="B70" s="70" t="s">
        <v>12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0">
        <f t="shared" si="8"/>
        <v>0</v>
      </c>
    </row>
    <row r="71" spans="1:16" s="3" customFormat="1" ht="13" customHeight="1" x14ac:dyDescent="0.2">
      <c r="A71" s="120"/>
      <c r="B71" s="70" t="s">
        <v>14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0">
        <f t="shared" si="8"/>
        <v>0</v>
      </c>
    </row>
    <row r="72" spans="1:16" s="3" customFormat="1" ht="13" customHeight="1" thickBot="1" x14ac:dyDescent="0.25">
      <c r="A72" s="121"/>
      <c r="B72" s="70" t="s">
        <v>13</v>
      </c>
      <c r="C72" s="31">
        <v>0</v>
      </c>
      <c r="D72" s="31">
        <v>35212077.100000001</v>
      </c>
      <c r="E72" s="31">
        <v>0</v>
      </c>
      <c r="F72" s="31">
        <v>547060.43999999994</v>
      </c>
      <c r="G72" s="31">
        <v>53065399.460000001</v>
      </c>
      <c r="H72" s="31">
        <v>0</v>
      </c>
      <c r="I72" s="31">
        <v>1987.23</v>
      </c>
      <c r="J72" s="31">
        <v>35413450.979999989</v>
      </c>
      <c r="K72" s="31">
        <v>0</v>
      </c>
      <c r="L72" s="31">
        <v>0</v>
      </c>
      <c r="M72" s="31">
        <v>36434723.780000001</v>
      </c>
      <c r="N72" s="31">
        <v>31.2</v>
      </c>
      <c r="O72" s="30">
        <f t="shared" si="8"/>
        <v>160674730.19</v>
      </c>
    </row>
    <row r="73" spans="1:16" s="3" customFormat="1" ht="13" customHeight="1" thickBot="1" x14ac:dyDescent="0.25">
      <c r="A73" s="122" t="s">
        <v>25</v>
      </c>
      <c r="B73" s="123"/>
      <c r="C73" s="39">
        <f>SUM(C64:C72)</f>
        <v>772662.65999999992</v>
      </c>
      <c r="D73" s="39">
        <f>SUM(D64:D72)</f>
        <v>879031856.94999993</v>
      </c>
      <c r="E73" s="39">
        <f t="shared" ref="E73:N73" si="11">SUM(E64:E72)</f>
        <v>770828.35</v>
      </c>
      <c r="F73" s="39">
        <f t="shared" si="11"/>
        <v>1343429.42</v>
      </c>
      <c r="G73" s="39">
        <f t="shared" si="11"/>
        <v>881466904.98000002</v>
      </c>
      <c r="H73" s="39">
        <f t="shared" si="11"/>
        <v>21509837.719999999</v>
      </c>
      <c r="I73" s="39">
        <f t="shared" si="11"/>
        <v>4843016.25</v>
      </c>
      <c r="J73" s="39">
        <f t="shared" si="11"/>
        <v>760709693.91000009</v>
      </c>
      <c r="K73" s="39">
        <f t="shared" si="11"/>
        <v>3474054.3599999994</v>
      </c>
      <c r="L73" s="39">
        <f t="shared" si="11"/>
        <v>2781434.68</v>
      </c>
      <c r="M73" s="39">
        <f t="shared" si="11"/>
        <v>763734881.71000004</v>
      </c>
      <c r="N73" s="39">
        <f t="shared" si="11"/>
        <v>878137.86999999988</v>
      </c>
      <c r="O73" s="51">
        <f t="shared" si="8"/>
        <v>3321316738.8599997</v>
      </c>
      <c r="P73" s="15"/>
    </row>
    <row r="74" spans="1:16" s="3" customFormat="1" ht="13" customHeight="1" thickBot="1" x14ac:dyDescent="0.25">
      <c r="A74" s="122" t="s">
        <v>26</v>
      </c>
      <c r="B74" s="123"/>
      <c r="C74" s="41">
        <v>0</v>
      </c>
      <c r="D74" s="41">
        <v>763169651.71000004</v>
      </c>
      <c r="E74" s="41">
        <v>0</v>
      </c>
      <c r="F74" s="41">
        <v>0</v>
      </c>
      <c r="G74" s="41">
        <v>908664539.33000004</v>
      </c>
      <c r="H74" s="41">
        <v>0</v>
      </c>
      <c r="I74" s="41">
        <v>0</v>
      </c>
      <c r="J74" s="41">
        <v>949126532.95000005</v>
      </c>
      <c r="K74" s="41">
        <v>0</v>
      </c>
      <c r="L74" s="41">
        <v>0</v>
      </c>
      <c r="M74" s="41">
        <v>900977146.94000006</v>
      </c>
      <c r="N74" s="41">
        <v>0</v>
      </c>
      <c r="O74" s="108">
        <f t="shared" si="8"/>
        <v>3521937870.9299998</v>
      </c>
    </row>
    <row r="75" spans="1:16" s="3" customFormat="1" ht="13" customHeight="1" thickBot="1" x14ac:dyDescent="0.25">
      <c r="A75" s="122" t="s">
        <v>60</v>
      </c>
      <c r="B75" s="123"/>
      <c r="C75" s="40">
        <f>C63+C73+C74</f>
        <v>3863313.3</v>
      </c>
      <c r="D75" s="40">
        <f>D63+D73+D74</f>
        <v>5158328936.4799995</v>
      </c>
      <c r="E75" s="40">
        <f>E63+E73+E74</f>
        <v>3854141.7299999995</v>
      </c>
      <c r="F75" s="40">
        <f t="shared" ref="F75:I75" si="12">F63+F73+F74</f>
        <v>6717147.1099999994</v>
      </c>
      <c r="G75" s="40">
        <f>G63+G73+G74</f>
        <v>5315999064.2700005</v>
      </c>
      <c r="H75" s="40">
        <f>H63+H73+H74</f>
        <v>107549188.54000001</v>
      </c>
      <c r="I75" s="40">
        <f t="shared" si="12"/>
        <v>24215081.170000002</v>
      </c>
      <c r="J75" s="40">
        <f>J63+J73+J74</f>
        <v>4752675002.5200005</v>
      </c>
      <c r="K75" s="40">
        <f t="shared" ref="K75:L75" si="13">K63+K73+K74</f>
        <v>17370271.77</v>
      </c>
      <c r="L75" s="40">
        <f t="shared" si="13"/>
        <v>13907173.41</v>
      </c>
      <c r="M75" s="40">
        <f>M63+M73+M74</f>
        <v>4719651555.4899998</v>
      </c>
      <c r="N75" s="40">
        <f t="shared" ref="N75" si="14">N63+N73+N74</f>
        <v>4390689.3599999994</v>
      </c>
      <c r="O75" s="51">
        <f t="shared" si="8"/>
        <v>20128521565.150002</v>
      </c>
    </row>
    <row r="76" spans="1:16" s="3" customFormat="1" ht="13" customHeight="1" x14ac:dyDescent="0.2">
      <c r="A76" s="82" t="s">
        <v>35</v>
      </c>
      <c r="B76" s="70"/>
      <c r="C76" s="32">
        <v>463694.38</v>
      </c>
      <c r="D76" s="32">
        <v>36675460.050000004</v>
      </c>
      <c r="E76" s="32">
        <v>473510.42000000004</v>
      </c>
      <c r="F76" s="32">
        <v>476302.89999999997</v>
      </c>
      <c r="G76" s="32">
        <v>54422749.309999995</v>
      </c>
      <c r="H76" s="32">
        <v>21204368.520000003</v>
      </c>
      <c r="I76" s="32">
        <v>4494976.16</v>
      </c>
      <c r="J76" s="32">
        <v>34514335.119999997</v>
      </c>
      <c r="K76" s="32">
        <v>3073583.6</v>
      </c>
      <c r="L76" s="32">
        <v>2463291.77</v>
      </c>
      <c r="M76" s="32">
        <v>40714687.440000005</v>
      </c>
      <c r="N76" s="32">
        <v>517636.38</v>
      </c>
      <c r="O76" s="30">
        <f t="shared" si="8"/>
        <v>199494596.05000001</v>
      </c>
    </row>
    <row r="77" spans="1:16" s="3" customFormat="1" ht="13" customHeight="1" x14ac:dyDescent="0.2">
      <c r="A77" s="82" t="s">
        <v>36</v>
      </c>
      <c r="B77" s="70"/>
      <c r="C77" s="32">
        <v>1854777.51</v>
      </c>
      <c r="D77" s="32">
        <v>146701840.17999998</v>
      </c>
      <c r="E77" s="32">
        <v>1894041.68</v>
      </c>
      <c r="F77" s="32">
        <v>1905211.5699999998</v>
      </c>
      <c r="G77" s="32">
        <v>217690997.25</v>
      </c>
      <c r="H77" s="32">
        <v>84817474.090000004</v>
      </c>
      <c r="I77" s="32">
        <v>17979904.649999999</v>
      </c>
      <c r="J77" s="32">
        <v>138057340.45999998</v>
      </c>
      <c r="K77" s="32">
        <v>12294334.299999999</v>
      </c>
      <c r="L77" s="32">
        <v>9853167.1099999994</v>
      </c>
      <c r="M77" s="32">
        <v>162858749.78</v>
      </c>
      <c r="N77" s="32">
        <v>2070545.43</v>
      </c>
      <c r="O77" s="30">
        <f t="shared" si="8"/>
        <v>797978384.00999975</v>
      </c>
    </row>
    <row r="78" spans="1:16" s="3" customFormat="1" ht="13" customHeight="1" x14ac:dyDescent="0.2">
      <c r="A78" s="82" t="s">
        <v>29</v>
      </c>
      <c r="B78" s="70"/>
      <c r="C78" s="32">
        <v>1544841.39</v>
      </c>
      <c r="D78" s="32">
        <v>4119082259.5599999</v>
      </c>
      <c r="E78" s="32">
        <v>1486589.61</v>
      </c>
      <c r="F78" s="32">
        <v>4335632.67</v>
      </c>
      <c r="G78" s="32">
        <v>4110119154.8200002</v>
      </c>
      <c r="H78" s="32">
        <v>1527345.91</v>
      </c>
      <c r="I78" s="32">
        <v>1719121.52</v>
      </c>
      <c r="J78" s="32">
        <v>3539162058.2000003</v>
      </c>
      <c r="K78" s="32">
        <v>2002353.87</v>
      </c>
      <c r="L78" s="32">
        <v>1590714.52</v>
      </c>
      <c r="M78" s="32">
        <v>3517182593.4400001</v>
      </c>
      <c r="N78" s="32">
        <v>1802507.56</v>
      </c>
      <c r="O78" s="30">
        <f t="shared" si="8"/>
        <v>15301555173.070002</v>
      </c>
    </row>
    <row r="79" spans="1:16" s="3" customFormat="1" ht="13" customHeight="1" x14ac:dyDescent="0.2">
      <c r="A79" s="82" t="s">
        <v>37</v>
      </c>
      <c r="B79" s="70"/>
      <c r="C79" s="32">
        <v>0</v>
      </c>
      <c r="D79" s="32">
        <v>69524793.75</v>
      </c>
      <c r="E79" s="32">
        <v>0</v>
      </c>
      <c r="F79" s="32">
        <v>0</v>
      </c>
      <c r="G79" s="32">
        <v>18826217.649999999</v>
      </c>
      <c r="H79" s="32">
        <v>0</v>
      </c>
      <c r="I79" s="32">
        <v>15809.11</v>
      </c>
      <c r="J79" s="32">
        <v>68861051.849999994</v>
      </c>
      <c r="K79" s="32">
        <v>0</v>
      </c>
      <c r="L79" s="32">
        <v>0</v>
      </c>
      <c r="M79" s="32">
        <v>73438783.420000002</v>
      </c>
      <c r="N79" s="32">
        <v>0</v>
      </c>
      <c r="O79" s="30">
        <f t="shared" si="8"/>
        <v>230666655.78000003</v>
      </c>
    </row>
    <row r="80" spans="1:16" s="3" customFormat="1" ht="13" customHeight="1" thickBot="1" x14ac:dyDescent="0.25">
      <c r="A80" s="82" t="s">
        <v>38</v>
      </c>
      <c r="B80" s="70"/>
      <c r="C80" s="32">
        <v>0</v>
      </c>
      <c r="D80" s="32">
        <v>23174931.260000002</v>
      </c>
      <c r="E80" s="32">
        <v>0</v>
      </c>
      <c r="F80" s="32">
        <v>0</v>
      </c>
      <c r="G80" s="32">
        <v>6275405.8899999997</v>
      </c>
      <c r="H80" s="32">
        <v>0</v>
      </c>
      <c r="I80" s="32">
        <v>5269.71</v>
      </c>
      <c r="J80" s="32">
        <v>22953683.960000001</v>
      </c>
      <c r="K80" s="32">
        <v>0</v>
      </c>
      <c r="L80" s="32">
        <v>0</v>
      </c>
      <c r="M80" s="32">
        <v>24479594.469999999</v>
      </c>
      <c r="N80" s="32">
        <v>0</v>
      </c>
      <c r="O80" s="30">
        <f t="shared" si="8"/>
        <v>76888885.290000007</v>
      </c>
    </row>
    <row r="81" spans="1:16" s="3" customFormat="1" ht="13" customHeight="1" thickBot="1" x14ac:dyDescent="0.25">
      <c r="A81" s="122" t="s">
        <v>39</v>
      </c>
      <c r="B81" s="123"/>
      <c r="C81" s="39">
        <f>SUM(C76:C80)</f>
        <v>3863313.2800000003</v>
      </c>
      <c r="D81" s="39">
        <f>SUM(D76:D80)</f>
        <v>4395159284.8000002</v>
      </c>
      <c r="E81" s="39">
        <f>SUM(E76:E80)</f>
        <v>3854141.71</v>
      </c>
      <c r="F81" s="39">
        <f>SUM(F76:F80)</f>
        <v>6717147.1399999997</v>
      </c>
      <c r="G81" s="39">
        <f>SUM(G76:G80)</f>
        <v>4407334524.9200001</v>
      </c>
      <c r="H81" s="39">
        <f t="shared" ref="H81:N81" si="15">SUM(H76:H80)</f>
        <v>107549188.52000001</v>
      </c>
      <c r="I81" s="39">
        <f>SUM(I76:I80)</f>
        <v>24215081.149999999</v>
      </c>
      <c r="J81" s="39">
        <f>SUM(J76:J80)</f>
        <v>3803548469.5900002</v>
      </c>
      <c r="K81" s="39">
        <f t="shared" si="15"/>
        <v>17370271.77</v>
      </c>
      <c r="L81" s="39">
        <f t="shared" si="15"/>
        <v>13907173.399999999</v>
      </c>
      <c r="M81" s="39">
        <f t="shared" si="15"/>
        <v>3818674408.5499997</v>
      </c>
      <c r="N81" s="39">
        <f t="shared" si="15"/>
        <v>4390689.37</v>
      </c>
      <c r="O81" s="51">
        <f t="shared" si="8"/>
        <v>16606583694.200001</v>
      </c>
    </row>
    <row r="82" spans="1:16" s="3" customFormat="1" ht="13" customHeight="1" thickBot="1" x14ac:dyDescent="0.25">
      <c r="A82" s="117" t="s">
        <v>40</v>
      </c>
      <c r="B82" s="124"/>
      <c r="C82" s="42">
        <f>C75+C81</f>
        <v>7726626.5800000001</v>
      </c>
      <c r="D82" s="42">
        <f>D75+D81</f>
        <v>9553488221.2799988</v>
      </c>
      <c r="E82" s="42">
        <f>E75+E81</f>
        <v>7708283.4399999995</v>
      </c>
      <c r="F82" s="42">
        <f t="shared" ref="F82:I82" si="16">F75+F81</f>
        <v>13434294.25</v>
      </c>
      <c r="G82" s="42">
        <f t="shared" si="16"/>
        <v>9723333589.1900005</v>
      </c>
      <c r="H82" s="42">
        <f t="shared" si="16"/>
        <v>215098377.06</v>
      </c>
      <c r="I82" s="42">
        <f t="shared" si="16"/>
        <v>48430162.32</v>
      </c>
      <c r="J82" s="42">
        <f>J75+J81</f>
        <v>8556223472.1100006</v>
      </c>
      <c r="K82" s="42">
        <f t="shared" ref="K82:L82" si="17">K75+K81</f>
        <v>34740543.539999999</v>
      </c>
      <c r="L82" s="42">
        <f t="shared" si="17"/>
        <v>27814346.809999999</v>
      </c>
      <c r="M82" s="42">
        <f>M75+M81</f>
        <v>8538325964.039999</v>
      </c>
      <c r="N82" s="42">
        <f>N75+N81</f>
        <v>8781378.7300000004</v>
      </c>
      <c r="O82" s="45">
        <f t="shared" si="8"/>
        <v>36735105259.350006</v>
      </c>
      <c r="P82" s="14"/>
    </row>
    <row r="83" spans="1:16" s="3" customFormat="1" ht="13" customHeight="1" thickBot="1" x14ac:dyDescent="0.25">
      <c r="A83" s="55"/>
      <c r="B83" s="55"/>
      <c r="C83" s="56"/>
      <c r="D83" s="56"/>
      <c r="E83" s="56"/>
      <c r="F83" s="56"/>
      <c r="G83" s="56"/>
      <c r="H83" s="56"/>
      <c r="I83" s="56"/>
      <c r="J83" s="56"/>
      <c r="K83" s="56"/>
      <c r="L83" s="68"/>
      <c r="M83" s="68"/>
      <c r="N83" s="68"/>
      <c r="O83" s="57"/>
      <c r="P83" s="58"/>
    </row>
    <row r="84" spans="1:16" s="3" customFormat="1" ht="13" customHeight="1" thickBot="1" x14ac:dyDescent="0.3">
      <c r="A84" s="104" t="s">
        <v>41</v>
      </c>
      <c r="B84" s="103"/>
      <c r="C84" s="109">
        <v>438597884.82200003</v>
      </c>
      <c r="D84" s="109">
        <v>1571445.9313159999</v>
      </c>
      <c r="E84" s="109">
        <v>0</v>
      </c>
      <c r="F84" s="109">
        <v>0</v>
      </c>
      <c r="G84" s="109">
        <v>1024.32</v>
      </c>
      <c r="H84" s="110">
        <v>1640328.3399999999</v>
      </c>
      <c r="I84" s="110">
        <v>3797640.0700000003</v>
      </c>
      <c r="J84" s="110">
        <v>735848.03</v>
      </c>
      <c r="K84" s="110">
        <v>1238162.1299999999</v>
      </c>
      <c r="L84" s="115">
        <v>0</v>
      </c>
      <c r="M84" s="110">
        <v>3580520.6399999997</v>
      </c>
      <c r="N84" s="110">
        <v>16004072.5</v>
      </c>
      <c r="O84" s="116">
        <f>SUM(C84:N84)</f>
        <v>467166926.78331596</v>
      </c>
      <c r="P84" s="19"/>
    </row>
    <row r="85" spans="1:16" s="3" customFormat="1" ht="13" customHeight="1" thickBot="1" x14ac:dyDescent="0.25">
      <c r="A85" s="122" t="s">
        <v>42</v>
      </c>
      <c r="B85" s="123"/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51809000</v>
      </c>
      <c r="L85" s="39">
        <v>937452001</v>
      </c>
      <c r="M85" s="39">
        <v>0</v>
      </c>
      <c r="N85" s="39">
        <v>0</v>
      </c>
      <c r="O85" s="51">
        <f>SUM(C85:N85)</f>
        <v>989261001</v>
      </c>
    </row>
    <row r="86" spans="1:16" s="3" customFormat="1" ht="13" customHeight="1" thickTop="1" thickBot="1" x14ac:dyDescent="0.25">
      <c r="A86" s="125" t="s">
        <v>43</v>
      </c>
      <c r="B86" s="126"/>
      <c r="C86" s="112">
        <f t="shared" ref="C86:L86" si="18">SUM(C51+C84+C85)+C82</f>
        <v>5406148370.8920002</v>
      </c>
      <c r="D86" s="112">
        <f>SUM(D51+D84+D85)+D82</f>
        <v>15042969974.991314</v>
      </c>
      <c r="E86" s="112">
        <f>SUM(E51+E84+E85)+E82</f>
        <v>5881559710.6700001</v>
      </c>
      <c r="F86" s="112">
        <f t="shared" si="18"/>
        <v>4921859681.4399996</v>
      </c>
      <c r="G86" s="112">
        <f t="shared" si="18"/>
        <v>15165405660.710003</v>
      </c>
      <c r="H86" s="112">
        <f t="shared" si="18"/>
        <v>5139394136.3800011</v>
      </c>
      <c r="I86" s="112">
        <f t="shared" si="18"/>
        <v>4873931055.0899982</v>
      </c>
      <c r="J86" s="112">
        <f t="shared" si="18"/>
        <v>13702529978.620001</v>
      </c>
      <c r="K86" s="112">
        <f t="shared" si="18"/>
        <v>5607013093.8300009</v>
      </c>
      <c r="L86" s="113">
        <f t="shared" si="18"/>
        <v>6097267825.7799997</v>
      </c>
      <c r="M86" s="113">
        <f>SUM(M51+M84+M85)+M82</f>
        <v>13445393258.689999</v>
      </c>
      <c r="N86" s="113">
        <f>SUM(N51+N84+N85)+N82</f>
        <v>5069643558.8299999</v>
      </c>
      <c r="O86" s="114">
        <f>SUM(C86:N86)</f>
        <v>100353116305.92331</v>
      </c>
      <c r="P86" s="111"/>
    </row>
    <row r="87" spans="1:16" s="3" customFormat="1" ht="13" customHeight="1" thickTop="1" thickBot="1" x14ac:dyDescent="0.25">
      <c r="A87" s="59"/>
      <c r="B87" s="59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1"/>
    </row>
    <row r="88" spans="1:16" s="3" customFormat="1" ht="13" customHeight="1" x14ac:dyDescent="0.2">
      <c r="A88" s="105" t="s">
        <v>44</v>
      </c>
      <c r="B88" s="106"/>
      <c r="C88" s="43">
        <v>45658</v>
      </c>
      <c r="D88" s="43">
        <v>45689</v>
      </c>
      <c r="E88" s="43">
        <v>45717</v>
      </c>
      <c r="F88" s="43">
        <v>45748</v>
      </c>
      <c r="G88" s="43">
        <v>45778</v>
      </c>
      <c r="H88" s="43">
        <v>45809</v>
      </c>
      <c r="I88" s="43">
        <v>45839</v>
      </c>
      <c r="J88" s="43">
        <v>45870</v>
      </c>
      <c r="K88" s="43">
        <v>45901</v>
      </c>
      <c r="L88" s="43">
        <v>45931</v>
      </c>
      <c r="M88" s="43">
        <v>45962</v>
      </c>
      <c r="N88" s="43">
        <v>45992</v>
      </c>
      <c r="O88" s="44" t="s">
        <v>62</v>
      </c>
    </row>
    <row r="89" spans="1:16" s="3" customFormat="1" ht="13" customHeight="1" x14ac:dyDescent="0.2">
      <c r="A89" s="120" t="s">
        <v>3</v>
      </c>
      <c r="B89" s="70" t="s">
        <v>4</v>
      </c>
      <c r="C89" s="32">
        <v>651518.91</v>
      </c>
      <c r="D89" s="32">
        <v>870396.44000000053</v>
      </c>
      <c r="E89" s="32">
        <v>1052532.3700000001</v>
      </c>
      <c r="F89" s="32">
        <v>800641.11853120197</v>
      </c>
      <c r="G89" s="32">
        <v>999937.27000000014</v>
      </c>
      <c r="H89" s="32">
        <v>816090.24999999953</v>
      </c>
      <c r="I89" s="32">
        <v>819068.02000000048</v>
      </c>
      <c r="J89" s="32">
        <v>746005.07000000053</v>
      </c>
      <c r="K89" s="32">
        <v>694717.63945821999</v>
      </c>
      <c r="L89" s="32">
        <v>682922.64999999991</v>
      </c>
      <c r="M89" s="32">
        <v>684942.2699999999</v>
      </c>
      <c r="N89" s="32">
        <v>622358.81737511791</v>
      </c>
      <c r="O89" s="36">
        <f t="shared" ref="O89:O97" si="19">SUM(C89:N89)</f>
        <v>9441130.8253645413</v>
      </c>
    </row>
    <row r="90" spans="1:16" s="3" customFormat="1" ht="13" customHeight="1" x14ac:dyDescent="0.2">
      <c r="A90" s="120"/>
      <c r="B90" s="70" t="s">
        <v>5</v>
      </c>
      <c r="C90" s="32">
        <v>3557663.38</v>
      </c>
      <c r="D90" s="32">
        <v>4048450.04</v>
      </c>
      <c r="E90" s="32">
        <v>4730384.0599999996</v>
      </c>
      <c r="F90" s="32">
        <v>4009215.73</v>
      </c>
      <c r="G90" s="32">
        <v>4188311.6</v>
      </c>
      <c r="H90" s="32">
        <v>3823701.75</v>
      </c>
      <c r="I90" s="32">
        <v>3344980.9</v>
      </c>
      <c r="J90" s="32">
        <v>3451697.55</v>
      </c>
      <c r="K90" s="32">
        <v>3581406.19</v>
      </c>
      <c r="L90" s="32">
        <v>3441055.2</v>
      </c>
      <c r="M90" s="32">
        <v>3403566.49</v>
      </c>
      <c r="N90" s="32">
        <v>3382823.35</v>
      </c>
      <c r="O90" s="36">
        <f t="shared" si="19"/>
        <v>44963256.24000001</v>
      </c>
    </row>
    <row r="91" spans="1:16" s="3" customFormat="1" ht="13" customHeight="1" x14ac:dyDescent="0.2">
      <c r="A91" s="120"/>
      <c r="B91" s="70" t="s">
        <v>6</v>
      </c>
      <c r="C91" s="32">
        <v>2514740.1685000001</v>
      </c>
      <c r="D91" s="32">
        <v>2805792.2299999995</v>
      </c>
      <c r="E91" s="32">
        <v>3306976.8</v>
      </c>
      <c r="F91" s="32">
        <v>2967635.9241067199</v>
      </c>
      <c r="G91" s="32">
        <v>4337383.3392500002</v>
      </c>
      <c r="H91" s="32">
        <v>3465316.8600000017</v>
      </c>
      <c r="I91" s="32">
        <v>2515665.2599999993</v>
      </c>
      <c r="J91" s="32">
        <v>2684205.9900000002</v>
      </c>
      <c r="K91" s="32">
        <v>2730935.9402888375</v>
      </c>
      <c r="L91" s="32">
        <v>2526511.11</v>
      </c>
      <c r="M91" s="32">
        <v>2392562.6100000003</v>
      </c>
      <c r="N91" s="32">
        <v>2346312.7041087896</v>
      </c>
      <c r="O91" s="36">
        <f t="shared" si="19"/>
        <v>34594038.936254352</v>
      </c>
    </row>
    <row r="92" spans="1:16" s="3" customFormat="1" ht="13" customHeight="1" x14ac:dyDescent="0.2">
      <c r="A92" s="120"/>
      <c r="B92" s="70" t="s">
        <v>7</v>
      </c>
      <c r="C92" s="32">
        <v>76091.26999999999</v>
      </c>
      <c r="D92" s="32">
        <v>95349.17</v>
      </c>
      <c r="E92" s="32">
        <v>89206.549999999988</v>
      </c>
      <c r="F92" s="32">
        <v>76591.849999999991</v>
      </c>
      <c r="G92" s="32">
        <v>76237.83</v>
      </c>
      <c r="H92" s="32">
        <v>71400.790000000008</v>
      </c>
      <c r="I92" s="32">
        <v>73725.34</v>
      </c>
      <c r="J92" s="32">
        <v>88443.41</v>
      </c>
      <c r="K92" s="32">
        <v>88252.98</v>
      </c>
      <c r="L92" s="32">
        <v>73527.37999999999</v>
      </c>
      <c r="M92" s="32">
        <v>63227.890000000007</v>
      </c>
      <c r="N92" s="32">
        <v>1012.2400000000001</v>
      </c>
      <c r="O92" s="36">
        <f t="shared" si="19"/>
        <v>873066.7</v>
      </c>
    </row>
    <row r="93" spans="1:16" s="3" customFormat="1" ht="13" customHeight="1" x14ac:dyDescent="0.2">
      <c r="A93" s="120"/>
      <c r="B93" s="70" t="s">
        <v>8</v>
      </c>
      <c r="C93" s="32">
        <v>820124.12000000011</v>
      </c>
      <c r="D93" s="32">
        <v>915401.5</v>
      </c>
      <c r="E93" s="32">
        <v>1040189.56</v>
      </c>
      <c r="F93" s="32">
        <v>640290.75291686004</v>
      </c>
      <c r="G93" s="32">
        <v>278841.00804743898</v>
      </c>
      <c r="H93" s="32">
        <v>160421.28</v>
      </c>
      <c r="I93" s="32">
        <v>850097.91999999981</v>
      </c>
      <c r="J93" s="32">
        <v>884800.9</v>
      </c>
      <c r="K93" s="32">
        <v>899452.26280654012</v>
      </c>
      <c r="L93" s="32">
        <v>820239.4700000002</v>
      </c>
      <c r="M93" s="32">
        <v>764615.47</v>
      </c>
      <c r="N93" s="32">
        <v>753182.04155760305</v>
      </c>
      <c r="O93" s="36">
        <f t="shared" si="19"/>
        <v>8827656.2853284422</v>
      </c>
    </row>
    <row r="94" spans="1:16" s="3" customFormat="1" ht="13" customHeight="1" x14ac:dyDescent="0.2">
      <c r="A94" s="120"/>
      <c r="B94" s="70" t="s">
        <v>12</v>
      </c>
      <c r="C94" s="32">
        <v>3662768.8493399918</v>
      </c>
      <c r="D94" s="32">
        <v>6054540.8500000313</v>
      </c>
      <c r="E94" s="32">
        <v>17014786.49999997</v>
      </c>
      <c r="F94" s="32">
        <v>3936961.8806678657</v>
      </c>
      <c r="G94" s="32">
        <v>3880256.3199999994</v>
      </c>
      <c r="H94" s="32">
        <v>3447744.0099999974</v>
      </c>
      <c r="I94" s="32">
        <v>3616083.5499999989</v>
      </c>
      <c r="J94" s="32">
        <v>3799280.3500000075</v>
      </c>
      <c r="K94" s="32">
        <v>3757755.2257132009</v>
      </c>
      <c r="L94" s="32">
        <v>3516454.7900000075</v>
      </c>
      <c r="M94" s="32">
        <v>3484830.5700000012</v>
      </c>
      <c r="N94" s="32">
        <v>3053380.1711858306</v>
      </c>
      <c r="O94" s="36">
        <f t="shared" si="19"/>
        <v>59224843.066906899</v>
      </c>
    </row>
    <row r="95" spans="1:16" s="3" customFormat="1" ht="13" customHeight="1" x14ac:dyDescent="0.2">
      <c r="A95" s="120"/>
      <c r="B95" s="70" t="s">
        <v>14</v>
      </c>
      <c r="C95" s="32">
        <v>1019073.9699999999</v>
      </c>
      <c r="D95" s="32">
        <v>1058684.3100000005</v>
      </c>
      <c r="E95" s="32">
        <v>1093063.1500000011</v>
      </c>
      <c r="F95" s="32">
        <v>865986.94128637924</v>
      </c>
      <c r="G95" s="32">
        <v>970284.59999999963</v>
      </c>
      <c r="H95" s="32">
        <v>914047.75499999931</v>
      </c>
      <c r="I95" s="32">
        <v>1008353.9499999994</v>
      </c>
      <c r="J95" s="32">
        <v>941247.6399999999</v>
      </c>
      <c r="K95" s="32">
        <v>1058157.8250766781</v>
      </c>
      <c r="L95" s="32">
        <v>993284.78000000038</v>
      </c>
      <c r="M95" s="32">
        <v>913641.85</v>
      </c>
      <c r="N95" s="32">
        <v>882212.07066650025</v>
      </c>
      <c r="O95" s="36">
        <f t="shared" si="19"/>
        <v>11718038.842029557</v>
      </c>
    </row>
    <row r="96" spans="1:16" s="3" customFormat="1" ht="13" customHeight="1" x14ac:dyDescent="0.2">
      <c r="A96" s="120"/>
      <c r="B96" s="70" t="s">
        <v>9</v>
      </c>
      <c r="C96" s="32">
        <v>823566.41999999993</v>
      </c>
      <c r="D96" s="32">
        <v>1415245.1399999997</v>
      </c>
      <c r="E96" s="32">
        <v>1232434.1199999994</v>
      </c>
      <c r="F96" s="32">
        <v>177977.85000000003</v>
      </c>
      <c r="G96" s="32">
        <v>98060.140000000014</v>
      </c>
      <c r="H96" s="32">
        <v>354611.74</v>
      </c>
      <c r="I96" s="32">
        <v>541145.02</v>
      </c>
      <c r="J96" s="32">
        <v>1400745.5100000002</v>
      </c>
      <c r="K96" s="32">
        <v>1392820.5499999998</v>
      </c>
      <c r="L96" s="32">
        <v>1575257.6199999999</v>
      </c>
      <c r="M96" s="32">
        <v>1373523.4600000002</v>
      </c>
      <c r="N96" s="32">
        <v>1498928.02</v>
      </c>
      <c r="O96" s="36">
        <f t="shared" si="19"/>
        <v>11884315.59</v>
      </c>
    </row>
    <row r="97" spans="1:16" s="3" customFormat="1" ht="13" customHeight="1" thickBot="1" x14ac:dyDescent="0.25">
      <c r="A97" s="120"/>
      <c r="B97" s="70" t="s">
        <v>10</v>
      </c>
      <c r="C97" s="32">
        <v>8027.05</v>
      </c>
      <c r="D97" s="32">
        <v>8114.6999999999989</v>
      </c>
      <c r="E97" s="32">
        <v>6737.6400000000012</v>
      </c>
      <c r="F97" s="32">
        <v>1438.16</v>
      </c>
      <c r="G97" s="32">
        <v>1934.8700000000003</v>
      </c>
      <c r="H97" s="32">
        <v>1676.5599999999997</v>
      </c>
      <c r="I97" s="32">
        <v>3622.9400000000005</v>
      </c>
      <c r="J97" s="32">
        <v>2411.7600000000002</v>
      </c>
      <c r="K97" s="32">
        <v>3827.02</v>
      </c>
      <c r="L97" s="32">
        <v>4600.88</v>
      </c>
      <c r="M97" s="32">
        <v>4380.1899999999996</v>
      </c>
      <c r="N97" s="32">
        <v>3879.2</v>
      </c>
      <c r="O97" s="36">
        <f t="shared" si="19"/>
        <v>50650.969999999994</v>
      </c>
    </row>
    <row r="98" spans="1:16" s="3" customFormat="1" ht="13" customHeight="1" thickBot="1" x14ac:dyDescent="0.25">
      <c r="A98" s="117" t="s">
        <v>45</v>
      </c>
      <c r="B98" s="118"/>
      <c r="C98" s="48">
        <f t="shared" ref="C98:L98" si="20">SUM(C89:C97)</f>
        <v>13133574.137839992</v>
      </c>
      <c r="D98" s="48">
        <f t="shared" si="20"/>
        <v>17271974.380000029</v>
      </c>
      <c r="E98" s="48">
        <f>SUM(E89:E97)</f>
        <v>29566310.749999978</v>
      </c>
      <c r="F98" s="48">
        <f>SUM(F89:F97)</f>
        <v>13476740.207509026</v>
      </c>
      <c r="G98" s="48">
        <f t="shared" si="20"/>
        <v>14831246.977297436</v>
      </c>
      <c r="H98" s="48">
        <f>SUM(H89:H97)</f>
        <v>13055010.994999999</v>
      </c>
      <c r="I98" s="48">
        <f t="shared" si="20"/>
        <v>12772742.899999997</v>
      </c>
      <c r="J98" s="48">
        <f t="shared" si="20"/>
        <v>13998838.180000009</v>
      </c>
      <c r="K98" s="48">
        <f t="shared" si="20"/>
        <v>14207325.633343477</v>
      </c>
      <c r="L98" s="48">
        <f t="shared" si="20"/>
        <v>13633853.88000001</v>
      </c>
      <c r="M98" s="48">
        <f>SUM(M89:M97)</f>
        <v>13085290.800000001</v>
      </c>
      <c r="N98" s="48">
        <f>SUM(N89:N97)</f>
        <v>12544088.614893839</v>
      </c>
      <c r="O98" s="49">
        <f>SUM(C98:N98)</f>
        <v>181576997.4558838</v>
      </c>
      <c r="P98" s="12"/>
    </row>
    <row r="99" spans="1:16" s="3" customFormat="1" ht="10.5" hidden="1" x14ac:dyDescent="0.2">
      <c r="A99" s="46" t="s">
        <v>46</v>
      </c>
      <c r="B99" s="47"/>
      <c r="C99" s="88">
        <v>42736</v>
      </c>
      <c r="D99" s="16"/>
      <c r="E99" s="16"/>
      <c r="F99" s="21"/>
      <c r="G99" s="21"/>
      <c r="H99" s="37"/>
      <c r="I99" s="37"/>
      <c r="J99" s="37"/>
      <c r="K99" s="37"/>
      <c r="L99" s="37"/>
      <c r="M99" s="37"/>
      <c r="N99" s="37"/>
      <c r="O99" s="24" t="s">
        <v>47</v>
      </c>
    </row>
    <row r="100" spans="1:16" s="3" customFormat="1" ht="10" hidden="1" x14ac:dyDescent="0.2">
      <c r="A100" s="82" t="s">
        <v>48</v>
      </c>
      <c r="B100" s="6" t="s">
        <v>49</v>
      </c>
      <c r="C100" s="89">
        <v>1139.526209674952</v>
      </c>
      <c r="D100" s="9">
        <v>1177.3148462538404</v>
      </c>
      <c r="E100" s="9">
        <v>1245.5712972633553</v>
      </c>
      <c r="F100" s="22">
        <v>1186.1568152910552</v>
      </c>
      <c r="G100" s="22">
        <v>1207.6934319493769</v>
      </c>
      <c r="H100" s="22"/>
      <c r="I100" s="22"/>
      <c r="J100" s="22"/>
      <c r="K100" s="22"/>
      <c r="L100" s="22"/>
      <c r="M100" s="22"/>
      <c r="N100" s="22"/>
      <c r="O100" s="33">
        <f>AVERAGE(C100:F100)</f>
        <v>1187.1422921208007</v>
      </c>
    </row>
    <row r="101" spans="1:16" s="3" customFormat="1" ht="10" hidden="1" x14ac:dyDescent="0.2">
      <c r="A101" s="82" t="s">
        <v>48</v>
      </c>
      <c r="B101" s="6" t="s">
        <v>50</v>
      </c>
      <c r="C101" s="90">
        <v>55.595744774784912</v>
      </c>
      <c r="D101" s="10">
        <v>56.870463179096191</v>
      </c>
      <c r="E101" s="10">
        <v>61.693399743920075</v>
      </c>
      <c r="F101" s="22">
        <v>58.188624639044392</v>
      </c>
      <c r="G101" s="22">
        <v>58.563885702841326</v>
      </c>
      <c r="H101" s="22"/>
      <c r="I101" s="22"/>
      <c r="J101" s="22"/>
      <c r="K101" s="22"/>
      <c r="L101" s="22"/>
      <c r="M101" s="22"/>
      <c r="N101" s="22"/>
      <c r="O101" s="33">
        <f t="shared" ref="O101:O106" si="21">AVERAGE(C101:F101)</f>
        <v>58.087058084211392</v>
      </c>
    </row>
    <row r="102" spans="1:16" s="3" customFormat="1" ht="10" hidden="1" x14ac:dyDescent="0.2">
      <c r="A102" s="82" t="s">
        <v>51</v>
      </c>
      <c r="B102" s="6" t="s">
        <v>50</v>
      </c>
      <c r="C102" s="90">
        <v>62.615400000000001</v>
      </c>
      <c r="D102" s="10">
        <v>64.191500000000005</v>
      </c>
      <c r="E102" s="10">
        <v>69.176299999999998</v>
      </c>
      <c r="F102" s="22">
        <v>65.190700000000007</v>
      </c>
      <c r="G102" s="22">
        <v>65.902600000000007</v>
      </c>
      <c r="H102" s="22"/>
      <c r="I102" s="22"/>
      <c r="J102" s="22"/>
      <c r="K102" s="22"/>
      <c r="L102" s="22"/>
      <c r="M102" s="22"/>
      <c r="N102" s="22"/>
      <c r="O102" s="33">
        <f t="shared" si="21"/>
        <v>65.293475000000001</v>
      </c>
    </row>
    <row r="103" spans="1:16" s="3" customFormat="1" ht="10" hidden="1" x14ac:dyDescent="0.2">
      <c r="A103" s="8" t="s">
        <v>52</v>
      </c>
      <c r="B103" s="6" t="s">
        <v>53</v>
      </c>
      <c r="C103" s="90">
        <v>600.48001792905245</v>
      </c>
      <c r="D103" s="10">
        <v>581.31198449992019</v>
      </c>
      <c r="E103" s="10">
        <v>653.16683149000562</v>
      </c>
      <c r="F103" s="22">
        <v>542.72873342247908</v>
      </c>
      <c r="G103" s="22">
        <v>560.39332363428741</v>
      </c>
      <c r="H103" s="22"/>
      <c r="I103" s="22"/>
      <c r="J103" s="22"/>
      <c r="K103" s="22"/>
      <c r="L103" s="22"/>
      <c r="M103" s="22"/>
      <c r="N103" s="22"/>
      <c r="O103" s="33">
        <f t="shared" si="21"/>
        <v>594.42189183536425</v>
      </c>
    </row>
    <row r="104" spans="1:16" s="3" customFormat="1" ht="10" hidden="1" x14ac:dyDescent="0.2">
      <c r="A104" s="82" t="s">
        <v>54</v>
      </c>
      <c r="B104" s="6" t="s">
        <v>55</v>
      </c>
      <c r="C104" s="91">
        <v>3.2587000000000002</v>
      </c>
      <c r="D104" s="11">
        <v>3.2913000000000001</v>
      </c>
      <c r="E104" s="11">
        <v>3.2099000000000002</v>
      </c>
      <c r="F104" s="23">
        <v>3.2408999999999999</v>
      </c>
      <c r="G104" s="23">
        <v>3.2786</v>
      </c>
      <c r="H104" s="23"/>
      <c r="I104" s="23"/>
      <c r="J104" s="23"/>
      <c r="K104" s="23"/>
      <c r="L104" s="23"/>
      <c r="M104" s="23"/>
      <c r="N104" s="23"/>
      <c r="O104" s="34">
        <f t="shared" si="21"/>
        <v>3.2502000000000004</v>
      </c>
    </row>
    <row r="105" spans="1:16" s="3" customFormat="1" ht="10" hidden="1" x14ac:dyDescent="0.2">
      <c r="A105" s="82" t="s">
        <v>56</v>
      </c>
      <c r="B105" s="6" t="s">
        <v>57</v>
      </c>
      <c r="C105" s="90">
        <v>2596067.0703852074</v>
      </c>
      <c r="D105" s="10">
        <v>2604768.7693718914</v>
      </c>
      <c r="E105" s="10">
        <v>2604768.7693718914</v>
      </c>
      <c r="F105" s="22">
        <v>2603981.2805314716</v>
      </c>
      <c r="G105" s="22">
        <v>2534377.1423551175</v>
      </c>
      <c r="H105" s="22"/>
      <c r="I105" s="22"/>
      <c r="J105" s="22"/>
      <c r="K105" s="22"/>
      <c r="L105" s="22"/>
      <c r="M105" s="22"/>
      <c r="N105" s="22"/>
      <c r="O105" s="33">
        <f>AVERAGE(C105:F105)</f>
        <v>2602396.4724151157</v>
      </c>
    </row>
    <row r="106" spans="1:16" s="3" customFormat="1" ht="10.5" hidden="1" thickBot="1" x14ac:dyDescent="0.25">
      <c r="A106" s="83" t="s">
        <v>58</v>
      </c>
      <c r="B106" s="7" t="s">
        <v>59</v>
      </c>
      <c r="C106" s="92">
        <v>86.4213114876666</v>
      </c>
      <c r="D106" s="20">
        <v>85.921273577741985</v>
      </c>
      <c r="E106" s="20">
        <v>85.921273577741985</v>
      </c>
      <c r="F106" s="20">
        <v>76.221613953928582</v>
      </c>
      <c r="G106" s="20">
        <v>73.220117750645088</v>
      </c>
      <c r="H106" s="20"/>
      <c r="I106" s="20"/>
      <c r="J106" s="20"/>
      <c r="K106" s="20"/>
      <c r="L106" s="20"/>
      <c r="M106" s="20"/>
      <c r="N106" s="20"/>
      <c r="O106" s="35">
        <f t="shared" si="21"/>
        <v>83.621368149269784</v>
      </c>
    </row>
    <row r="107" spans="1:16" x14ac:dyDescent="0.25">
      <c r="A107" s="54"/>
    </row>
    <row r="109" spans="1:16" x14ac:dyDescent="0.25">
      <c r="O109" s="13"/>
    </row>
    <row r="110" spans="1:16" x14ac:dyDescent="0.25">
      <c r="D110" s="72"/>
      <c r="E110" s="72"/>
      <c r="F110" s="72"/>
      <c r="G110" s="72"/>
      <c r="H110" s="72"/>
      <c r="I110" s="72"/>
      <c r="J110" s="72"/>
    </row>
    <row r="111" spans="1:16" x14ac:dyDescent="0.25">
      <c r="A111" s="17"/>
      <c r="B111" s="18"/>
      <c r="C111" s="94"/>
      <c r="D111" s="72"/>
      <c r="E111" s="72"/>
      <c r="F111" s="72"/>
      <c r="G111" s="72"/>
      <c r="H111" s="72"/>
      <c r="I111" s="72"/>
      <c r="J111" s="72"/>
      <c r="K111" s="18"/>
      <c r="L111" s="18"/>
      <c r="M111" s="18"/>
      <c r="N111" s="18"/>
    </row>
    <row r="112" spans="1:16" x14ac:dyDescent="0.25">
      <c r="A112" s="17"/>
      <c r="B112" s="18"/>
      <c r="C112" s="94"/>
      <c r="D112" s="72"/>
      <c r="E112" s="72"/>
      <c r="F112" s="72"/>
      <c r="G112" s="72"/>
      <c r="H112" s="72"/>
      <c r="I112" s="72"/>
      <c r="J112" s="72"/>
      <c r="K112" s="18"/>
      <c r="L112" s="18"/>
      <c r="M112" s="18"/>
      <c r="N112" s="18"/>
    </row>
    <row r="113" spans="1:14" x14ac:dyDescent="0.25">
      <c r="A113" s="17"/>
      <c r="B113" s="18"/>
      <c r="C113" s="94"/>
      <c r="D113" s="72"/>
      <c r="E113" s="72"/>
      <c r="F113" s="72"/>
      <c r="G113" s="72"/>
      <c r="H113" s="72"/>
      <c r="I113" s="72"/>
      <c r="J113" s="72"/>
      <c r="K113" s="18"/>
      <c r="L113" s="18"/>
      <c r="M113" s="18"/>
      <c r="N113" s="18"/>
    </row>
    <row r="114" spans="1:14" x14ac:dyDescent="0.25">
      <c r="D114" s="72"/>
      <c r="E114" s="72"/>
      <c r="F114" s="72"/>
      <c r="G114" s="72"/>
      <c r="H114" s="72"/>
      <c r="I114" s="72"/>
      <c r="J114" s="72"/>
    </row>
    <row r="115" spans="1:14" x14ac:dyDescent="0.25">
      <c r="D115" s="72"/>
      <c r="E115" s="72"/>
      <c r="F115" s="72"/>
      <c r="G115" s="72"/>
      <c r="H115" s="72"/>
      <c r="I115" s="72"/>
      <c r="J115" s="72"/>
    </row>
    <row r="116" spans="1:14" x14ac:dyDescent="0.25">
      <c r="D116" s="72"/>
      <c r="E116" s="72"/>
      <c r="F116" s="72"/>
      <c r="G116" s="72"/>
      <c r="H116" s="72"/>
      <c r="I116" s="72"/>
      <c r="J116" s="72"/>
    </row>
    <row r="117" spans="1:14" x14ac:dyDescent="0.25">
      <c r="D117" s="72"/>
      <c r="E117" s="72"/>
      <c r="F117" s="72"/>
      <c r="G117" s="72"/>
      <c r="H117" s="72"/>
      <c r="I117" s="72"/>
      <c r="J117" s="72"/>
    </row>
  </sheetData>
  <mergeCells count="23">
    <mergeCell ref="A63:B63"/>
    <mergeCell ref="A2:O2"/>
    <mergeCell ref="A9:B9"/>
    <mergeCell ref="A11:A21"/>
    <mergeCell ref="A22:B22"/>
    <mergeCell ref="A23:A41"/>
    <mergeCell ref="A42:B42"/>
    <mergeCell ref="A43:B43"/>
    <mergeCell ref="A44:B44"/>
    <mergeCell ref="A49:B49"/>
    <mergeCell ref="A51:B51"/>
    <mergeCell ref="A54:A62"/>
    <mergeCell ref="A50:B50"/>
    <mergeCell ref="A98:B98"/>
    <mergeCell ref="A64:A72"/>
    <mergeCell ref="A73:B73"/>
    <mergeCell ref="A74:B74"/>
    <mergeCell ref="A75:B75"/>
    <mergeCell ref="A81:B81"/>
    <mergeCell ref="A82:B82"/>
    <mergeCell ref="A85:B85"/>
    <mergeCell ref="A86:B86"/>
    <mergeCell ref="A89:A97"/>
  </mergeCells>
  <printOptions horizontalCentered="1" verticalCentered="1"/>
  <pageMargins left="0.19685039370078741" right="0.19685039370078741" top="7.874015748031496E-2" bottom="7.874015748031496E-2" header="0.31496062992125984" footer="0.31496062992125984"/>
  <pageSetup paperSize="9" scale="10" orientation="landscape" r:id="rId1"/>
  <ignoredErrors>
    <ignoredError sqref="C98:D98 C63 G98:L98 E63:N63" formulaRange="1"/>
    <ignoredError sqref="O2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E53F59F35CBF40A806AF2400920261" ma:contentTypeVersion="16" ma:contentTypeDescription="Create a new document." ma:contentTypeScope="" ma:versionID="3ee0ae0314f6d4f6198bacb15cbe682e">
  <xsd:schema xmlns:xsd="http://www.w3.org/2001/XMLSchema" xmlns:xs="http://www.w3.org/2001/XMLSchema" xmlns:p="http://schemas.microsoft.com/office/2006/metadata/properties" xmlns:ns1="http://schemas.microsoft.com/sharepoint/v3" xmlns:ns3="378e0bf1-9532-4ad4-9e1c-92799be2c99a" xmlns:ns4="9882d271-b0ac-47ff-8d50-e09595b38f57" targetNamespace="http://schemas.microsoft.com/office/2006/metadata/properties" ma:root="true" ma:fieldsID="4135984568313083370bd5ec12878184" ns1:_="" ns3:_="" ns4:_="">
    <xsd:import namespace="http://schemas.microsoft.com/sharepoint/v3"/>
    <xsd:import namespace="378e0bf1-9532-4ad4-9e1c-92799be2c99a"/>
    <xsd:import namespace="9882d271-b0ac-47ff-8d50-e09595b38f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e0bf1-9532-4ad4-9e1c-92799be2c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2d271-b0ac-47ff-8d50-e09595b38f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F58DCA-40FD-48BE-B59D-14C44EAD98A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3885864-F8A9-4278-ABEF-DA8576FBA5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8e0bf1-9532-4ad4-9e1c-92799be2c99a"/>
    <ds:schemaRef ds:uri="9882d271-b0ac-47ff-8d50-e09595b38f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BB58A8-CF07-4A5F-A633-F2485A0467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Manager/>
  <Company>ANP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ANP</dc:creator>
  <cp:keywords/>
  <dc:description/>
  <cp:lastModifiedBy>Marcio de Araujo Alves Dias</cp:lastModifiedBy>
  <cp:revision/>
  <dcterms:created xsi:type="dcterms:W3CDTF">2008-01-15T17:31:37Z</dcterms:created>
  <dcterms:modified xsi:type="dcterms:W3CDTF">2026-02-18T19:44:44Z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0x01010008E53F59F35CBF40A806AF2400920261</vt:lpwstr>
  </property>
</Properties>
</file>