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Publicações SITE\Participações Governamentais Consolidadas\"/>
    </mc:Choice>
  </mc:AlternateContent>
  <xr:revisionPtr revIDLastSave="0" documentId="13_ncr:1_{A50A7785-3C42-4930-9FCA-05A3153533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4" r:id="rId1"/>
  </sheets>
  <definedNames>
    <definedName name="_xlnm.Print_Area" localSheetId="0">'2024'!$A$1:$O$106</definedName>
    <definedName name="CONCESSÃO">#REF!</definedName>
    <definedName name="Estados">#REF!</definedName>
    <definedName name="Estados_UF">#REF!</definedName>
    <definedName name="Municipi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4" l="1"/>
  <c r="O65" i="14" l="1"/>
  <c r="O84" i="14"/>
  <c r="O85" i="14"/>
  <c r="O50" i="14"/>
  <c r="N98" i="14"/>
  <c r="M98" i="14"/>
  <c r="F98" i="14" l="1"/>
  <c r="E98" i="14"/>
  <c r="O97" i="14" l="1"/>
  <c r="O96" i="14"/>
  <c r="O95" i="14"/>
  <c r="O94" i="14"/>
  <c r="O93" i="14"/>
  <c r="O92" i="14"/>
  <c r="O91" i="14"/>
  <c r="O90" i="14"/>
  <c r="O89" i="14"/>
  <c r="O80" i="14"/>
  <c r="O79" i="14"/>
  <c r="O78" i="14"/>
  <c r="O77" i="14"/>
  <c r="O76" i="14"/>
  <c r="O74" i="14"/>
  <c r="O72" i="14"/>
  <c r="O71" i="14"/>
  <c r="O70" i="14"/>
  <c r="O69" i="14"/>
  <c r="O68" i="14"/>
  <c r="O67" i="14"/>
  <c r="O66" i="14"/>
  <c r="O64" i="14"/>
  <c r="O62" i="14"/>
  <c r="O61" i="14"/>
  <c r="O60" i="14"/>
  <c r="O59" i="14"/>
  <c r="O58" i="14"/>
  <c r="O57" i="14"/>
  <c r="O56" i="14"/>
  <c r="O55" i="14"/>
  <c r="J81" i="14"/>
  <c r="I81" i="14"/>
  <c r="E81" i="14"/>
  <c r="D73" i="14"/>
  <c r="D75" i="14" l="1"/>
  <c r="K98" i="14" l="1"/>
  <c r="L98" i="14"/>
  <c r="J98" i="14"/>
  <c r="I98" i="14"/>
  <c r="H98" i="14"/>
  <c r="G98" i="14"/>
  <c r="D98" i="14"/>
  <c r="C98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O47" i="14"/>
  <c r="O46" i="14"/>
  <c r="O45" i="14"/>
  <c r="O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N22" i="14"/>
  <c r="N44" i="14" s="1"/>
  <c r="M22" i="14"/>
  <c r="M44" i="14" s="1"/>
  <c r="L22" i="14"/>
  <c r="K22" i="14"/>
  <c r="J22" i="14"/>
  <c r="I22" i="14"/>
  <c r="H22" i="14"/>
  <c r="G22" i="14"/>
  <c r="F22" i="14"/>
  <c r="E22" i="14"/>
  <c r="E44" i="14" s="1"/>
  <c r="D22" i="14"/>
  <c r="C22" i="14"/>
  <c r="O21" i="14"/>
  <c r="O20" i="14"/>
  <c r="O19" i="14"/>
  <c r="O18" i="14"/>
  <c r="O17" i="14"/>
  <c r="O16" i="14"/>
  <c r="O15" i="14"/>
  <c r="O14" i="14"/>
  <c r="O13" i="14"/>
  <c r="O12" i="14"/>
  <c r="O11" i="14"/>
  <c r="G44" i="14" l="1"/>
  <c r="K44" i="14"/>
  <c r="L44" i="14"/>
  <c r="H44" i="14"/>
  <c r="I44" i="14"/>
  <c r="J44" i="14"/>
  <c r="O98" i="14"/>
  <c r="O49" i="14"/>
  <c r="C44" i="14"/>
  <c r="D44" i="14"/>
  <c r="F44" i="14"/>
  <c r="O22" i="14"/>
  <c r="O42" i="14"/>
  <c r="H81" i="14"/>
  <c r="E73" i="14"/>
  <c r="E63" i="14"/>
  <c r="O106" i="14"/>
  <c r="O105" i="14"/>
  <c r="O104" i="14"/>
  <c r="O103" i="14"/>
  <c r="O102" i="14"/>
  <c r="O101" i="14"/>
  <c r="O100" i="14"/>
  <c r="N81" i="14"/>
  <c r="M81" i="14"/>
  <c r="L81" i="14"/>
  <c r="K81" i="14"/>
  <c r="F81" i="14"/>
  <c r="D81" i="14"/>
  <c r="C81" i="14"/>
  <c r="N73" i="14"/>
  <c r="M73" i="14"/>
  <c r="L73" i="14"/>
  <c r="K73" i="14"/>
  <c r="J73" i="14"/>
  <c r="I73" i="14"/>
  <c r="F73" i="14"/>
  <c r="C73" i="14"/>
  <c r="N63" i="14"/>
  <c r="M63" i="14"/>
  <c r="L63" i="14"/>
  <c r="K63" i="14"/>
  <c r="J63" i="14"/>
  <c r="I63" i="14"/>
  <c r="F63" i="14"/>
  <c r="C63" i="14"/>
  <c r="O44" i="14" l="1"/>
  <c r="E75" i="14"/>
  <c r="E82" i="14" s="1"/>
  <c r="G81" i="14"/>
  <c r="O81" i="14" s="1"/>
  <c r="I75" i="14"/>
  <c r="I82" i="14" s="1"/>
  <c r="H63" i="14"/>
  <c r="H73" i="14"/>
  <c r="G73" i="14"/>
  <c r="O73" i="14" s="1"/>
  <c r="G63" i="14"/>
  <c r="O54" i="14"/>
  <c r="K75" i="14"/>
  <c r="K82" i="14" s="1"/>
  <c r="M75" i="14"/>
  <c r="M82" i="14" s="1"/>
  <c r="L75" i="14"/>
  <c r="L82" i="14" s="1"/>
  <c r="J75" i="14"/>
  <c r="J82" i="14" s="1"/>
  <c r="C75" i="14"/>
  <c r="F75" i="14"/>
  <c r="F82" i="14" s="1"/>
  <c r="N75" i="14"/>
  <c r="N82" i="14" s="1"/>
  <c r="O63" i="14" l="1"/>
  <c r="D82" i="14"/>
  <c r="H75" i="14"/>
  <c r="H82" i="14" s="1"/>
  <c r="G75" i="14"/>
  <c r="G82" i="14" s="1"/>
  <c r="C82" i="14"/>
  <c r="O75" i="14" l="1"/>
  <c r="O82" i="14"/>
  <c r="C51" i="14"/>
  <c r="C86" i="14" l="1"/>
  <c r="F51" i="14"/>
  <c r="F86" i="14" s="1"/>
  <c r="D51" i="14"/>
  <c r="D86" i="14" s="1"/>
  <c r="E51" i="14" l="1"/>
  <c r="E86" i="14" s="1"/>
  <c r="G51" i="14" l="1"/>
  <c r="G86" i="14" l="1"/>
  <c r="H51" i="14" l="1"/>
  <c r="H86" i="14" s="1"/>
  <c r="J51" i="14" l="1"/>
  <c r="J86" i="14" s="1"/>
  <c r="I51" i="14"/>
  <c r="K51" i="14" l="1"/>
  <c r="K86" i="14" s="1"/>
  <c r="I86" i="14"/>
  <c r="L51" i="14" l="1"/>
  <c r="L86" i="14" s="1"/>
  <c r="M51" i="14" l="1"/>
  <c r="M86" i="14" l="1"/>
  <c r="N51" i="14" l="1"/>
  <c r="O51" i="14" s="1"/>
  <c r="N86" i="14" l="1"/>
  <c r="O86" i="14" s="1"/>
</calcChain>
</file>

<file path=xl/sharedStrings.xml><?xml version="1.0" encoding="utf-8"?>
<sst xmlns="http://schemas.openxmlformats.org/spreadsheetml/2006/main" count="114" uniqueCount="63">
  <si>
    <t>SUPERINTENDÊNCIA DE PARTICIPAÇÕES GOVERNAMENTAIS</t>
  </si>
  <si>
    <t xml:space="preserve">  Mês de Crédito (R$)</t>
  </si>
  <si>
    <t>ROYALTIES</t>
  </si>
  <si>
    <t>Estados</t>
  </si>
  <si>
    <t>AL</t>
  </si>
  <si>
    <t>AM</t>
  </si>
  <si>
    <t>BA</t>
  </si>
  <si>
    <t>CE</t>
  </si>
  <si>
    <t>ES</t>
  </si>
  <si>
    <t>MA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</si>
  <si>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</si>
  <si>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</si>
  <si>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</si>
  <si>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</si>
  <si>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</si>
  <si>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</si>
  <si>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</si>
  <si>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</si>
  <si>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MS</t>
  </si>
  <si>
    <t>MG</t>
  </si>
  <si>
    <t>PA</t>
  </si>
  <si>
    <t>PB</t>
  </si>
  <si>
    <t>PE</t>
  </si>
  <si>
    <t>RS</t>
  </si>
  <si>
    <t>SC</t>
  </si>
  <si>
    <t>Total Municípios</t>
  </si>
  <si>
    <t>Depósitos Judiciais</t>
  </si>
  <si>
    <t>Comando da Marinha</t>
  </si>
  <si>
    <t>Ministério da Ciência e Tecnologia</t>
  </si>
  <si>
    <t>Fundo Social</t>
  </si>
  <si>
    <t>Educação e Saúde</t>
  </si>
  <si>
    <t xml:space="preserve">Total União </t>
  </si>
  <si>
    <t>Fundo Especial</t>
  </si>
  <si>
    <t>Royalties Total</t>
  </si>
  <si>
    <t>PARTICIPAÇÃO ESPECIAL</t>
  </si>
  <si>
    <t>Ministério do Meio Ambiente</t>
  </si>
  <si>
    <t>Ministério de Minas e Energia</t>
  </si>
  <si>
    <t>Educação</t>
  </si>
  <si>
    <t>Saúde</t>
  </si>
  <si>
    <t>Total União</t>
  </si>
  <si>
    <t>Participação Especial Total</t>
  </si>
  <si>
    <t>TAXA DE OCUPAÇÃO OU RETENÇÃO DE ÁREA</t>
  </si>
  <si>
    <t>BÔNUS DE ASSINATURA</t>
  </si>
  <si>
    <t>TOTAL DAS PARTICIPAÇÕES GOVERNAMENTAIS</t>
  </si>
  <si>
    <t>PAGAMENTO AOS PROPRIETÁRIOS DE TERRA</t>
  </si>
  <si>
    <t>Total do Pagamento aos Proprietários de Terra</t>
  </si>
  <si>
    <t>Variáveis Mensais (mês de caixa)</t>
  </si>
  <si>
    <t>Média</t>
  </si>
  <si>
    <t>Preço Petróleo</t>
  </si>
  <si>
    <t>R$/m3</t>
  </si>
  <si>
    <t>US$/bbl</t>
  </si>
  <si>
    <t>Brent Dated</t>
  </si>
  <si>
    <t>Preço Gás Natural</t>
  </si>
  <si>
    <t>R$/1.000m3</t>
  </si>
  <si>
    <t>Taxa Câmbio</t>
  </si>
  <si>
    <t>R$/US$</t>
  </si>
  <si>
    <t>Produção Petróleo</t>
  </si>
  <si>
    <t>bbl/dia</t>
  </si>
  <si>
    <t>Produção Gás Natural</t>
  </si>
  <si>
    <t>Milhões m3/dia</t>
  </si>
  <si>
    <t>Total Estados + Municípios + Depósitos</t>
  </si>
  <si>
    <t xml:space="preserve">      Consolidação das Participações Governamentais e de Terceiros - 2024 (R$)</t>
  </si>
  <si>
    <t>Total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</si>
</sst>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135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68" fontId="6" fillId="3" borderId="10" xfId="1" applyNumberFormat="1" applyFont="1" applyFill="1" applyBorder="1" applyAlignment="1">
      <alignment horizontal="right" vertical="center"/>
    </xf>
    <xf numFmtId="168" fontId="6" fillId="3" borderId="11" xfId="1" applyNumberFormat="1" applyFont="1" applyFill="1" applyBorder="1" applyAlignment="1">
      <alignment horizontal="right" vertical="center"/>
    </xf>
    <xf numFmtId="164" fontId="6" fillId="3" borderId="11" xfId="1" applyFont="1" applyFill="1" applyBorder="1" applyAlignment="1">
      <alignment horizontal="right" vertical="center"/>
    </xf>
    <xf numFmtId="164" fontId="6" fillId="3" borderId="0" xfId="0" applyNumberFormat="1" applyFont="1" applyFill="1"/>
    <xf numFmtId="164" fontId="0" fillId="3" borderId="0" xfId="0" applyNumberFormat="1" applyFill="1"/>
    <xf numFmtId="43" fontId="6" fillId="3" borderId="0" xfId="0" applyNumberFormat="1" applyFont="1" applyFill="1"/>
    <xf numFmtId="169" fontId="6" fillId="3" borderId="0" xfId="0" applyNumberFormat="1" applyFont="1" applyFill="1"/>
    <xf numFmtId="165" fontId="7" fillId="2" borderId="19" xfId="0" applyNumberFormat="1" applyFont="1" applyFill="1" applyBorder="1" applyAlignment="1">
      <alignment horizontal="center" vertical="center"/>
    </xf>
    <xf numFmtId="0" fontId="11" fillId="3" borderId="0" xfId="5" applyFont="1" applyFill="1" applyAlignment="1">
      <alignment horizontal="left" indent="1"/>
    </xf>
    <xf numFmtId="4" fontId="5" fillId="3" borderId="0" xfId="0" applyNumberFormat="1" applyFont="1" applyFill="1" applyAlignment="1">
      <alignment horizontal="center"/>
    </xf>
    <xf numFmtId="0" fontId="0" fillId="4" borderId="0" xfId="0" applyFill="1"/>
    <xf numFmtId="168" fontId="6" fillId="3" borderId="22" xfId="1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center" vertical="center"/>
    </xf>
    <xf numFmtId="168" fontId="6" fillId="3" borderId="8" xfId="1" applyNumberFormat="1" applyFont="1" applyFill="1" applyBorder="1" applyAlignment="1">
      <alignment horizontal="right" vertical="center"/>
    </xf>
    <xf numFmtId="164" fontId="6" fillId="3" borderId="8" xfId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/>
    </xf>
    <xf numFmtId="164" fontId="6" fillId="4" borderId="11" xfId="0" applyNumberFormat="1" applyFont="1" applyFill="1" applyBorder="1"/>
    <xf numFmtId="164" fontId="6" fillId="4" borderId="4" xfId="0" applyNumberFormat="1" applyFont="1" applyFill="1" applyBorder="1"/>
    <xf numFmtId="164" fontId="6" fillId="4" borderId="20" xfId="0" applyNumberFormat="1" applyFont="1" applyFill="1" applyBorder="1"/>
    <xf numFmtId="164" fontId="6" fillId="4" borderId="8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8" xfId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 vertical="center"/>
    </xf>
    <xf numFmtId="168" fontId="6" fillId="4" borderId="4" xfId="1" applyNumberFormat="1" applyFont="1" applyFill="1" applyBorder="1" applyAlignment="1">
      <alignment horizontal="right" vertical="center"/>
    </xf>
    <xf numFmtId="164" fontId="6" fillId="4" borderId="4" xfId="1" applyFont="1" applyFill="1" applyBorder="1" applyAlignment="1">
      <alignment horizontal="right" vertical="center"/>
    </xf>
    <xf numFmtId="168" fontId="6" fillId="4" borderId="9" xfId="1" applyNumberFormat="1" applyFont="1" applyFill="1" applyBorder="1" applyAlignment="1">
      <alignment horizontal="right" vertical="center"/>
    </xf>
    <xf numFmtId="168" fontId="6" fillId="4" borderId="4" xfId="0" applyNumberFormat="1" applyFont="1" applyFill="1" applyBorder="1" applyAlignment="1">
      <alignment horizontal="center" vertical="center"/>
    </xf>
    <xf numFmtId="165" fontId="7" fillId="2" borderId="29" xfId="0" applyNumberFormat="1" applyFont="1" applyFill="1" applyBorder="1" applyAlignment="1">
      <alignment horizontal="center" vertical="center"/>
    </xf>
    <xf numFmtId="164" fontId="7" fillId="5" borderId="26" xfId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center" vertical="center"/>
    </xf>
    <xf numFmtId="164" fontId="7" fillId="5" borderId="12" xfId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center" vertical="center"/>
    </xf>
    <xf numFmtId="164" fontId="7" fillId="6" borderId="30" xfId="1" applyFont="1" applyFill="1" applyBorder="1" applyAlignment="1">
      <alignment horizontal="center" vertical="center"/>
    </xf>
    <xf numFmtId="165" fontId="7" fillId="7" borderId="21" xfId="0" applyNumberFormat="1" applyFont="1" applyFill="1" applyBorder="1" applyAlignment="1">
      <alignment horizontal="center" vertical="center"/>
    </xf>
    <xf numFmtId="165" fontId="7" fillId="7" borderId="23" xfId="0" applyNumberFormat="1" applyFont="1" applyFill="1" applyBorder="1" applyAlignment="1">
      <alignment horizontal="center" vertical="center"/>
    </xf>
    <xf numFmtId="164" fontId="7" fillId="6" borderId="27" xfId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168" fontId="7" fillId="6" borderId="26" xfId="0" applyNumberFormat="1" applyFont="1" applyFill="1" applyBorder="1" applyAlignment="1">
      <alignment horizontal="center" vertical="center"/>
    </xf>
    <xf numFmtId="168" fontId="7" fillId="6" borderId="27" xfId="0" applyNumberFormat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right" vertical="center"/>
    </xf>
    <xf numFmtId="164" fontId="7" fillId="5" borderId="27" xfId="1" applyFont="1" applyFill="1" applyBorder="1" applyAlignment="1">
      <alignment horizontal="right" vertical="center"/>
    </xf>
    <xf numFmtId="164" fontId="7" fillId="6" borderId="30" xfId="1" applyFont="1" applyFill="1" applyBorder="1" applyAlignment="1">
      <alignment horizontal="right" vertical="center"/>
    </xf>
    <xf numFmtId="164" fontId="7" fillId="6" borderId="27" xfId="1" applyFont="1" applyFill="1" applyBorder="1" applyAlignment="1">
      <alignment horizontal="right" vertical="center"/>
    </xf>
    <xf numFmtId="0" fontId="4" fillId="3" borderId="0" xfId="0" applyFont="1" applyFill="1"/>
    <xf numFmtId="0" fontId="7" fillId="4" borderId="13" xfId="0" applyFont="1" applyFill="1" applyBorder="1" applyAlignment="1">
      <alignment horizontal="center" vertical="center"/>
    </xf>
    <xf numFmtId="164" fontId="7" fillId="4" borderId="13" xfId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43" fontId="6" fillId="4" borderId="0" xfId="0" applyNumberFormat="1" applyFont="1" applyFill="1"/>
    <xf numFmtId="0" fontId="7" fillId="4" borderId="0" xfId="0" applyFont="1" applyFill="1" applyAlignment="1">
      <alignment horizontal="center" vertical="center"/>
    </xf>
    <xf numFmtId="167" fontId="7" fillId="4" borderId="0" xfId="1" applyNumberFormat="1" applyFont="1" applyFill="1" applyBorder="1" applyAlignment="1">
      <alignment horizontal="right" vertical="center"/>
    </xf>
    <xf numFmtId="0" fontId="6" fillId="4" borderId="0" xfId="0" applyFont="1" applyFill="1"/>
    <xf numFmtId="0" fontId="6" fillId="3" borderId="0" xfId="0" applyFont="1" applyFill="1" applyAlignment="1">
      <alignment horizontal="center"/>
    </xf>
    <xf numFmtId="0" fontId="12" fillId="4" borderId="0" xfId="0" applyFont="1" applyFill="1"/>
    <xf numFmtId="0" fontId="6" fillId="0" borderId="0" xfId="0" applyFont="1"/>
    <xf numFmtId="0" fontId="7" fillId="0" borderId="0" xfId="0" applyFont="1" applyAlignment="1">
      <alignment horizontal="left" vertical="center"/>
    </xf>
    <xf numFmtId="164" fontId="7" fillId="0" borderId="0" xfId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43" fontId="7" fillId="3" borderId="0" xfId="0" applyNumberFormat="1" applyFont="1" applyFill="1"/>
    <xf numFmtId="0" fontId="6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164" fontId="6" fillId="4" borderId="0" xfId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164" fontId="17" fillId="3" borderId="0" xfId="0" applyNumberFormat="1" applyFont="1" applyFill="1"/>
    <xf numFmtId="164" fontId="18" fillId="3" borderId="0" xfId="0" applyNumberFormat="1" applyFont="1" applyFill="1"/>
    <xf numFmtId="0" fontId="17" fillId="0" borderId="0" xfId="0" applyFont="1"/>
    <xf numFmtId="0" fontId="17" fillId="3" borderId="0" xfId="0" applyFont="1" applyFill="1"/>
    <xf numFmtId="0" fontId="6" fillId="3" borderId="0" xfId="0" applyFont="1" applyFill="1" applyAlignment="1">
      <alignment horizontal="left"/>
    </xf>
    <xf numFmtId="2" fontId="17" fillId="4" borderId="0" xfId="0" applyNumberFormat="1" applyFont="1" applyFill="1" applyAlignment="1">
      <alignment horizontal="left"/>
    </xf>
    <xf numFmtId="164" fontId="6" fillId="5" borderId="30" xfId="1" applyFont="1" applyFill="1" applyBorder="1" applyAlignment="1">
      <alignment horizontal="right" vertical="center"/>
    </xf>
    <xf numFmtId="0" fontId="16" fillId="3" borderId="0" xfId="0" applyFont="1" applyFill="1" applyAlignment="1">
      <alignment vertical="top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9" fillId="3" borderId="0" xfId="0" applyFont="1" applyFill="1"/>
    <xf numFmtId="0" fontId="20" fillId="3" borderId="0" xfId="0" applyFont="1" applyFill="1" applyAlignment="1">
      <alignment vertical="top"/>
    </xf>
    <xf numFmtId="0" fontId="21" fillId="3" borderId="0" xfId="0" applyFont="1" applyFill="1"/>
    <xf numFmtId="164" fontId="19" fillId="0" borderId="0" xfId="1" applyFont="1" applyFill="1" applyBorder="1" applyAlignment="1">
      <alignment horizontal="right" vertical="center"/>
    </xf>
    <xf numFmtId="165" fontId="19" fillId="2" borderId="19" xfId="0" applyNumberFormat="1" applyFont="1" applyFill="1" applyBorder="1" applyAlignment="1">
      <alignment horizontal="center" vertical="center"/>
    </xf>
    <xf numFmtId="168" fontId="22" fillId="3" borderId="10" xfId="1" applyNumberFormat="1" applyFont="1" applyFill="1" applyBorder="1" applyAlignment="1">
      <alignment horizontal="right" vertical="center"/>
    </xf>
    <xf numFmtId="168" fontId="22" fillId="3" borderId="11" xfId="1" applyNumberFormat="1" applyFont="1" applyFill="1" applyBorder="1" applyAlignment="1">
      <alignment horizontal="right" vertical="center"/>
    </xf>
    <xf numFmtId="164" fontId="22" fillId="3" borderId="11" xfId="1" applyFont="1" applyFill="1" applyBorder="1" applyAlignment="1">
      <alignment horizontal="right" vertical="center"/>
    </xf>
    <xf numFmtId="168" fontId="22" fillId="3" borderId="12" xfId="1" applyNumberFormat="1" applyFont="1" applyFill="1" applyBorder="1" applyAlignment="1">
      <alignment horizontal="right" vertical="center"/>
    </xf>
    <xf numFmtId="0" fontId="12" fillId="3" borderId="0" xfId="0" applyFont="1" applyFill="1"/>
    <xf numFmtId="4" fontId="21" fillId="3" borderId="0" xfId="0" applyNumberFormat="1" applyFont="1" applyFill="1" applyAlignment="1">
      <alignment horizontal="center"/>
    </xf>
    <xf numFmtId="43" fontId="0" fillId="4" borderId="0" xfId="0" applyNumberFormat="1" applyFill="1"/>
    <xf numFmtId="164" fontId="6" fillId="0" borderId="1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6" fontId="22" fillId="8" borderId="10" xfId="0" applyNumberFormat="1" applyFont="1" applyFill="1" applyBorder="1" applyAlignment="1">
      <alignment horizontal="left" vertical="center"/>
    </xf>
    <xf numFmtId="166" fontId="6" fillId="8" borderId="10" xfId="0" applyNumberFormat="1" applyFont="1" applyFill="1" applyBorder="1" applyAlignment="1">
      <alignment horizontal="left" vertical="center"/>
    </xf>
    <xf numFmtId="166" fontId="6" fillId="8" borderId="28" xfId="0" applyNumberFormat="1" applyFont="1" applyFill="1" applyBorder="1" applyAlignment="1">
      <alignment horizontal="left" vertical="center"/>
    </xf>
    <xf numFmtId="166" fontId="6" fillId="8" borderId="24" xfId="0" applyNumberFormat="1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164" fontId="6" fillId="5" borderId="27" xfId="1" applyFont="1" applyFill="1" applyBorder="1" applyAlignment="1">
      <alignment horizontal="right" vertical="center"/>
    </xf>
    <xf numFmtId="164" fontId="6" fillId="5" borderId="27" xfId="1" applyFont="1" applyFill="1" applyBorder="1" applyAlignment="1">
      <alignment horizontal="center" vertical="center"/>
    </xf>
    <xf numFmtId="168" fontId="7" fillId="8" borderId="30" xfId="0" applyNumberFormat="1" applyFont="1" applyFill="1" applyBorder="1" applyAlignment="1">
      <alignment horizontal="left" vertical="center"/>
    </xf>
    <xf numFmtId="168" fontId="7" fillId="8" borderId="26" xfId="0" applyNumberFormat="1" applyFont="1" applyFill="1" applyBorder="1" applyAlignment="1">
      <alignment horizontal="left" vertical="center"/>
    </xf>
    <xf numFmtId="168" fontId="7" fillId="8" borderId="27" xfId="0" applyNumberFormat="1" applyFont="1" applyFill="1" applyBorder="1" applyAlignment="1">
      <alignment horizontal="left" vertical="center"/>
    </xf>
    <xf numFmtId="168" fontId="6" fillId="3" borderId="0" xfId="0" applyNumberFormat="1" applyFont="1" applyFill="1"/>
    <xf numFmtId="164" fontId="7" fillId="7" borderId="35" xfId="1" applyFont="1" applyFill="1" applyBorder="1" applyAlignment="1">
      <alignment horizontal="right" vertical="center"/>
    </xf>
    <xf numFmtId="164" fontId="7" fillId="8" borderId="35" xfId="1" applyFont="1" applyFill="1" applyBorder="1" applyAlignment="1">
      <alignment horizontal="right" vertical="center"/>
    </xf>
    <xf numFmtId="164" fontId="7" fillId="7" borderId="36" xfId="1" applyFont="1" applyFill="1" applyBorder="1" applyAlignment="1">
      <alignment horizontal="righ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left" vertical="center"/>
    </xf>
    <xf numFmtId="0" fontId="7" fillId="7" borderId="34" xfId="0" applyFont="1" applyFill="1" applyBorder="1" applyAlignment="1">
      <alignment horizontal="left" vertical="center"/>
    </xf>
    <xf numFmtId="168" fontId="7" fillId="8" borderId="26" xfId="0" applyNumberFormat="1" applyFont="1" applyFill="1" applyBorder="1" applyAlignment="1">
      <alignment horizontal="center" vertical="center"/>
    </xf>
  </cellXfs>
  <cellStyles count="16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 5" xfId="11" xr:uid="{3E049DF7-58F1-44D9-BA27-4D6311F2315E}"/>
    <cellStyle name="Normal 6" xfId="13" xr:uid="{6CD0F796-86C3-4968-8CC3-60E6BEF94C99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  <cellStyle name="Vírgula 3" xfId="12" xr:uid="{5D869DBD-12AA-497A-9B7C-C4C49BEAA945}"/>
    <cellStyle name="Vírgula 4" xfId="14" xr:uid="{F43DD362-DF73-442A-A801-48A3765A3E4E}"/>
    <cellStyle name="Vírgula 5" xfId="15" xr:uid="{E98241A3-256F-4B64-949F-6EE96F9BDA3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1657350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6C6F-FD90-4E3C-8347-57812E5A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457326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314-9E15-4877-B48F-E710B6BCF4F7}">
  <sheetPr>
    <pageSetUpPr fitToPage="1"/>
  </sheetPr>
  <dimension ref="A2:P117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B3" sqref="B3"/>
    </sheetView>
  </sheetViews>
  <sheetFormatPr defaultColWidth="9.1796875" defaultRowHeight="12.5" x14ac:dyDescent="0.25"/>
  <cols>
    <col min="1" max="1" width="40.453125" style="1" customWidth="1"/>
    <col min="2" max="2" width="11.26953125" style="1" customWidth="1"/>
    <col min="3" max="3" width="15.81640625" style="93" bestFit="1" customWidth="1"/>
    <col min="4" max="4" width="16.453125" style="1" bestFit="1" customWidth="1"/>
    <col min="5" max="5" width="15.81640625" style="1" bestFit="1" customWidth="1"/>
    <col min="6" max="6" width="15.453125" style="1" bestFit="1" customWidth="1"/>
    <col min="7" max="7" width="16.26953125" style="1" customWidth="1"/>
    <col min="8" max="8" width="14.81640625" style="1" bestFit="1" customWidth="1"/>
    <col min="9" max="9" width="15.81640625" style="1" bestFit="1" customWidth="1"/>
    <col min="10" max="10" width="16.453125" style="1" bestFit="1" customWidth="1"/>
    <col min="11" max="11" width="15.81640625" style="1" bestFit="1" customWidth="1"/>
    <col min="12" max="13" width="16.453125" style="1" bestFit="1" customWidth="1"/>
    <col min="14" max="14" width="16.81640625" style="1" bestFit="1" customWidth="1"/>
    <col min="15" max="15" width="18.453125" style="1" bestFit="1" customWidth="1"/>
    <col min="16" max="16" width="28.7265625" style="1" bestFit="1" customWidth="1"/>
    <col min="17" max="16384" width="9.1796875" style="1"/>
  </cols>
  <sheetData>
    <row r="2" spans="1:16" ht="18.5" x14ac:dyDescent="0.4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6" x14ac:dyDescent="0.25">
      <c r="C3" s="84"/>
      <c r="D3" s="4"/>
      <c r="E3" s="4"/>
      <c r="F3" s="4"/>
      <c r="G3" s="4"/>
      <c r="H3" s="4"/>
      <c r="I3" s="4"/>
      <c r="J3" s="69"/>
      <c r="K3" s="4"/>
      <c r="L3" s="4"/>
      <c r="M3" s="4"/>
      <c r="N3" s="4"/>
    </row>
    <row r="5" spans="1:16" ht="13" x14ac:dyDescent="0.25">
      <c r="A5" s="81" t="s">
        <v>61</v>
      </c>
      <c r="B5" s="81"/>
      <c r="C5" s="85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62"/>
      <c r="B6" s="3"/>
      <c r="C6" s="86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5">
      <c r="A7" s="71"/>
      <c r="B7" s="3"/>
      <c r="C7" s="86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" thickBot="1" x14ac:dyDescent="0.3">
      <c r="A8" s="62"/>
      <c r="B8" s="3"/>
      <c r="C8" s="86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3" customHeight="1" x14ac:dyDescent="0.2">
      <c r="A9" s="119" t="s">
        <v>1</v>
      </c>
      <c r="B9" s="120"/>
      <c r="C9" s="43">
        <v>45292</v>
      </c>
      <c r="D9" s="43">
        <v>45323</v>
      </c>
      <c r="E9" s="43">
        <v>45352</v>
      </c>
      <c r="F9" s="43">
        <v>45383</v>
      </c>
      <c r="G9" s="43">
        <v>45413</v>
      </c>
      <c r="H9" s="43">
        <v>45444</v>
      </c>
      <c r="I9" s="43">
        <v>45474</v>
      </c>
      <c r="J9" s="43">
        <v>45505</v>
      </c>
      <c r="K9" s="43">
        <v>45536</v>
      </c>
      <c r="L9" s="43">
        <v>45566</v>
      </c>
      <c r="M9" s="43">
        <v>45597</v>
      </c>
      <c r="N9" s="43">
        <v>45627</v>
      </c>
      <c r="O9" s="44" t="s">
        <v>62</v>
      </c>
    </row>
    <row r="10" spans="1:16" s="3" customFormat="1" ht="13" customHeight="1" x14ac:dyDescent="0.2">
      <c r="A10" s="97" t="s">
        <v>2</v>
      </c>
      <c r="B10" s="98"/>
      <c r="C10" s="99"/>
      <c r="D10" s="100"/>
      <c r="E10" s="100"/>
      <c r="F10" s="100"/>
      <c r="G10" s="100"/>
      <c r="H10" s="101"/>
      <c r="I10" s="101"/>
      <c r="J10" s="101"/>
      <c r="K10" s="101"/>
      <c r="L10" s="101"/>
      <c r="M10" s="101"/>
      <c r="N10" s="101"/>
      <c r="O10" s="102"/>
    </row>
    <row r="11" spans="1:16" s="3" customFormat="1" ht="13" customHeight="1" x14ac:dyDescent="0.2">
      <c r="A11" s="121" t="s">
        <v>3</v>
      </c>
      <c r="B11" s="5" t="s">
        <v>4</v>
      </c>
      <c r="C11" s="25">
        <v>2381029.9</v>
      </c>
      <c r="D11" s="25">
        <v>2161621.1</v>
      </c>
      <c r="E11" s="25">
        <v>3269754.75</v>
      </c>
      <c r="F11" s="25">
        <v>3000262.35</v>
      </c>
      <c r="G11" s="25">
        <v>3321688.8200000003</v>
      </c>
      <c r="H11" s="25">
        <v>2581476.19</v>
      </c>
      <c r="I11" s="25">
        <v>2992888.73</v>
      </c>
      <c r="J11" s="25">
        <v>1935521.5599999998</v>
      </c>
      <c r="K11" s="25">
        <v>444975.74</v>
      </c>
      <c r="L11" s="25">
        <v>2151758.14</v>
      </c>
      <c r="M11" s="25">
        <v>2552768.44</v>
      </c>
      <c r="N11" s="25">
        <v>3084970.27</v>
      </c>
      <c r="O11" s="27">
        <f t="shared" ref="O11:O21" si="0">SUM(C11:N11)</f>
        <v>29878715.989999998</v>
      </c>
      <c r="P11" s="74"/>
    </row>
    <row r="12" spans="1:16" s="3" customFormat="1" ht="13" customHeight="1" x14ac:dyDescent="0.2">
      <c r="A12" s="121"/>
      <c r="B12" s="5" t="s">
        <v>5</v>
      </c>
      <c r="C12" s="25">
        <v>20841947.009999998</v>
      </c>
      <c r="D12" s="25">
        <v>20743358.890000001</v>
      </c>
      <c r="E12" s="25">
        <v>21706527.329999998</v>
      </c>
      <c r="F12" s="25">
        <v>17566319.84</v>
      </c>
      <c r="G12" s="25">
        <v>18297856.539999999</v>
      </c>
      <c r="H12" s="25">
        <v>19479310.390000001</v>
      </c>
      <c r="I12" s="25">
        <v>20306286.809999999</v>
      </c>
      <c r="J12" s="25">
        <v>19797689.809999999</v>
      </c>
      <c r="K12" s="25">
        <v>21575231.210000001</v>
      </c>
      <c r="L12" s="25">
        <v>20719233.699999999</v>
      </c>
      <c r="M12" s="25">
        <v>19615075.82</v>
      </c>
      <c r="N12" s="25">
        <v>20936587.009999998</v>
      </c>
      <c r="O12" s="27">
        <f t="shared" si="0"/>
        <v>241585424.35999995</v>
      </c>
      <c r="P12" s="74"/>
    </row>
    <row r="13" spans="1:16" s="3" customFormat="1" ht="13" customHeight="1" x14ac:dyDescent="0.2">
      <c r="A13" s="121"/>
      <c r="B13" s="5" t="s">
        <v>6</v>
      </c>
      <c r="C13" s="25">
        <v>16828646.530000001</v>
      </c>
      <c r="D13" s="25">
        <v>16336220.800000001</v>
      </c>
      <c r="E13" s="25">
        <v>16538452.420000002</v>
      </c>
      <c r="F13" s="25">
        <v>15233858.18</v>
      </c>
      <c r="G13" s="25">
        <v>15620341.15</v>
      </c>
      <c r="H13" s="25">
        <v>16150071.66</v>
      </c>
      <c r="I13" s="25">
        <v>14940689.130000001</v>
      </c>
      <c r="J13" s="25">
        <v>16598667.140000001</v>
      </c>
      <c r="K13" s="25">
        <v>17671766.75</v>
      </c>
      <c r="L13" s="25">
        <v>16473739.829999998</v>
      </c>
      <c r="M13" s="25">
        <v>15514695.25</v>
      </c>
      <c r="N13" s="25">
        <v>17394206.710000001</v>
      </c>
      <c r="O13" s="27">
        <f t="shared" si="0"/>
        <v>195301355.54999998</v>
      </c>
      <c r="P13" s="74"/>
    </row>
    <row r="14" spans="1:16" s="3" customFormat="1" ht="13" customHeight="1" x14ac:dyDescent="0.2">
      <c r="A14" s="121"/>
      <c r="B14" s="5" t="s">
        <v>7</v>
      </c>
      <c r="C14" s="25">
        <v>365881.26</v>
      </c>
      <c r="D14" s="25">
        <v>362311.89</v>
      </c>
      <c r="E14" s="25">
        <v>368174.06</v>
      </c>
      <c r="F14" s="25">
        <v>355800.22</v>
      </c>
      <c r="G14" s="25">
        <v>371420.47</v>
      </c>
      <c r="H14" s="25">
        <v>410693.18</v>
      </c>
      <c r="I14" s="25">
        <v>400600.14</v>
      </c>
      <c r="J14" s="25">
        <v>393099.57999999996</v>
      </c>
      <c r="K14" s="25">
        <v>437182.13</v>
      </c>
      <c r="L14" s="25">
        <v>399882.55</v>
      </c>
      <c r="M14" s="25">
        <v>390864.12</v>
      </c>
      <c r="N14" s="25">
        <v>485470.32</v>
      </c>
      <c r="O14" s="27">
        <f t="shared" si="0"/>
        <v>4741379.92</v>
      </c>
      <c r="P14" s="74"/>
    </row>
    <row r="15" spans="1:16" s="3" customFormat="1" ht="13" customHeight="1" x14ac:dyDescent="0.2">
      <c r="A15" s="121"/>
      <c r="B15" s="5" t="s">
        <v>8</v>
      </c>
      <c r="C15" s="25">
        <v>49134670.740000002</v>
      </c>
      <c r="D15" s="25">
        <v>56998862.960000001</v>
      </c>
      <c r="E15" s="25">
        <v>57799299.189999998</v>
      </c>
      <c r="F15" s="25">
        <v>87155508.960000008</v>
      </c>
      <c r="G15" s="25">
        <v>58134519.780000001</v>
      </c>
      <c r="H15" s="25">
        <v>59701064.580000006</v>
      </c>
      <c r="I15" s="25">
        <v>54643445.049999997</v>
      </c>
      <c r="J15" s="25">
        <v>54509034.070000008</v>
      </c>
      <c r="K15" s="25">
        <v>58969575.140000001</v>
      </c>
      <c r="L15" s="25">
        <v>55843927.030000001</v>
      </c>
      <c r="M15" s="25">
        <v>54018698.560000002</v>
      </c>
      <c r="N15" s="25">
        <v>56990186.730000004</v>
      </c>
      <c r="O15" s="27">
        <f t="shared" si="0"/>
        <v>703898792.78999996</v>
      </c>
      <c r="P15" s="74"/>
    </row>
    <row r="16" spans="1:16" s="3" customFormat="1" ht="13" customHeight="1" x14ac:dyDescent="0.2">
      <c r="A16" s="121"/>
      <c r="B16" s="5" t="s">
        <v>9</v>
      </c>
      <c r="C16" s="25">
        <v>4580527.0599999996</v>
      </c>
      <c r="D16" s="25">
        <v>3330909.05</v>
      </c>
      <c r="E16" s="25">
        <v>6637686.3300000001</v>
      </c>
      <c r="F16" s="25">
        <v>1055665.71</v>
      </c>
      <c r="G16" s="25">
        <v>58947.47</v>
      </c>
      <c r="H16" s="25">
        <v>157653.97</v>
      </c>
      <c r="I16" s="25">
        <v>249784.46999999997</v>
      </c>
      <c r="J16" s="25">
        <v>1570879.5899999999</v>
      </c>
      <c r="K16" s="25">
        <v>5292594.91</v>
      </c>
      <c r="L16" s="25">
        <v>6114850.0700000003</v>
      </c>
      <c r="M16" s="25">
        <v>7808113.1999999993</v>
      </c>
      <c r="N16" s="25">
        <v>8348015.9299999997</v>
      </c>
      <c r="O16" s="27">
        <f t="shared" si="0"/>
        <v>45205627.759999998</v>
      </c>
      <c r="P16" s="74"/>
    </row>
    <row r="17" spans="1:16" s="3" customFormat="1" ht="13" customHeight="1" x14ac:dyDescent="0.2">
      <c r="A17" s="121"/>
      <c r="B17" s="5" t="s">
        <v>10</v>
      </c>
      <c r="C17" s="25">
        <v>5204653.82</v>
      </c>
      <c r="D17" s="25">
        <v>5420830.9900000002</v>
      </c>
      <c r="E17" s="25">
        <v>5380489.3300000001</v>
      </c>
      <c r="F17" s="25">
        <v>5504243.9399999995</v>
      </c>
      <c r="G17" s="25">
        <v>5480401.0300000003</v>
      </c>
      <c r="H17" s="25">
        <v>5685063.1400000006</v>
      </c>
      <c r="I17" s="25">
        <v>5737619.6799999997</v>
      </c>
      <c r="J17" s="25">
        <v>5821231.9299999997</v>
      </c>
      <c r="K17" s="25">
        <v>5940991.5199999996</v>
      </c>
      <c r="L17" s="25">
        <v>5780826.3399999999</v>
      </c>
      <c r="M17" s="25">
        <v>5724953.4199999999</v>
      </c>
      <c r="N17" s="25">
        <v>5912845.5499999998</v>
      </c>
      <c r="O17" s="27">
        <f t="shared" si="0"/>
        <v>67594150.689999998</v>
      </c>
      <c r="P17" s="74"/>
    </row>
    <row r="18" spans="1:16" s="3" customFormat="1" ht="13" customHeight="1" x14ac:dyDescent="0.2">
      <c r="A18" s="121"/>
      <c r="B18" s="5" t="s">
        <v>11</v>
      </c>
      <c r="C18" s="25">
        <v>1105562608.5700002</v>
      </c>
      <c r="D18" s="25">
        <v>1029977847.5700001</v>
      </c>
      <c r="E18" s="25">
        <v>1057603922.49</v>
      </c>
      <c r="F18" s="25">
        <v>1017333742.03</v>
      </c>
      <c r="G18" s="25">
        <v>1059669421.5599999</v>
      </c>
      <c r="H18" s="25">
        <v>1050809410.98</v>
      </c>
      <c r="I18" s="25">
        <v>1058996822.28</v>
      </c>
      <c r="J18" s="25">
        <v>1140897965.22</v>
      </c>
      <c r="K18" s="25">
        <v>1197669490.03</v>
      </c>
      <c r="L18" s="25">
        <v>1171229639.6799998</v>
      </c>
      <c r="M18" s="25">
        <v>1102091112.51</v>
      </c>
      <c r="N18" s="25">
        <v>1120904564.8499999</v>
      </c>
      <c r="O18" s="27">
        <f t="shared" si="0"/>
        <v>13112746547.77</v>
      </c>
      <c r="P18" s="74"/>
    </row>
    <row r="19" spans="1:16" s="3" customFormat="1" ht="13" customHeight="1" x14ac:dyDescent="0.2">
      <c r="A19" s="121"/>
      <c r="B19" s="5" t="s">
        <v>12</v>
      </c>
      <c r="C19" s="25">
        <v>19921397.98</v>
      </c>
      <c r="D19" s="25">
        <v>17256300.699999999</v>
      </c>
      <c r="E19" s="25">
        <v>20388014.699999999</v>
      </c>
      <c r="F19" s="25">
        <v>19186783.34</v>
      </c>
      <c r="G19" s="25">
        <v>19458161.25</v>
      </c>
      <c r="H19" s="25">
        <v>22255083.25</v>
      </c>
      <c r="I19" s="25">
        <v>20616713.91</v>
      </c>
      <c r="J19" s="25">
        <v>21325949.979999997</v>
      </c>
      <c r="K19" s="25">
        <v>22999566.59</v>
      </c>
      <c r="L19" s="25">
        <v>20859683.310000002</v>
      </c>
      <c r="M19" s="25">
        <v>19533951.98</v>
      </c>
      <c r="N19" s="25">
        <v>22476805.620000001</v>
      </c>
      <c r="O19" s="27">
        <f t="shared" si="0"/>
        <v>246278412.60999998</v>
      </c>
      <c r="P19" s="74"/>
    </row>
    <row r="20" spans="1:16" s="3" customFormat="1" ht="13" customHeight="1" x14ac:dyDescent="0.2">
      <c r="A20" s="121"/>
      <c r="B20" s="5" t="s">
        <v>13</v>
      </c>
      <c r="C20" s="25">
        <v>68267170.429999992</v>
      </c>
      <c r="D20" s="25">
        <v>71499942.349999994</v>
      </c>
      <c r="E20" s="25">
        <v>61483603.25999999</v>
      </c>
      <c r="F20" s="25">
        <v>58086923.780000001</v>
      </c>
      <c r="G20" s="25">
        <v>70821150.230000004</v>
      </c>
      <c r="H20" s="25">
        <v>77784581.600000009</v>
      </c>
      <c r="I20" s="25">
        <v>75510053.519999996</v>
      </c>
      <c r="J20" s="25">
        <v>76008819.400000006</v>
      </c>
      <c r="K20" s="25">
        <v>75134992.989999995</v>
      </c>
      <c r="L20" s="25">
        <v>75380105.549999997</v>
      </c>
      <c r="M20" s="25">
        <v>68511179.540000007</v>
      </c>
      <c r="N20" s="25">
        <v>72410829.859999999</v>
      </c>
      <c r="O20" s="27">
        <f t="shared" si="0"/>
        <v>850899352.50999987</v>
      </c>
      <c r="P20" s="74"/>
    </row>
    <row r="21" spans="1:16" s="3" customFormat="1" ht="13" customHeight="1" thickBot="1" x14ac:dyDescent="0.25">
      <c r="A21" s="121"/>
      <c r="B21" s="5" t="s">
        <v>14</v>
      </c>
      <c r="C21" s="25">
        <v>5037587.7</v>
      </c>
      <c r="D21" s="25">
        <v>5098013.9399999995</v>
      </c>
      <c r="E21" s="25">
        <v>5630996.4800000004</v>
      </c>
      <c r="F21" s="25">
        <v>5530289.21</v>
      </c>
      <c r="G21" s="25">
        <v>6177590.2599999998</v>
      </c>
      <c r="H21" s="25">
        <v>6573460.8399999999</v>
      </c>
      <c r="I21" s="25">
        <v>5922819.6500000004</v>
      </c>
      <c r="J21" s="25">
        <v>6263493.9700000007</v>
      </c>
      <c r="K21" s="25">
        <v>8512362.6899999995</v>
      </c>
      <c r="L21" s="25">
        <v>7494048.75</v>
      </c>
      <c r="M21" s="25">
        <v>7107771.6400000006</v>
      </c>
      <c r="N21" s="25">
        <v>6663428.9900000002</v>
      </c>
      <c r="O21" s="27">
        <f t="shared" si="0"/>
        <v>76011864.11999999</v>
      </c>
      <c r="P21" s="74"/>
    </row>
    <row r="22" spans="1:16" s="3" customFormat="1" ht="13" customHeight="1" thickBot="1" x14ac:dyDescent="0.3">
      <c r="A22" s="116" t="s">
        <v>15</v>
      </c>
      <c r="B22" s="122"/>
      <c r="C22" s="50">
        <f t="shared" ref="C22:O22" si="1">SUM(C11:C21)</f>
        <v>1298126121.0000002</v>
      </c>
      <c r="D22" s="50">
        <f t="shared" si="1"/>
        <v>1229186220.24</v>
      </c>
      <c r="E22" s="50">
        <f t="shared" si="1"/>
        <v>1256806920.3400002</v>
      </c>
      <c r="F22" s="50">
        <f t="shared" si="1"/>
        <v>1230009397.5599999</v>
      </c>
      <c r="G22" s="50">
        <f t="shared" si="1"/>
        <v>1257411498.5599999</v>
      </c>
      <c r="H22" s="50">
        <f t="shared" si="1"/>
        <v>1261587869.7799997</v>
      </c>
      <c r="I22" s="50">
        <f t="shared" si="1"/>
        <v>1260317723.3700001</v>
      </c>
      <c r="J22" s="50">
        <f t="shared" si="1"/>
        <v>1345122352.2500002</v>
      </c>
      <c r="K22" s="50">
        <f t="shared" si="1"/>
        <v>1414648729.7</v>
      </c>
      <c r="L22" s="50">
        <f t="shared" si="1"/>
        <v>1382447694.9499998</v>
      </c>
      <c r="M22" s="50">
        <f t="shared" si="1"/>
        <v>1302869184.48</v>
      </c>
      <c r="N22" s="50">
        <f t="shared" si="1"/>
        <v>1335607911.8399997</v>
      </c>
      <c r="O22" s="51">
        <f t="shared" si="1"/>
        <v>15574141624.070002</v>
      </c>
      <c r="P22" s="75"/>
    </row>
    <row r="23" spans="1:16" s="3" customFormat="1" ht="13" customHeight="1" x14ac:dyDescent="0.2">
      <c r="A23" s="121" t="s">
        <v>16</v>
      </c>
      <c r="B23" s="5" t="s">
        <v>4</v>
      </c>
      <c r="C23" s="25">
        <v>31069477.169999994</v>
      </c>
      <c r="D23" s="25">
        <v>28503788.689999998</v>
      </c>
      <c r="E23" s="25">
        <v>24875368.870000005</v>
      </c>
      <c r="F23" s="25">
        <v>21424017.599999998</v>
      </c>
      <c r="G23" s="25">
        <v>24420406.940000001</v>
      </c>
      <c r="H23" s="25">
        <v>45065729.619999997</v>
      </c>
      <c r="I23" s="25">
        <v>29433404.539999992</v>
      </c>
      <c r="J23" s="25">
        <v>29012703.870000005</v>
      </c>
      <c r="K23" s="25">
        <v>28989181.759999998</v>
      </c>
      <c r="L23" s="25">
        <v>24909577.720000003</v>
      </c>
      <c r="M23" s="25">
        <v>38629687.300000004</v>
      </c>
      <c r="N23" s="25">
        <v>27451962.740000002</v>
      </c>
      <c r="O23" s="27">
        <f t="shared" ref="O23:O48" si="2">SUM(C23:N23)</f>
        <v>353785306.81999999</v>
      </c>
      <c r="P23" s="76"/>
    </row>
    <row r="24" spans="1:16" s="3" customFormat="1" ht="13" customHeight="1" x14ac:dyDescent="0.2">
      <c r="A24" s="121"/>
      <c r="B24" s="5" t="s">
        <v>5</v>
      </c>
      <c r="C24" s="25">
        <v>16705476.259999998</v>
      </c>
      <c r="D24" s="25">
        <v>16165368.770000001</v>
      </c>
      <c r="E24" s="25">
        <v>16441097.82</v>
      </c>
      <c r="F24" s="25">
        <v>14915861.849999998</v>
      </c>
      <c r="G24" s="25">
        <v>15293327.350000001</v>
      </c>
      <c r="H24" s="25">
        <v>14256155.919999998</v>
      </c>
      <c r="I24" s="25">
        <v>14739705.069999998</v>
      </c>
      <c r="J24" s="25">
        <v>14351150.189999999</v>
      </c>
      <c r="K24" s="25">
        <v>14640269.290000001</v>
      </c>
      <c r="L24" s="25">
        <v>13845495.470000003</v>
      </c>
      <c r="M24" s="25">
        <v>11867782.220000001</v>
      </c>
      <c r="N24" s="25">
        <v>12985817.319999998</v>
      </c>
      <c r="O24" s="27">
        <f t="shared" si="2"/>
        <v>176207507.53</v>
      </c>
      <c r="P24" s="77"/>
    </row>
    <row r="25" spans="1:16" s="3" customFormat="1" ht="13" customHeight="1" x14ac:dyDescent="0.2">
      <c r="A25" s="121"/>
      <c r="B25" s="5" t="s">
        <v>17</v>
      </c>
      <c r="C25" s="25">
        <v>6985.9500000000007</v>
      </c>
      <c r="D25" s="25">
        <v>8058.51</v>
      </c>
      <c r="E25" s="25">
        <v>8604.42</v>
      </c>
      <c r="F25" s="25">
        <v>8967.27</v>
      </c>
      <c r="G25" s="25">
        <v>8639.880000000001</v>
      </c>
      <c r="H25" s="25">
        <v>9732.119999999999</v>
      </c>
      <c r="I25" s="25">
        <v>7182.4500000000007</v>
      </c>
      <c r="J25" s="25">
        <v>9795.3799999999992</v>
      </c>
      <c r="K25" s="25">
        <v>8281.7999999999993</v>
      </c>
      <c r="L25" s="25">
        <v>7665.24</v>
      </c>
      <c r="M25" s="25">
        <v>4871.9400000000005</v>
      </c>
      <c r="N25" s="25">
        <v>6258.09</v>
      </c>
      <c r="O25" s="27">
        <f t="shared" si="2"/>
        <v>95043.05</v>
      </c>
      <c r="P25" s="77"/>
    </row>
    <row r="26" spans="1:16" s="3" customFormat="1" ht="13" customHeight="1" x14ac:dyDescent="0.2">
      <c r="A26" s="121"/>
      <c r="B26" s="5" t="s">
        <v>6</v>
      </c>
      <c r="C26" s="25">
        <v>45708834.429999985</v>
      </c>
      <c r="D26" s="25">
        <v>45647719.889999956</v>
      </c>
      <c r="E26" s="25">
        <v>45503485.919999987</v>
      </c>
      <c r="F26" s="25">
        <v>44413555.879999995</v>
      </c>
      <c r="G26" s="25">
        <v>43896915.399999969</v>
      </c>
      <c r="H26" s="25">
        <v>40433839.850000016</v>
      </c>
      <c r="I26" s="25">
        <v>41795966.399999961</v>
      </c>
      <c r="J26" s="25">
        <v>46492830.849999987</v>
      </c>
      <c r="K26" s="25">
        <v>45178757.180000007</v>
      </c>
      <c r="L26" s="25">
        <v>45455610.100000009</v>
      </c>
      <c r="M26" s="25">
        <v>35625542.390000001</v>
      </c>
      <c r="N26" s="25">
        <v>39489297.219999999</v>
      </c>
      <c r="O26" s="27">
        <f t="shared" si="2"/>
        <v>519642355.50999987</v>
      </c>
      <c r="P26" s="77"/>
    </row>
    <row r="27" spans="1:16" s="3" customFormat="1" ht="13" customHeight="1" x14ac:dyDescent="0.2">
      <c r="A27" s="121"/>
      <c r="B27" s="5" t="s">
        <v>7</v>
      </c>
      <c r="C27" s="25">
        <v>6512214.5999999996</v>
      </c>
      <c r="D27" s="25">
        <v>6808519.9100000001</v>
      </c>
      <c r="E27" s="25">
        <v>6129836.75</v>
      </c>
      <c r="F27" s="25">
        <v>5298334.0599999996</v>
      </c>
      <c r="G27" s="25">
        <v>6572756.8800000008</v>
      </c>
      <c r="H27" s="25">
        <v>6021190.5399999991</v>
      </c>
      <c r="I27" s="25">
        <v>6106922.4600000009</v>
      </c>
      <c r="J27" s="25">
        <v>6507906.2399999993</v>
      </c>
      <c r="K27" s="25">
        <v>6080845.9799999986</v>
      </c>
      <c r="L27" s="25">
        <v>6389224.1000000006</v>
      </c>
      <c r="M27" s="25">
        <v>4949876.8099999996</v>
      </c>
      <c r="N27" s="25">
        <v>5492445.629999999</v>
      </c>
      <c r="O27" s="27">
        <f t="shared" si="2"/>
        <v>72870073.959999993</v>
      </c>
      <c r="P27" s="77"/>
    </row>
    <row r="28" spans="1:16" s="3" customFormat="1" ht="13" customHeight="1" x14ac:dyDescent="0.2">
      <c r="A28" s="121"/>
      <c r="B28" s="5" t="s">
        <v>8</v>
      </c>
      <c r="C28" s="25">
        <v>65585749.159999989</v>
      </c>
      <c r="D28" s="25">
        <v>71937032.12999998</v>
      </c>
      <c r="E28" s="25">
        <v>73486651.930000007</v>
      </c>
      <c r="F28" s="25">
        <v>97378140.660000011</v>
      </c>
      <c r="G28" s="25">
        <v>75572279.340000004</v>
      </c>
      <c r="H28" s="25">
        <v>73480840.270000011</v>
      </c>
      <c r="I28" s="25">
        <v>68539049.420000002</v>
      </c>
      <c r="J28" s="25">
        <v>68062213.109999999</v>
      </c>
      <c r="K28" s="25">
        <v>72731948.439999998</v>
      </c>
      <c r="L28" s="25">
        <v>70517558.190000013</v>
      </c>
      <c r="M28" s="25">
        <v>65854561.690000013</v>
      </c>
      <c r="N28" s="25">
        <v>69354902.229999989</v>
      </c>
      <c r="O28" s="27">
        <f t="shared" si="2"/>
        <v>872500926.57000017</v>
      </c>
      <c r="P28" s="77"/>
    </row>
    <row r="29" spans="1:16" s="3" customFormat="1" ht="13" customHeight="1" x14ac:dyDescent="0.2">
      <c r="A29" s="121"/>
      <c r="B29" s="5" t="s">
        <v>9</v>
      </c>
      <c r="C29" s="25">
        <v>8299557.7500000009</v>
      </c>
      <c r="D29" s="25">
        <v>7426493.8599999994</v>
      </c>
      <c r="E29" s="25">
        <v>8690949.9499999993</v>
      </c>
      <c r="F29" s="25">
        <v>6023678.6499999985</v>
      </c>
      <c r="G29" s="25">
        <v>5769867.29</v>
      </c>
      <c r="H29" s="25">
        <v>5227417.9800000004</v>
      </c>
      <c r="I29" s="25">
        <v>5495579.4299999997</v>
      </c>
      <c r="J29" s="25">
        <v>6473244.2699999996</v>
      </c>
      <c r="K29" s="25">
        <v>8132610.5399999991</v>
      </c>
      <c r="L29" s="25">
        <v>8472520.3900000006</v>
      </c>
      <c r="M29" s="25">
        <v>7603037.5900000017</v>
      </c>
      <c r="N29" s="25">
        <v>8580661.0099999998</v>
      </c>
      <c r="O29" s="27">
        <f t="shared" si="2"/>
        <v>86195618.710000023</v>
      </c>
      <c r="P29" s="77"/>
    </row>
    <row r="30" spans="1:16" s="3" customFormat="1" ht="13" customHeight="1" x14ac:dyDescent="0.2">
      <c r="A30" s="121"/>
      <c r="B30" s="5" t="s">
        <v>18</v>
      </c>
      <c r="C30" s="25">
        <v>486.12</v>
      </c>
      <c r="D30" s="25">
        <v>485.92</v>
      </c>
      <c r="E30" s="25">
        <v>485.92</v>
      </c>
      <c r="F30" s="25">
        <v>426.72</v>
      </c>
      <c r="G30" s="25">
        <v>426.72</v>
      </c>
      <c r="H30" s="25">
        <v>464.05</v>
      </c>
      <c r="I30" s="25">
        <v>1178.07</v>
      </c>
      <c r="J30" s="25">
        <v>1167.73</v>
      </c>
      <c r="K30" s="25">
        <v>1174.04</v>
      </c>
      <c r="L30" s="25">
        <v>1174.04</v>
      </c>
      <c r="M30" s="25">
        <v>564524.51</v>
      </c>
      <c r="N30" s="25">
        <v>589179.89</v>
      </c>
      <c r="O30" s="27">
        <f t="shared" si="2"/>
        <v>1161173.73</v>
      </c>
      <c r="P30" s="77"/>
    </row>
    <row r="31" spans="1:16" s="3" customFormat="1" ht="13" customHeight="1" x14ac:dyDescent="0.2">
      <c r="A31" s="121"/>
      <c r="B31" s="5" t="s">
        <v>19</v>
      </c>
      <c r="C31" s="25">
        <v>14189388.530000001</v>
      </c>
      <c r="D31" s="25">
        <v>13490802.329999998</v>
      </c>
      <c r="E31" s="25">
        <v>14325069.350000001</v>
      </c>
      <c r="F31" s="25">
        <v>13155878.84</v>
      </c>
      <c r="G31" s="25">
        <v>14585671.310000001</v>
      </c>
      <c r="H31" s="25">
        <v>13322950.350000001</v>
      </c>
      <c r="I31" s="25">
        <v>15185665.779999997</v>
      </c>
      <c r="J31" s="25">
        <v>15528938.770000003</v>
      </c>
      <c r="K31" s="25">
        <v>15066408.939999999</v>
      </c>
      <c r="L31" s="25">
        <v>16971217.050000001</v>
      </c>
      <c r="M31" s="25">
        <v>12332359.219999999</v>
      </c>
      <c r="N31" s="25">
        <v>14178578.590000004</v>
      </c>
      <c r="O31" s="27">
        <f t="shared" si="2"/>
        <v>172332929.06000003</v>
      </c>
      <c r="P31" s="77"/>
    </row>
    <row r="32" spans="1:16" s="3" customFormat="1" ht="13" customHeight="1" x14ac:dyDescent="0.2">
      <c r="A32" s="121"/>
      <c r="B32" s="5" t="s">
        <v>20</v>
      </c>
      <c r="C32" s="25">
        <v>39595.650000000016</v>
      </c>
      <c r="D32" s="25">
        <v>45673.559999999983</v>
      </c>
      <c r="E32" s="25">
        <v>48767.119999999995</v>
      </c>
      <c r="F32" s="25">
        <v>50841.919999999984</v>
      </c>
      <c r="G32" s="25">
        <v>48977.719999999994</v>
      </c>
      <c r="H32" s="25">
        <v>55157.600000000006</v>
      </c>
      <c r="I32" s="25">
        <v>40713.450000000012</v>
      </c>
      <c r="J32" s="25">
        <v>51565.760000000017</v>
      </c>
      <c r="K32" s="25">
        <v>46939.309999999983</v>
      </c>
      <c r="L32" s="25">
        <v>43445.530000000013</v>
      </c>
      <c r="M32" s="25">
        <v>27616.889999999996</v>
      </c>
      <c r="N32" s="25">
        <v>35471.81</v>
      </c>
      <c r="O32" s="27">
        <f t="shared" si="2"/>
        <v>534766.32000000007</v>
      </c>
      <c r="P32" s="77"/>
    </row>
    <row r="33" spans="1:16" s="3" customFormat="1" ht="13" customHeight="1" x14ac:dyDescent="0.2">
      <c r="A33" s="121"/>
      <c r="B33" s="5" t="s">
        <v>21</v>
      </c>
      <c r="C33" s="25">
        <v>5608971.5800000001</v>
      </c>
      <c r="D33" s="25">
        <v>5293542.1500000004</v>
      </c>
      <c r="E33" s="25">
        <v>5390096.8100000005</v>
      </c>
      <c r="F33" s="25">
        <v>4845069.67</v>
      </c>
      <c r="G33" s="25">
        <v>5434758.4900000002</v>
      </c>
      <c r="H33" s="25">
        <v>4976890.51</v>
      </c>
      <c r="I33" s="25">
        <v>5195327.1800000006</v>
      </c>
      <c r="J33" s="25">
        <v>6156823.709999999</v>
      </c>
      <c r="K33" s="25">
        <v>5903428.1699999999</v>
      </c>
      <c r="L33" s="25">
        <v>5978992.1900000004</v>
      </c>
      <c r="M33" s="25">
        <v>4579244.75</v>
      </c>
      <c r="N33" s="25">
        <v>5111733.5799999991</v>
      </c>
      <c r="O33" s="27">
        <f t="shared" si="2"/>
        <v>64474878.789999999</v>
      </c>
      <c r="P33" s="77"/>
    </row>
    <row r="34" spans="1:16" s="3" customFormat="1" ht="13" customHeight="1" x14ac:dyDescent="0.2">
      <c r="A34" s="121"/>
      <c r="B34" s="5" t="s">
        <v>22</v>
      </c>
      <c r="C34" s="25">
        <v>7936494.71</v>
      </c>
      <c r="D34" s="25">
        <v>7862816.8700000001</v>
      </c>
      <c r="E34" s="25">
        <v>8627239.9499999993</v>
      </c>
      <c r="F34" s="25">
        <v>7511714.9000000004</v>
      </c>
      <c r="G34" s="25">
        <v>8956288.8900000006</v>
      </c>
      <c r="H34" s="25">
        <v>7488914.1600000001</v>
      </c>
      <c r="I34" s="25">
        <v>8809400.1199999992</v>
      </c>
      <c r="J34" s="25">
        <v>8934341.620000001</v>
      </c>
      <c r="K34" s="25">
        <v>9308454.4899999984</v>
      </c>
      <c r="L34" s="25">
        <v>10236834.33</v>
      </c>
      <c r="M34" s="25">
        <v>6023904.9000000004</v>
      </c>
      <c r="N34" s="25">
        <v>7916327.7300000004</v>
      </c>
      <c r="O34" s="27">
        <f t="shared" si="2"/>
        <v>99612732.670000002</v>
      </c>
      <c r="P34" s="77"/>
    </row>
    <row r="35" spans="1:16" s="3" customFormat="1" ht="13" customHeight="1" x14ac:dyDescent="0.2">
      <c r="A35" s="121"/>
      <c r="B35" s="5" t="s">
        <v>10</v>
      </c>
      <c r="C35" s="25">
        <v>8598170.5099999998</v>
      </c>
      <c r="D35" s="25">
        <v>13754688.560000001</v>
      </c>
      <c r="E35" s="25">
        <v>8041210.1099999994</v>
      </c>
      <c r="F35" s="25">
        <v>7240170.6000000006</v>
      </c>
      <c r="G35" s="25">
        <v>6506835.9500000002</v>
      </c>
      <c r="H35" s="25">
        <v>7925509.4699999997</v>
      </c>
      <c r="I35" s="25">
        <v>9196734.3200000003</v>
      </c>
      <c r="J35" s="25">
        <v>7765724.2800000012</v>
      </c>
      <c r="K35" s="25">
        <v>8636235.0500000007</v>
      </c>
      <c r="L35" s="25">
        <v>10191121.529999999</v>
      </c>
      <c r="M35" s="25">
        <v>8174603.790000001</v>
      </c>
      <c r="N35" s="25">
        <v>8772333.8599999994</v>
      </c>
      <c r="O35" s="27">
        <f t="shared" si="2"/>
        <v>104803338.03000002</v>
      </c>
      <c r="P35" s="77"/>
    </row>
    <row r="36" spans="1:16" s="3" customFormat="1" ht="13" customHeight="1" x14ac:dyDescent="0.2">
      <c r="A36" s="121"/>
      <c r="B36" s="5" t="s">
        <v>11</v>
      </c>
      <c r="C36" s="25">
        <v>1241747923.5300002</v>
      </c>
      <c r="D36" s="25">
        <v>1155983459.3499999</v>
      </c>
      <c r="E36" s="25">
        <v>1187952148.0100002</v>
      </c>
      <c r="F36" s="25">
        <v>1143900065.49</v>
      </c>
      <c r="G36" s="25">
        <v>1195910514</v>
      </c>
      <c r="H36" s="25">
        <v>1184529342.3000002</v>
      </c>
      <c r="I36" s="25">
        <v>1195216690.23</v>
      </c>
      <c r="J36" s="25">
        <v>1285827319.1799998</v>
      </c>
      <c r="K36" s="25">
        <v>1345284611.6900001</v>
      </c>
      <c r="L36" s="25">
        <v>1306535896.02</v>
      </c>
      <c r="M36" s="25">
        <v>1239299319.3199999</v>
      </c>
      <c r="N36" s="25">
        <v>1255465010.9400001</v>
      </c>
      <c r="O36" s="27">
        <f t="shared" si="2"/>
        <v>14737652300.060001</v>
      </c>
      <c r="P36" s="77"/>
    </row>
    <row r="37" spans="1:16" s="3" customFormat="1" ht="13" customHeight="1" x14ac:dyDescent="0.2">
      <c r="A37" s="121"/>
      <c r="B37" s="5" t="s">
        <v>12</v>
      </c>
      <c r="C37" s="25">
        <v>27700212.76999997</v>
      </c>
      <c r="D37" s="25">
        <v>25686728.73999998</v>
      </c>
      <c r="E37" s="25">
        <v>26732876.350000005</v>
      </c>
      <c r="F37" s="25">
        <v>20550814.230000019</v>
      </c>
      <c r="G37" s="25">
        <v>21522995.599999979</v>
      </c>
      <c r="H37" s="25">
        <v>19651578.85000002</v>
      </c>
      <c r="I37" s="25">
        <v>19991217.229999997</v>
      </c>
      <c r="J37" s="25">
        <v>29531786.799999997</v>
      </c>
      <c r="K37" s="25">
        <v>33154598.710000046</v>
      </c>
      <c r="L37" s="25">
        <v>32813104.599999961</v>
      </c>
      <c r="M37" s="25">
        <v>28965718.079999998</v>
      </c>
      <c r="N37" s="25">
        <v>32072858.459999964</v>
      </c>
      <c r="O37" s="27">
        <f t="shared" si="2"/>
        <v>318374490.4199999</v>
      </c>
      <c r="P37" s="77"/>
    </row>
    <row r="38" spans="1:16" s="3" customFormat="1" ht="13" customHeight="1" x14ac:dyDescent="0.2">
      <c r="A38" s="121"/>
      <c r="B38" s="5" t="s">
        <v>23</v>
      </c>
      <c r="C38" s="25">
        <v>10127375.140000001</v>
      </c>
      <c r="D38" s="25">
        <v>9705273.9100000001</v>
      </c>
      <c r="E38" s="25">
        <v>8401130.9499999993</v>
      </c>
      <c r="F38" s="25">
        <v>8162776.879999999</v>
      </c>
      <c r="G38" s="25">
        <v>10279653.270000001</v>
      </c>
      <c r="H38" s="25">
        <v>10968022.350000001</v>
      </c>
      <c r="I38" s="25">
        <v>8173155.5900000017</v>
      </c>
      <c r="J38" s="25">
        <v>11000407.489999998</v>
      </c>
      <c r="K38" s="25">
        <v>10653364.050000001</v>
      </c>
      <c r="L38" s="25">
        <v>11150426.800000001</v>
      </c>
      <c r="M38" s="25">
        <v>7780168.2600000007</v>
      </c>
      <c r="N38" s="25">
        <v>10395727.310000001</v>
      </c>
      <c r="O38" s="27">
        <f t="shared" si="2"/>
        <v>116797482</v>
      </c>
      <c r="P38" s="77"/>
    </row>
    <row r="39" spans="1:16" s="3" customFormat="1" ht="13" customHeight="1" x14ac:dyDescent="0.2">
      <c r="A39" s="121"/>
      <c r="B39" s="5" t="s">
        <v>24</v>
      </c>
      <c r="C39" s="25">
        <v>12259769.129999999</v>
      </c>
      <c r="D39" s="25">
        <v>10753939.359999999</v>
      </c>
      <c r="E39" s="25">
        <v>10231977.599999998</v>
      </c>
      <c r="F39" s="25">
        <v>10295434.93</v>
      </c>
      <c r="G39" s="25">
        <v>12069194.879999999</v>
      </c>
      <c r="H39" s="25">
        <v>11899888.959999997</v>
      </c>
      <c r="I39" s="25">
        <v>14438400.190000001</v>
      </c>
      <c r="J39" s="25">
        <v>14745183.820000002</v>
      </c>
      <c r="K39" s="25">
        <v>15854287.59</v>
      </c>
      <c r="L39" s="25">
        <v>18206872</v>
      </c>
      <c r="M39" s="25">
        <v>13791254.069999998</v>
      </c>
      <c r="N39" s="25">
        <v>14584214.140000001</v>
      </c>
      <c r="O39" s="27">
        <f t="shared" si="2"/>
        <v>159130416.67000002</v>
      </c>
      <c r="P39" s="77"/>
    </row>
    <row r="40" spans="1:16" s="3" customFormat="1" ht="13" customHeight="1" x14ac:dyDescent="0.2">
      <c r="A40" s="121"/>
      <c r="B40" s="5" t="s">
        <v>14</v>
      </c>
      <c r="C40" s="25">
        <v>17261837.090000004</v>
      </c>
      <c r="D40" s="25">
        <v>17498889.41</v>
      </c>
      <c r="E40" s="25">
        <v>15835220.930000011</v>
      </c>
      <c r="F40" s="25">
        <v>13922815.120000001</v>
      </c>
      <c r="G40" s="25">
        <v>15577787.689999998</v>
      </c>
      <c r="H40" s="25">
        <v>13672254.720000003</v>
      </c>
      <c r="I40" s="25">
        <v>15202672.750000004</v>
      </c>
      <c r="J40" s="25">
        <v>15597416.15</v>
      </c>
      <c r="K40" s="25">
        <v>15777182.789999999</v>
      </c>
      <c r="L40" s="25">
        <v>14565320.789999999</v>
      </c>
      <c r="M40" s="25">
        <v>18191744.740000002</v>
      </c>
      <c r="N40" s="25">
        <v>19456504.649999999</v>
      </c>
      <c r="O40" s="27">
        <f t="shared" si="2"/>
        <v>192559646.83000001</v>
      </c>
      <c r="P40" s="77"/>
    </row>
    <row r="41" spans="1:16" s="3" customFormat="1" ht="13" customHeight="1" thickBot="1" x14ac:dyDescent="0.25">
      <c r="A41" s="123"/>
      <c r="B41" s="73" t="s">
        <v>13</v>
      </c>
      <c r="C41" s="25">
        <v>122775110.08000004</v>
      </c>
      <c r="D41" s="25">
        <v>116238364.05</v>
      </c>
      <c r="E41" s="25">
        <v>114642662.89000002</v>
      </c>
      <c r="F41" s="25">
        <v>121770827.52000004</v>
      </c>
      <c r="G41" s="25">
        <v>136315906.66000003</v>
      </c>
      <c r="H41" s="25">
        <v>143323397.80999997</v>
      </c>
      <c r="I41" s="25">
        <v>144123152.69000003</v>
      </c>
      <c r="J41" s="25">
        <v>145409816.15000001</v>
      </c>
      <c r="K41" s="25">
        <v>149494520.91000003</v>
      </c>
      <c r="L41" s="25">
        <v>152104442.60999998</v>
      </c>
      <c r="M41" s="25">
        <v>134606664.61000001</v>
      </c>
      <c r="N41" s="25">
        <v>143862754.28999999</v>
      </c>
      <c r="O41" s="27">
        <f t="shared" si="2"/>
        <v>1624667620.27</v>
      </c>
      <c r="P41" s="77"/>
    </row>
    <row r="42" spans="1:16" s="3" customFormat="1" ht="13" customHeight="1" thickBot="1" x14ac:dyDescent="0.3">
      <c r="A42" s="116" t="s">
        <v>25</v>
      </c>
      <c r="B42" s="122"/>
      <c r="C42" s="50">
        <f t="shared" ref="C42:N42" si="3">SUM(C23:C41)</f>
        <v>1642133630.1600003</v>
      </c>
      <c r="D42" s="50">
        <f t="shared" si="3"/>
        <v>1552811645.9699998</v>
      </c>
      <c r="E42" s="50">
        <f t="shared" si="3"/>
        <v>1575364881.6500003</v>
      </c>
      <c r="F42" s="50">
        <f t="shared" si="3"/>
        <v>1540869392.79</v>
      </c>
      <c r="G42" s="50">
        <f t="shared" si="3"/>
        <v>1598743204.26</v>
      </c>
      <c r="H42" s="50">
        <f t="shared" si="3"/>
        <v>1602309277.4300001</v>
      </c>
      <c r="I42" s="50">
        <f t="shared" si="3"/>
        <v>1601692117.3700001</v>
      </c>
      <c r="J42" s="50">
        <f t="shared" si="3"/>
        <v>1711460335.3699999</v>
      </c>
      <c r="K42" s="50">
        <f t="shared" si="3"/>
        <v>1784943100.73</v>
      </c>
      <c r="L42" s="50">
        <f t="shared" si="3"/>
        <v>1748396498.6999998</v>
      </c>
      <c r="M42" s="50">
        <f t="shared" si="3"/>
        <v>1638872483.0799999</v>
      </c>
      <c r="N42" s="50">
        <f t="shared" si="3"/>
        <v>1675802039.4900002</v>
      </c>
      <c r="O42" s="51">
        <f t="shared" si="2"/>
        <v>19673398607.000004</v>
      </c>
      <c r="P42" s="75"/>
    </row>
    <row r="43" spans="1:16" s="3" customFormat="1" ht="13" customHeight="1" thickBot="1" x14ac:dyDescent="0.25">
      <c r="A43" s="124" t="s">
        <v>26</v>
      </c>
      <c r="B43" s="125" t="s">
        <v>4</v>
      </c>
      <c r="C43" s="80">
        <v>15170099.25</v>
      </c>
      <c r="D43" s="80">
        <v>15818447.720000001</v>
      </c>
      <c r="E43" s="80">
        <v>21813519.98</v>
      </c>
      <c r="F43" s="80">
        <v>31696989.609999999</v>
      </c>
      <c r="G43" s="80">
        <v>8546168.9299999997</v>
      </c>
      <c r="H43" s="80">
        <v>6314884.8600000003</v>
      </c>
      <c r="I43" s="80">
        <v>6379170.2699999996</v>
      </c>
      <c r="J43" s="80">
        <v>7147314.1699999999</v>
      </c>
      <c r="K43" s="80">
        <v>17542372.09</v>
      </c>
      <c r="L43" s="80">
        <v>14130097.59</v>
      </c>
      <c r="M43" s="80">
        <v>18791112.720000003</v>
      </c>
      <c r="N43" s="80">
        <v>18866637.25</v>
      </c>
      <c r="O43" s="107">
        <f t="shared" si="2"/>
        <v>182216814.44</v>
      </c>
      <c r="P43" s="78"/>
    </row>
    <row r="44" spans="1:16" s="3" customFormat="1" ht="13" customHeight="1" thickBot="1" x14ac:dyDescent="0.25">
      <c r="A44" s="116" t="s">
        <v>60</v>
      </c>
      <c r="B44" s="117"/>
      <c r="C44" s="50">
        <f>SUM(C22+C42+C43)</f>
        <v>2955429850.4100008</v>
      </c>
      <c r="D44" s="50">
        <f t="shared" ref="D44:N44" si="4">SUM(D22+D42+D43)</f>
        <v>2797816313.9299998</v>
      </c>
      <c r="E44" s="50">
        <f t="shared" si="4"/>
        <v>2853985321.9700007</v>
      </c>
      <c r="F44" s="50">
        <f t="shared" si="4"/>
        <v>2802575779.96</v>
      </c>
      <c r="G44" s="50">
        <f t="shared" si="4"/>
        <v>2864700871.7499995</v>
      </c>
      <c r="H44" s="50">
        <f t="shared" si="4"/>
        <v>2870212032.0700002</v>
      </c>
      <c r="I44" s="50">
        <f t="shared" si="4"/>
        <v>2868389011.0100002</v>
      </c>
      <c r="J44" s="50">
        <f t="shared" si="4"/>
        <v>3063730001.79</v>
      </c>
      <c r="K44" s="50">
        <f t="shared" si="4"/>
        <v>3217134202.5200005</v>
      </c>
      <c r="L44" s="50">
        <f t="shared" si="4"/>
        <v>3144974291.2399998</v>
      </c>
      <c r="M44" s="50">
        <f t="shared" si="4"/>
        <v>2960532780.2799997</v>
      </c>
      <c r="N44" s="50">
        <f t="shared" si="4"/>
        <v>3030276588.5799999</v>
      </c>
      <c r="O44" s="51">
        <f t="shared" si="2"/>
        <v>35429757045.510002</v>
      </c>
    </row>
    <row r="45" spans="1:16" s="3" customFormat="1" ht="13" customHeight="1" x14ac:dyDescent="0.2">
      <c r="A45" s="82" t="s">
        <v>27</v>
      </c>
      <c r="B45" s="6"/>
      <c r="C45" s="28">
        <v>134348496.80000001</v>
      </c>
      <c r="D45" s="28">
        <v>133885336.51000001</v>
      </c>
      <c r="E45" s="28">
        <v>132124682.94999999</v>
      </c>
      <c r="F45" s="28">
        <v>137370983.72</v>
      </c>
      <c r="G45" s="28">
        <v>116610378.79000001</v>
      </c>
      <c r="H45" s="28">
        <v>117341184.09999999</v>
      </c>
      <c r="I45" s="28">
        <v>116598932.16</v>
      </c>
      <c r="J45" s="28">
        <v>127258556.75</v>
      </c>
      <c r="K45" s="28">
        <v>124506766.72999999</v>
      </c>
      <c r="L45" s="28">
        <v>111587551.34</v>
      </c>
      <c r="M45" s="96">
        <v>94188676.25999999</v>
      </c>
      <c r="N45" s="96">
        <v>115557762.38000001</v>
      </c>
      <c r="O45" s="27">
        <f t="shared" si="2"/>
        <v>1461379308.49</v>
      </c>
      <c r="P45" s="79"/>
    </row>
    <row r="46" spans="1:16" s="3" customFormat="1" ht="13" customHeight="1" x14ac:dyDescent="0.2">
      <c r="A46" s="82" t="s">
        <v>28</v>
      </c>
      <c r="B46" s="6"/>
      <c r="C46" s="26">
        <v>92622225.099999994</v>
      </c>
      <c r="D46" s="26">
        <v>92163993.159999996</v>
      </c>
      <c r="E46" s="26">
        <v>91154783.120000005</v>
      </c>
      <c r="F46" s="26">
        <v>94879310.659999996</v>
      </c>
      <c r="G46" s="26">
        <v>80267346.439999998</v>
      </c>
      <c r="H46" s="26">
        <v>81196233.579999998</v>
      </c>
      <c r="I46" s="26">
        <v>81363511.340000004</v>
      </c>
      <c r="J46" s="26">
        <v>88671171.719999999</v>
      </c>
      <c r="K46" s="26">
        <v>87275491.840000004</v>
      </c>
      <c r="L46" s="26">
        <v>76909161.75</v>
      </c>
      <c r="M46" s="96">
        <v>64822992.159999996</v>
      </c>
      <c r="N46" s="96">
        <v>79724719.069999993</v>
      </c>
      <c r="O46" s="27">
        <f t="shared" si="2"/>
        <v>1011050939.9400001</v>
      </c>
      <c r="P46" s="79"/>
    </row>
    <row r="47" spans="1:16" s="3" customFormat="1" ht="13" customHeight="1" x14ac:dyDescent="0.2">
      <c r="A47" s="82" t="s">
        <v>29</v>
      </c>
      <c r="B47" s="6"/>
      <c r="C47" s="26">
        <v>432307647.54000002</v>
      </c>
      <c r="D47" s="26">
        <v>398715290.98000002</v>
      </c>
      <c r="E47" s="26">
        <v>385991431.88999999</v>
      </c>
      <c r="F47" s="26">
        <v>382579547.08999997</v>
      </c>
      <c r="G47" s="26">
        <v>414642231.25</v>
      </c>
      <c r="H47" s="26">
        <v>418470582.11000001</v>
      </c>
      <c r="I47" s="26">
        <v>402609491.81</v>
      </c>
      <c r="J47" s="26">
        <v>422760197.87</v>
      </c>
      <c r="K47" s="26">
        <v>433324797.92999995</v>
      </c>
      <c r="L47" s="26">
        <v>455276371.76999998</v>
      </c>
      <c r="M47" s="96">
        <v>418615187.12</v>
      </c>
      <c r="N47" s="96">
        <v>415232754.39000005</v>
      </c>
      <c r="O47" s="27">
        <f t="shared" si="2"/>
        <v>4980525531.75</v>
      </c>
      <c r="P47" s="79"/>
    </row>
    <row r="48" spans="1:16" s="3" customFormat="1" ht="13" customHeight="1" thickBot="1" x14ac:dyDescent="0.25">
      <c r="A48" s="82" t="s">
        <v>30</v>
      </c>
      <c r="B48" s="6"/>
      <c r="C48" s="26">
        <v>829483265.04999995</v>
      </c>
      <c r="D48" s="26">
        <v>785021553.56999993</v>
      </c>
      <c r="E48" s="26">
        <v>827543005.82000005</v>
      </c>
      <c r="F48" s="26">
        <v>801409830.35000002</v>
      </c>
      <c r="G48" s="26">
        <v>837591104.66999996</v>
      </c>
      <c r="H48" s="26">
        <v>828273237.24000001</v>
      </c>
      <c r="I48" s="26">
        <v>851945442.79000008</v>
      </c>
      <c r="J48" s="26">
        <v>913669345.78999996</v>
      </c>
      <c r="K48" s="26">
        <v>988405188.85000002</v>
      </c>
      <c r="L48" s="26">
        <v>950761589.97000003</v>
      </c>
      <c r="M48" s="96">
        <v>926823210.38</v>
      </c>
      <c r="N48" s="96">
        <v>923901339.75999999</v>
      </c>
      <c r="O48" s="27">
        <f t="shared" si="2"/>
        <v>10464828114.24</v>
      </c>
      <c r="P48" s="79"/>
    </row>
    <row r="49" spans="1:16" s="3" customFormat="1" ht="13" customHeight="1" thickBot="1" x14ac:dyDescent="0.3">
      <c r="A49" s="116" t="s">
        <v>31</v>
      </c>
      <c r="B49" s="122"/>
      <c r="C49" s="50">
        <f t="shared" ref="C49:N49" si="5">SUM(C45:C48)</f>
        <v>1488761634.49</v>
      </c>
      <c r="D49" s="50">
        <f t="shared" si="5"/>
        <v>1409786174.22</v>
      </c>
      <c r="E49" s="50">
        <f t="shared" si="5"/>
        <v>1436813903.7800002</v>
      </c>
      <c r="F49" s="50">
        <f t="shared" si="5"/>
        <v>1416239671.8200002</v>
      </c>
      <c r="G49" s="50">
        <f t="shared" si="5"/>
        <v>1449111061.1500001</v>
      </c>
      <c r="H49" s="50">
        <f t="shared" si="5"/>
        <v>1445281237.03</v>
      </c>
      <c r="I49" s="50">
        <f t="shared" si="5"/>
        <v>1452517378.0999999</v>
      </c>
      <c r="J49" s="50">
        <f t="shared" si="5"/>
        <v>1552359272.1300001</v>
      </c>
      <c r="K49" s="50">
        <f t="shared" si="5"/>
        <v>1633512245.3499999</v>
      </c>
      <c r="L49" s="50">
        <f t="shared" si="5"/>
        <v>1594534674.8299999</v>
      </c>
      <c r="M49" s="50">
        <f t="shared" si="5"/>
        <v>1504450065.9200001</v>
      </c>
      <c r="N49" s="50">
        <f t="shared" si="5"/>
        <v>1534416575.5999999</v>
      </c>
      <c r="O49" s="51">
        <f>SUM(C49:N49)</f>
        <v>17917783894.420002</v>
      </c>
      <c r="P49" s="75"/>
    </row>
    <row r="50" spans="1:16" s="3" customFormat="1" ht="13" customHeight="1" thickBot="1" x14ac:dyDescent="0.3">
      <c r="A50" s="124" t="s">
        <v>32</v>
      </c>
      <c r="B50" s="125"/>
      <c r="C50" s="80">
        <v>406977694.64999998</v>
      </c>
      <c r="D50" s="80">
        <v>385120609.65999997</v>
      </c>
      <c r="E50" s="80">
        <v>391323322.06999999</v>
      </c>
      <c r="F50" s="80">
        <v>386585104.22000003</v>
      </c>
      <c r="G50" s="80">
        <v>395120268.97000003</v>
      </c>
      <c r="H50" s="80">
        <v>394687487.75</v>
      </c>
      <c r="I50" s="80">
        <v>395016891.58999997</v>
      </c>
      <c r="J50" s="80">
        <v>422355240.85000002</v>
      </c>
      <c r="K50" s="80">
        <v>442583729.13999999</v>
      </c>
      <c r="L50" s="80">
        <v>433033037.65999997</v>
      </c>
      <c r="M50" s="80">
        <v>406907628.19999999</v>
      </c>
      <c r="N50" s="80">
        <v>415470944.71000004</v>
      </c>
      <c r="O50" s="107">
        <f t="shared" ref="O50" si="6">SUM(C50:N50)</f>
        <v>4875181959.4699993</v>
      </c>
      <c r="P50" s="63"/>
    </row>
    <row r="51" spans="1:16" s="3" customFormat="1" ht="13" customHeight="1" thickBot="1" x14ac:dyDescent="0.3">
      <c r="A51" s="126" t="s">
        <v>33</v>
      </c>
      <c r="B51" s="127"/>
      <c r="C51" s="52">
        <f t="shared" ref="C51:N51" si="7">SUM(C44+C49+C50)</f>
        <v>4851169179.5500002</v>
      </c>
      <c r="D51" s="52">
        <f t="shared" si="7"/>
        <v>4592723097.8099995</v>
      </c>
      <c r="E51" s="52">
        <f t="shared" si="7"/>
        <v>4682122547.8200006</v>
      </c>
      <c r="F51" s="52">
        <f t="shared" si="7"/>
        <v>4605400556</v>
      </c>
      <c r="G51" s="52">
        <f t="shared" si="7"/>
        <v>4708932201.8699999</v>
      </c>
      <c r="H51" s="52">
        <f t="shared" si="7"/>
        <v>4710180756.8500004</v>
      </c>
      <c r="I51" s="52">
        <f t="shared" si="7"/>
        <v>4715923280.7000008</v>
      </c>
      <c r="J51" s="52">
        <f t="shared" si="7"/>
        <v>5038444514.7700005</v>
      </c>
      <c r="K51" s="52">
        <f t="shared" si="7"/>
        <v>5293230177.0100012</v>
      </c>
      <c r="L51" s="52">
        <f t="shared" si="7"/>
        <v>5172542003.7299995</v>
      </c>
      <c r="M51" s="52">
        <f t="shared" si="7"/>
        <v>4871890474.3999996</v>
      </c>
      <c r="N51" s="52">
        <f t="shared" si="7"/>
        <v>4980164108.8900003</v>
      </c>
      <c r="O51" s="53">
        <f>SUM(C51:N51)</f>
        <v>58222722899.400002</v>
      </c>
      <c r="P51" s="95"/>
    </row>
    <row r="52" spans="1:16" s="64" customFormat="1" ht="13" thickBot="1" x14ac:dyDescent="0.3">
      <c r="A52" s="65"/>
      <c r="B52" s="65"/>
      <c r="C52" s="87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/>
    </row>
    <row r="53" spans="1:16" s="3" customFormat="1" ht="13" customHeight="1" x14ac:dyDescent="0.25">
      <c r="A53" s="105" t="s">
        <v>34</v>
      </c>
      <c r="B53" s="106"/>
      <c r="C53" s="43">
        <v>45292</v>
      </c>
      <c r="D53" s="43">
        <v>45323</v>
      </c>
      <c r="E53" s="43">
        <v>45352</v>
      </c>
      <c r="F53" s="43">
        <v>45383</v>
      </c>
      <c r="G53" s="43">
        <v>45413</v>
      </c>
      <c r="H53" s="43">
        <v>45444</v>
      </c>
      <c r="I53" s="43">
        <v>45474</v>
      </c>
      <c r="J53" s="43">
        <v>45505</v>
      </c>
      <c r="K53" s="43">
        <v>45536</v>
      </c>
      <c r="L53" s="43">
        <v>45566</v>
      </c>
      <c r="M53" s="43">
        <v>45597</v>
      </c>
      <c r="N53" s="43">
        <v>45627</v>
      </c>
      <c r="O53" s="44" t="s">
        <v>62</v>
      </c>
      <c r="P53" s="19"/>
    </row>
    <row r="54" spans="1:16" s="3" customFormat="1" ht="13" customHeight="1" x14ac:dyDescent="0.25">
      <c r="A54" s="128" t="s">
        <v>3</v>
      </c>
      <c r="B54" s="6" t="s">
        <v>4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f t="shared" ref="O54:O82" si="8">SUM(C54:N54)</f>
        <v>0</v>
      </c>
      <c r="P54" s="19"/>
    </row>
    <row r="55" spans="1:16" s="3" customFormat="1" ht="13" customHeight="1" x14ac:dyDescent="0.25">
      <c r="A55" s="128"/>
      <c r="B55" s="6" t="s">
        <v>5</v>
      </c>
      <c r="C55" s="29">
        <v>0</v>
      </c>
      <c r="D55" s="29">
        <v>12945030.629999999</v>
      </c>
      <c r="E55" s="29">
        <v>0</v>
      </c>
      <c r="F55" s="29">
        <v>0</v>
      </c>
      <c r="G55" s="29">
        <v>10995974.49</v>
      </c>
      <c r="H55" s="29">
        <v>0</v>
      </c>
      <c r="I55" s="29">
        <v>0</v>
      </c>
      <c r="J55" s="29">
        <v>10585977.299999999</v>
      </c>
      <c r="K55" s="29">
        <v>0</v>
      </c>
      <c r="L55" s="29">
        <v>0</v>
      </c>
      <c r="M55" s="29">
        <v>11097413.9</v>
      </c>
      <c r="N55" s="29">
        <v>0</v>
      </c>
      <c r="O55" s="30">
        <f t="shared" si="8"/>
        <v>45624396.319999993</v>
      </c>
      <c r="P55" s="19"/>
    </row>
    <row r="56" spans="1:16" s="3" customFormat="1" ht="13" customHeight="1" x14ac:dyDescent="0.25">
      <c r="A56" s="128"/>
      <c r="B56" s="6" t="s">
        <v>6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f t="shared" si="8"/>
        <v>0</v>
      </c>
      <c r="P56" s="19"/>
    </row>
    <row r="57" spans="1:16" s="3" customFormat="1" ht="13" customHeight="1" x14ac:dyDescent="0.25">
      <c r="A57" s="128"/>
      <c r="B57" s="6" t="s">
        <v>8</v>
      </c>
      <c r="C57" s="29">
        <v>0</v>
      </c>
      <c r="D57" s="29">
        <v>202886068.71000001</v>
      </c>
      <c r="E57" s="29">
        <v>0</v>
      </c>
      <c r="F57" s="29">
        <v>72446749.079999998</v>
      </c>
      <c r="G57" s="29">
        <v>204686157.95999998</v>
      </c>
      <c r="H57" s="29">
        <v>2855975.9</v>
      </c>
      <c r="I57" s="29">
        <v>2964363.6999999997</v>
      </c>
      <c r="J57" s="29">
        <v>163651934.72000003</v>
      </c>
      <c r="K57" s="29">
        <v>2926891.79</v>
      </c>
      <c r="L57" s="29">
        <v>2951277.87</v>
      </c>
      <c r="M57" s="29">
        <v>169586448.20999998</v>
      </c>
      <c r="N57" s="29">
        <v>6020787.7300000004</v>
      </c>
      <c r="O57" s="30">
        <f t="shared" si="8"/>
        <v>830976655.66999984</v>
      </c>
      <c r="P57" s="19"/>
    </row>
    <row r="58" spans="1:16" s="3" customFormat="1" ht="13" customHeight="1" x14ac:dyDescent="0.25">
      <c r="A58" s="128"/>
      <c r="B58" s="6" t="s">
        <v>9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f t="shared" si="8"/>
        <v>0</v>
      </c>
      <c r="P58" s="19"/>
    </row>
    <row r="59" spans="1:16" s="3" customFormat="1" ht="13" customHeight="1" x14ac:dyDescent="0.2">
      <c r="A59" s="128"/>
      <c r="B59" s="6" t="s">
        <v>11</v>
      </c>
      <c r="C59" s="29">
        <v>0</v>
      </c>
      <c r="D59" s="29">
        <v>3455310113.8399997</v>
      </c>
      <c r="E59" s="29">
        <v>0</v>
      </c>
      <c r="F59" s="29">
        <v>0</v>
      </c>
      <c r="G59" s="29">
        <v>2865542831.1500001</v>
      </c>
      <c r="H59" s="29">
        <v>142844.18000000002</v>
      </c>
      <c r="I59" s="29">
        <v>0</v>
      </c>
      <c r="J59" s="29">
        <v>2987151469.7499995</v>
      </c>
      <c r="K59" s="29">
        <v>0</v>
      </c>
      <c r="L59" s="29">
        <v>0</v>
      </c>
      <c r="M59" s="29">
        <v>3335791995.3400002</v>
      </c>
      <c r="N59" s="29">
        <v>1534496.29</v>
      </c>
      <c r="O59" s="30">
        <f t="shared" si="8"/>
        <v>12645473750.550001</v>
      </c>
    </row>
    <row r="60" spans="1:16" s="3" customFormat="1" ht="13" customHeight="1" x14ac:dyDescent="0.2">
      <c r="A60" s="128"/>
      <c r="B60" s="6" t="s">
        <v>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 t="shared" si="8"/>
        <v>0</v>
      </c>
    </row>
    <row r="61" spans="1:16" s="3" customFormat="1" ht="13" customHeight="1" x14ac:dyDescent="0.2">
      <c r="A61" s="128"/>
      <c r="B61" s="6" t="s">
        <v>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 t="shared" si="8"/>
        <v>0</v>
      </c>
    </row>
    <row r="62" spans="1:16" s="3" customFormat="1" ht="13" customHeight="1" thickBot="1" x14ac:dyDescent="0.25">
      <c r="A62" s="129"/>
      <c r="B62" s="7" t="s">
        <v>13</v>
      </c>
      <c r="C62" s="29">
        <v>0</v>
      </c>
      <c r="D62" s="29">
        <v>344039964.50999999</v>
      </c>
      <c r="E62" s="29">
        <v>0</v>
      </c>
      <c r="F62" s="29">
        <v>0</v>
      </c>
      <c r="G62" s="29">
        <v>242606817.15000001</v>
      </c>
      <c r="H62" s="29">
        <v>0</v>
      </c>
      <c r="I62" s="29">
        <v>0</v>
      </c>
      <c r="J62" s="29">
        <v>331854235.80000001</v>
      </c>
      <c r="K62" s="29">
        <v>0</v>
      </c>
      <c r="L62" s="29">
        <v>0</v>
      </c>
      <c r="M62" s="29">
        <v>249271951.16999999</v>
      </c>
      <c r="N62" s="29">
        <v>428.53</v>
      </c>
      <c r="O62" s="67">
        <f t="shared" si="8"/>
        <v>1167773397.1600001</v>
      </c>
    </row>
    <row r="63" spans="1:16" s="3" customFormat="1" ht="13" customHeight="1" thickBot="1" x14ac:dyDescent="0.25">
      <c r="A63" s="116" t="s">
        <v>15</v>
      </c>
      <c r="B63" s="117"/>
      <c r="C63" s="38">
        <f>SUM(C54:C62)</f>
        <v>0</v>
      </c>
      <c r="D63" s="38">
        <f>SUM(D54:D62)</f>
        <v>4015181177.6899996</v>
      </c>
      <c r="E63" s="38">
        <f t="shared" ref="E63:K63" si="9">SUM(E54:E62)</f>
        <v>0</v>
      </c>
      <c r="F63" s="38">
        <f t="shared" si="9"/>
        <v>72446749.079999998</v>
      </c>
      <c r="G63" s="38">
        <f t="shared" si="9"/>
        <v>3323831780.75</v>
      </c>
      <c r="H63" s="38">
        <f t="shared" si="9"/>
        <v>2998820.08</v>
      </c>
      <c r="I63" s="38">
        <f t="shared" si="9"/>
        <v>2964363.6999999997</v>
      </c>
      <c r="J63" s="38">
        <f t="shared" si="9"/>
        <v>3493243617.5699997</v>
      </c>
      <c r="K63" s="38">
        <f t="shared" si="9"/>
        <v>2926891.79</v>
      </c>
      <c r="L63" s="38">
        <f>SUM(L54:L62)</f>
        <v>2951277.87</v>
      </c>
      <c r="M63" s="38">
        <f t="shared" ref="M63" si="10">SUM(M54:M62)</f>
        <v>3765747808.6200004</v>
      </c>
      <c r="N63" s="38">
        <f>SUM(N54:N62)</f>
        <v>7555712.5500000007</v>
      </c>
      <c r="O63" s="51">
        <f t="shared" si="8"/>
        <v>14689848199.700001</v>
      </c>
    </row>
    <row r="64" spans="1:16" s="3" customFormat="1" ht="13" customHeight="1" x14ac:dyDescent="0.2">
      <c r="A64" s="130" t="s">
        <v>16</v>
      </c>
      <c r="B64" s="6" t="s">
        <v>4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0">
        <f t="shared" si="8"/>
        <v>0</v>
      </c>
    </row>
    <row r="65" spans="1:16" s="3" customFormat="1" ht="13" customHeight="1" x14ac:dyDescent="0.2">
      <c r="A65" s="128"/>
      <c r="B65" s="6" t="s">
        <v>5</v>
      </c>
      <c r="C65" s="31">
        <v>0</v>
      </c>
      <c r="D65" s="31">
        <v>3236257.66</v>
      </c>
      <c r="E65" s="31">
        <v>0</v>
      </c>
      <c r="F65" s="31">
        <v>0</v>
      </c>
      <c r="G65" s="31">
        <v>2748993.62</v>
      </c>
      <c r="H65" s="31">
        <v>0</v>
      </c>
      <c r="I65" s="31">
        <v>0</v>
      </c>
      <c r="J65" s="31">
        <v>2646494.3199999998</v>
      </c>
      <c r="K65" s="31">
        <v>0</v>
      </c>
      <c r="L65" s="31">
        <v>0</v>
      </c>
      <c r="M65" s="31">
        <v>2774353.48</v>
      </c>
      <c r="N65" s="31">
        <v>0</v>
      </c>
      <c r="O65" s="30">
        <f>SUM(C65:N65)</f>
        <v>11406099.08</v>
      </c>
    </row>
    <row r="66" spans="1:16" s="3" customFormat="1" ht="13" customHeight="1" x14ac:dyDescent="0.2">
      <c r="A66" s="128"/>
      <c r="B66" s="6" t="s">
        <v>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0">
        <f t="shared" si="8"/>
        <v>0</v>
      </c>
    </row>
    <row r="67" spans="1:16" s="3" customFormat="1" ht="13" customHeight="1" x14ac:dyDescent="0.2">
      <c r="A67" s="128"/>
      <c r="B67" s="70" t="s">
        <v>8</v>
      </c>
      <c r="C67" s="31">
        <v>0</v>
      </c>
      <c r="D67" s="31">
        <v>50721517.150000006</v>
      </c>
      <c r="E67" s="31">
        <v>0</v>
      </c>
      <c r="F67" s="31">
        <v>18111687.270000003</v>
      </c>
      <c r="G67" s="31">
        <v>51171539.5</v>
      </c>
      <c r="H67" s="31">
        <v>713993.97</v>
      </c>
      <c r="I67" s="31">
        <v>719810.2</v>
      </c>
      <c r="J67" s="31">
        <v>40912983.670000002</v>
      </c>
      <c r="K67" s="31">
        <v>731722.95000000007</v>
      </c>
      <c r="L67" s="31">
        <v>737819.47</v>
      </c>
      <c r="M67" s="31">
        <v>42396612.039999999</v>
      </c>
      <c r="N67" s="31">
        <v>1505196.94</v>
      </c>
      <c r="O67" s="30">
        <f t="shared" si="8"/>
        <v>207722883.16</v>
      </c>
      <c r="P67" s="31"/>
    </row>
    <row r="68" spans="1:16" s="3" customFormat="1" ht="13" customHeight="1" x14ac:dyDescent="0.2">
      <c r="A68" s="128"/>
      <c r="B68" s="70" t="s">
        <v>9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0">
        <f t="shared" si="8"/>
        <v>0</v>
      </c>
    </row>
    <row r="69" spans="1:16" s="3" customFormat="1" ht="13" customHeight="1" x14ac:dyDescent="0.2">
      <c r="A69" s="128"/>
      <c r="B69" s="70" t="s">
        <v>11</v>
      </c>
      <c r="C69" s="31">
        <v>0</v>
      </c>
      <c r="D69" s="31">
        <v>863827528.49000001</v>
      </c>
      <c r="E69" s="31">
        <v>0</v>
      </c>
      <c r="F69" s="31">
        <v>0</v>
      </c>
      <c r="G69" s="31">
        <v>716385707.80999994</v>
      </c>
      <c r="H69" s="31">
        <v>35711.040000000001</v>
      </c>
      <c r="I69" s="31">
        <v>21280.719999999998</v>
      </c>
      <c r="J69" s="31">
        <v>746787867.49000001</v>
      </c>
      <c r="K69" s="31">
        <v>0</v>
      </c>
      <c r="L69" s="31">
        <v>0</v>
      </c>
      <c r="M69" s="31">
        <v>833947998.83999991</v>
      </c>
      <c r="N69" s="31">
        <v>383624.06</v>
      </c>
      <c r="O69" s="30">
        <f t="shared" si="8"/>
        <v>3161389718.4500003</v>
      </c>
    </row>
    <row r="70" spans="1:16" s="3" customFormat="1" ht="13" customHeight="1" x14ac:dyDescent="0.2">
      <c r="A70" s="128"/>
      <c r="B70" s="70" t="s">
        <v>12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0">
        <f t="shared" si="8"/>
        <v>0</v>
      </c>
    </row>
    <row r="71" spans="1:16" s="3" customFormat="1" ht="13" customHeight="1" x14ac:dyDescent="0.2">
      <c r="A71" s="128"/>
      <c r="B71" s="70" t="s">
        <v>14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0">
        <f t="shared" si="8"/>
        <v>0</v>
      </c>
    </row>
    <row r="72" spans="1:16" s="3" customFormat="1" ht="13" customHeight="1" thickBot="1" x14ac:dyDescent="0.25">
      <c r="A72" s="129"/>
      <c r="B72" s="70" t="s">
        <v>13</v>
      </c>
      <c r="C72" s="31">
        <v>0</v>
      </c>
      <c r="D72" s="31">
        <v>43862010.18999999</v>
      </c>
      <c r="E72" s="31">
        <v>0</v>
      </c>
      <c r="F72" s="31">
        <v>0</v>
      </c>
      <c r="G72" s="31">
        <v>60651704.279999994</v>
      </c>
      <c r="H72" s="31">
        <v>0</v>
      </c>
      <c r="I72" s="31">
        <v>0</v>
      </c>
      <c r="J72" s="31">
        <v>82963558.909999996</v>
      </c>
      <c r="K72" s="31">
        <v>0</v>
      </c>
      <c r="L72" s="31">
        <v>0</v>
      </c>
      <c r="M72" s="31">
        <v>62317987.779999994</v>
      </c>
      <c r="N72" s="31">
        <v>107.14000000000001</v>
      </c>
      <c r="O72" s="30">
        <f t="shared" si="8"/>
        <v>249795368.29999998</v>
      </c>
    </row>
    <row r="73" spans="1:16" s="3" customFormat="1" ht="13" customHeight="1" thickBot="1" x14ac:dyDescent="0.25">
      <c r="A73" s="116" t="s">
        <v>25</v>
      </c>
      <c r="B73" s="117"/>
      <c r="C73" s="39">
        <f>SUM(C64:C72)</f>
        <v>0</v>
      </c>
      <c r="D73" s="39">
        <f>SUM(D64:D72)</f>
        <v>961647313.48999989</v>
      </c>
      <c r="E73" s="39">
        <f t="shared" ref="E73:N73" si="11">SUM(E64:E72)</f>
        <v>0</v>
      </c>
      <c r="F73" s="39">
        <f t="shared" si="11"/>
        <v>18111687.270000003</v>
      </c>
      <c r="G73" s="39">
        <f t="shared" si="11"/>
        <v>830957945.20999992</v>
      </c>
      <c r="H73" s="39">
        <f t="shared" si="11"/>
        <v>749705.01</v>
      </c>
      <c r="I73" s="39">
        <f t="shared" si="11"/>
        <v>741090.91999999993</v>
      </c>
      <c r="J73" s="39">
        <f t="shared" si="11"/>
        <v>873310904.38999999</v>
      </c>
      <c r="K73" s="39">
        <f t="shared" si="11"/>
        <v>731722.95000000007</v>
      </c>
      <c r="L73" s="39">
        <f t="shared" si="11"/>
        <v>737819.47</v>
      </c>
      <c r="M73" s="39">
        <f t="shared" si="11"/>
        <v>941436952.13999987</v>
      </c>
      <c r="N73" s="39">
        <f t="shared" si="11"/>
        <v>1888928.14</v>
      </c>
      <c r="O73" s="51">
        <f t="shared" si="8"/>
        <v>3630314068.9899993</v>
      </c>
      <c r="P73" s="15"/>
    </row>
    <row r="74" spans="1:16" s="3" customFormat="1" ht="13" customHeight="1" thickBot="1" x14ac:dyDescent="0.25">
      <c r="A74" s="116" t="s">
        <v>26</v>
      </c>
      <c r="B74" s="117"/>
      <c r="C74" s="41">
        <v>0</v>
      </c>
      <c r="D74" s="41">
        <v>805676283.96999991</v>
      </c>
      <c r="E74" s="41">
        <v>0</v>
      </c>
      <c r="F74" s="41">
        <v>0</v>
      </c>
      <c r="G74" s="41">
        <v>750753205.88999999</v>
      </c>
      <c r="H74" s="41">
        <v>0</v>
      </c>
      <c r="I74" s="41">
        <v>0</v>
      </c>
      <c r="J74" s="41">
        <v>790432010.88</v>
      </c>
      <c r="K74" s="41">
        <v>0</v>
      </c>
      <c r="L74" s="41">
        <v>0</v>
      </c>
      <c r="M74" s="41">
        <v>789578658.9000001</v>
      </c>
      <c r="N74" s="41">
        <v>0</v>
      </c>
      <c r="O74" s="108">
        <f t="shared" si="8"/>
        <v>3136440159.6399999</v>
      </c>
    </row>
    <row r="75" spans="1:16" s="3" customFormat="1" ht="13" customHeight="1" thickBot="1" x14ac:dyDescent="0.25">
      <c r="A75" s="116" t="s">
        <v>60</v>
      </c>
      <c r="B75" s="117"/>
      <c r="C75" s="40">
        <f>C63+C73+C74</f>
        <v>0</v>
      </c>
      <c r="D75" s="40">
        <f>D63+D73+D74</f>
        <v>5782504775.1499996</v>
      </c>
      <c r="E75" s="40">
        <f>E63+E73+E74</f>
        <v>0</v>
      </c>
      <c r="F75" s="40">
        <f t="shared" ref="F75:I75" si="12">F63+F73+F74</f>
        <v>90558436.349999994</v>
      </c>
      <c r="G75" s="40">
        <f>G63+G73+G74</f>
        <v>4905542931.8500004</v>
      </c>
      <c r="H75" s="40">
        <f>H63+H73+H74</f>
        <v>3748525.09</v>
      </c>
      <c r="I75" s="40">
        <f t="shared" si="12"/>
        <v>3705454.6199999996</v>
      </c>
      <c r="J75" s="40">
        <f>J63+J73+J74</f>
        <v>5156986532.8400002</v>
      </c>
      <c r="K75" s="40">
        <f t="shared" ref="K75:L75" si="13">K63+K73+K74</f>
        <v>3658614.74</v>
      </c>
      <c r="L75" s="40">
        <f t="shared" si="13"/>
        <v>3689097.34</v>
      </c>
      <c r="M75" s="40">
        <f>M63+M73+M74</f>
        <v>5496763419.6599998</v>
      </c>
      <c r="N75" s="40">
        <f t="shared" ref="N75" si="14">N63+N73+N74</f>
        <v>9444640.6900000013</v>
      </c>
      <c r="O75" s="51">
        <f t="shared" si="8"/>
        <v>21456602428.329998</v>
      </c>
    </row>
    <row r="76" spans="1:16" s="3" customFormat="1" ht="13" customHeight="1" x14ac:dyDescent="0.2">
      <c r="A76" s="82" t="s">
        <v>35</v>
      </c>
      <c r="B76" s="70"/>
      <c r="C76" s="32">
        <v>0</v>
      </c>
      <c r="D76" s="32">
        <v>76792188.810000002</v>
      </c>
      <c r="E76" s="32">
        <v>0</v>
      </c>
      <c r="F76" s="32">
        <v>11112393.4</v>
      </c>
      <c r="G76" s="32">
        <v>46892974.629999995</v>
      </c>
      <c r="H76" s="32">
        <v>438069.73</v>
      </c>
      <c r="I76" s="32">
        <v>458210.41000000003</v>
      </c>
      <c r="J76" s="32">
        <v>38966041.439999998</v>
      </c>
      <c r="K76" s="32">
        <v>448947.31</v>
      </c>
      <c r="L76" s="32">
        <v>452687.82</v>
      </c>
      <c r="M76" s="32">
        <v>39640330.649999999</v>
      </c>
      <c r="N76" s="32">
        <v>973334.42999999993</v>
      </c>
      <c r="O76" s="30">
        <f t="shared" si="8"/>
        <v>216175178.63</v>
      </c>
    </row>
    <row r="77" spans="1:16" s="3" customFormat="1" ht="13" customHeight="1" x14ac:dyDescent="0.2">
      <c r="A77" s="82" t="s">
        <v>36</v>
      </c>
      <c r="B77" s="70"/>
      <c r="C77" s="32">
        <v>0</v>
      </c>
      <c r="D77" s="32">
        <v>307168755.22000003</v>
      </c>
      <c r="E77" s="32">
        <v>0</v>
      </c>
      <c r="F77" s="32">
        <v>44449573.57</v>
      </c>
      <c r="G77" s="32">
        <v>187571898.47999999</v>
      </c>
      <c r="H77" s="32">
        <v>1752278.92</v>
      </c>
      <c r="I77" s="32">
        <v>1832841.6400000001</v>
      </c>
      <c r="J77" s="32">
        <v>155864165.77999997</v>
      </c>
      <c r="K77" s="32">
        <v>1795789.22</v>
      </c>
      <c r="L77" s="32">
        <v>1810751.26</v>
      </c>
      <c r="M77" s="32">
        <v>158561322.59999999</v>
      </c>
      <c r="N77" s="32">
        <v>3893337.66</v>
      </c>
      <c r="O77" s="30">
        <f t="shared" si="8"/>
        <v>864700714.3499999</v>
      </c>
    </row>
    <row r="78" spans="1:16" s="3" customFormat="1" ht="13" customHeight="1" x14ac:dyDescent="0.2">
      <c r="A78" s="82" t="s">
        <v>29</v>
      </c>
      <c r="B78" s="70"/>
      <c r="C78" s="32">
        <v>0</v>
      </c>
      <c r="D78" s="32">
        <v>4517902838.21</v>
      </c>
      <c r="E78" s="32">
        <v>0</v>
      </c>
      <c r="F78" s="32">
        <v>34996469.399999999</v>
      </c>
      <c r="G78" s="32">
        <v>3755198921.9400001</v>
      </c>
      <c r="H78" s="32">
        <v>1379621.24</v>
      </c>
      <c r="I78" s="32">
        <v>1414402.5899999999</v>
      </c>
      <c r="J78" s="32">
        <v>4018191534.71</v>
      </c>
      <c r="K78" s="32">
        <v>1413878.19</v>
      </c>
      <c r="L78" s="32">
        <v>1425658.26</v>
      </c>
      <c r="M78" s="32">
        <v>4355978462.0799999</v>
      </c>
      <c r="N78" s="32">
        <v>4577876.9400000004</v>
      </c>
      <c r="O78" s="30">
        <f t="shared" si="8"/>
        <v>16692479663.560001</v>
      </c>
    </row>
    <row r="79" spans="1:16" s="3" customFormat="1" ht="13" customHeight="1" x14ac:dyDescent="0.2">
      <c r="A79" s="82" t="s">
        <v>37</v>
      </c>
      <c r="B79" s="70"/>
      <c r="C79" s="32">
        <v>0</v>
      </c>
      <c r="D79" s="32">
        <v>87834517.400000006</v>
      </c>
      <c r="E79" s="32">
        <v>0</v>
      </c>
      <c r="F79" s="32">
        <v>0</v>
      </c>
      <c r="G79" s="32">
        <v>123844448.17</v>
      </c>
      <c r="H79" s="32">
        <v>133916.41</v>
      </c>
      <c r="I79" s="32">
        <v>0</v>
      </c>
      <c r="J79" s="32">
        <v>115149585.01000001</v>
      </c>
      <c r="K79" s="32">
        <v>0</v>
      </c>
      <c r="L79" s="32">
        <v>0</v>
      </c>
      <c r="M79" s="32">
        <v>114753484.09</v>
      </c>
      <c r="N79" s="32">
        <v>68.73</v>
      </c>
      <c r="O79" s="30">
        <f t="shared" si="8"/>
        <v>441716019.81000006</v>
      </c>
    </row>
    <row r="80" spans="1:16" s="3" customFormat="1" ht="13" customHeight="1" thickBot="1" x14ac:dyDescent="0.25">
      <c r="A80" s="82" t="s">
        <v>38</v>
      </c>
      <c r="B80" s="70"/>
      <c r="C80" s="32">
        <v>0</v>
      </c>
      <c r="D80" s="32">
        <v>29278172.470000003</v>
      </c>
      <c r="E80" s="32">
        <v>0</v>
      </c>
      <c r="F80" s="32">
        <v>0</v>
      </c>
      <c r="G80" s="32">
        <v>41281482.729999997</v>
      </c>
      <c r="H80" s="32">
        <v>44638.810000000005</v>
      </c>
      <c r="I80" s="32">
        <v>0</v>
      </c>
      <c r="J80" s="32">
        <v>38383195</v>
      </c>
      <c r="K80" s="32">
        <v>0</v>
      </c>
      <c r="L80" s="32">
        <v>0</v>
      </c>
      <c r="M80" s="32">
        <v>38251161.369999997</v>
      </c>
      <c r="N80" s="32">
        <v>22.92</v>
      </c>
      <c r="O80" s="30">
        <f t="shared" si="8"/>
        <v>147238673.29999998</v>
      </c>
    </row>
    <row r="81" spans="1:16" s="3" customFormat="1" ht="13" customHeight="1" thickBot="1" x14ac:dyDescent="0.25">
      <c r="A81" s="116" t="s">
        <v>39</v>
      </c>
      <c r="B81" s="117"/>
      <c r="C81" s="39">
        <f>SUM(C76:C80)</f>
        <v>0</v>
      </c>
      <c r="D81" s="39">
        <f>SUM(D76:D80)</f>
        <v>5018976472.1099997</v>
      </c>
      <c r="E81" s="39">
        <f>SUM(E76:E80)</f>
        <v>0</v>
      </c>
      <c r="F81" s="39">
        <f>SUM(F76:F80)</f>
        <v>90558436.370000005</v>
      </c>
      <c r="G81" s="39">
        <f>SUM(G76:G80)</f>
        <v>4154789725.9500003</v>
      </c>
      <c r="H81" s="39">
        <f t="shared" ref="H81:N81" si="15">SUM(H76:H80)</f>
        <v>3748525.11</v>
      </c>
      <c r="I81" s="39">
        <f>SUM(I76:I80)</f>
        <v>3705454.64</v>
      </c>
      <c r="J81" s="39">
        <f>SUM(J76:J80)</f>
        <v>4366554521.9399996</v>
      </c>
      <c r="K81" s="39">
        <f t="shared" si="15"/>
        <v>3658614.7199999997</v>
      </c>
      <c r="L81" s="39">
        <f t="shared" si="15"/>
        <v>3689097.34</v>
      </c>
      <c r="M81" s="39">
        <f t="shared" si="15"/>
        <v>4707184760.79</v>
      </c>
      <c r="N81" s="39">
        <f t="shared" si="15"/>
        <v>9444640.6800000016</v>
      </c>
      <c r="O81" s="51">
        <f t="shared" si="8"/>
        <v>18362310249.649998</v>
      </c>
    </row>
    <row r="82" spans="1:16" s="3" customFormat="1" ht="13" customHeight="1" thickBot="1" x14ac:dyDescent="0.25">
      <c r="A82" s="126" t="s">
        <v>40</v>
      </c>
      <c r="B82" s="131"/>
      <c r="C82" s="42">
        <f>C75+C81</f>
        <v>0</v>
      </c>
      <c r="D82" s="42">
        <f>D75+D81</f>
        <v>10801481247.259998</v>
      </c>
      <c r="E82" s="42">
        <f>E75+E81</f>
        <v>0</v>
      </c>
      <c r="F82" s="42">
        <f t="shared" ref="F82:I82" si="16">F75+F81</f>
        <v>181116872.72</v>
      </c>
      <c r="G82" s="42">
        <f t="shared" si="16"/>
        <v>9060332657.8000011</v>
      </c>
      <c r="H82" s="42">
        <f t="shared" si="16"/>
        <v>7497050.1999999993</v>
      </c>
      <c r="I82" s="42">
        <f t="shared" si="16"/>
        <v>7410909.2599999998</v>
      </c>
      <c r="J82" s="42">
        <f>J75+J81</f>
        <v>9523541054.7799988</v>
      </c>
      <c r="K82" s="42">
        <f t="shared" ref="K82:L82" si="17">K75+K81</f>
        <v>7317229.46</v>
      </c>
      <c r="L82" s="42">
        <f t="shared" si="17"/>
        <v>7378194.6799999997</v>
      </c>
      <c r="M82" s="42">
        <f>M75+M81</f>
        <v>10203948180.450001</v>
      </c>
      <c r="N82" s="42">
        <f>N75+N81</f>
        <v>18889281.370000005</v>
      </c>
      <c r="O82" s="45">
        <f t="shared" si="8"/>
        <v>39818912677.980003</v>
      </c>
      <c r="P82" s="14"/>
    </row>
    <row r="83" spans="1:16" s="3" customFormat="1" ht="13" customHeight="1" thickBot="1" x14ac:dyDescent="0.25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68"/>
      <c r="M83" s="68"/>
      <c r="N83" s="68"/>
      <c r="O83" s="57"/>
      <c r="P83" s="58"/>
    </row>
    <row r="84" spans="1:16" s="3" customFormat="1" ht="13" customHeight="1" thickBot="1" x14ac:dyDescent="0.3">
      <c r="A84" s="104" t="s">
        <v>41</v>
      </c>
      <c r="B84" s="103"/>
      <c r="C84" s="109">
        <v>451943768.2902419</v>
      </c>
      <c r="D84" s="109">
        <v>644128.06999999983</v>
      </c>
      <c r="E84" s="109">
        <v>435.86999999999995</v>
      </c>
      <c r="F84" s="109">
        <v>0</v>
      </c>
      <c r="G84" s="109">
        <v>500636.32</v>
      </c>
      <c r="H84" s="110">
        <v>254983.8</v>
      </c>
      <c r="I84" s="110">
        <v>0</v>
      </c>
      <c r="J84" s="110">
        <v>0</v>
      </c>
      <c r="K84" s="110">
        <v>410535.54</v>
      </c>
      <c r="L84" s="134">
        <v>0</v>
      </c>
      <c r="M84" s="110">
        <v>11961.12</v>
      </c>
      <c r="N84" s="110">
        <v>1665522.3800000001</v>
      </c>
      <c r="O84" s="111">
        <f>SUM(C84:N84)</f>
        <v>455431971.39024192</v>
      </c>
      <c r="P84" s="19"/>
    </row>
    <row r="85" spans="1:16" s="3" customFormat="1" ht="13" customHeight="1" thickBot="1" x14ac:dyDescent="0.25">
      <c r="A85" s="116" t="s">
        <v>42</v>
      </c>
      <c r="B85" s="117"/>
      <c r="C85" s="39">
        <v>0</v>
      </c>
      <c r="D85" s="39">
        <v>7047000</v>
      </c>
      <c r="E85" s="39">
        <v>170000</v>
      </c>
      <c r="F85" s="39">
        <v>76829254.799999997</v>
      </c>
      <c r="G85" s="39">
        <v>344329390</v>
      </c>
      <c r="H85" s="39">
        <v>207123.38999999998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51">
        <f>SUM(C85:N85)</f>
        <v>428582768.19</v>
      </c>
    </row>
    <row r="86" spans="1:16" s="3" customFormat="1" ht="13" customHeight="1" thickTop="1" thickBot="1" x14ac:dyDescent="0.25">
      <c r="A86" s="132" t="s">
        <v>43</v>
      </c>
      <c r="B86" s="133"/>
      <c r="C86" s="113">
        <f t="shared" ref="C86:L86" si="18">SUM(C51+C84+C85)+C82</f>
        <v>5303112947.8402424</v>
      </c>
      <c r="D86" s="113">
        <f>SUM(D51+D84+D85)+D82</f>
        <v>15401895473.139997</v>
      </c>
      <c r="E86" s="113">
        <f>SUM(E51+E84+E85)+E82</f>
        <v>4682292983.6900005</v>
      </c>
      <c r="F86" s="113">
        <f t="shared" si="18"/>
        <v>4863346683.5200005</v>
      </c>
      <c r="G86" s="113">
        <f t="shared" si="18"/>
        <v>14114094885.990002</v>
      </c>
      <c r="H86" s="113">
        <f t="shared" si="18"/>
        <v>4718139914.2400007</v>
      </c>
      <c r="I86" s="113">
        <f t="shared" si="18"/>
        <v>4723334189.960001</v>
      </c>
      <c r="J86" s="113">
        <f t="shared" si="18"/>
        <v>14561985569.549999</v>
      </c>
      <c r="K86" s="113">
        <f t="shared" si="18"/>
        <v>5300957942.0100012</v>
      </c>
      <c r="L86" s="114">
        <f t="shared" si="18"/>
        <v>5179920198.4099998</v>
      </c>
      <c r="M86" s="114">
        <f>SUM(M51+M84+M85)+M82</f>
        <v>15075850615.970001</v>
      </c>
      <c r="N86" s="114">
        <f>SUM(N51+N84+N85)+N82</f>
        <v>5000718912.6400003</v>
      </c>
      <c r="O86" s="115">
        <f>SUM(C86:N86)</f>
        <v>98925650316.960236</v>
      </c>
      <c r="P86" s="112"/>
    </row>
    <row r="87" spans="1:16" s="3" customFormat="1" ht="13" customHeight="1" thickTop="1" thickBot="1" x14ac:dyDescent="0.25">
      <c r="A87" s="59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</row>
    <row r="88" spans="1:16" s="3" customFormat="1" ht="13" customHeight="1" x14ac:dyDescent="0.2">
      <c r="A88" s="105" t="s">
        <v>44</v>
      </c>
      <c r="B88" s="106"/>
      <c r="C88" s="43">
        <v>45292</v>
      </c>
      <c r="D88" s="43">
        <v>45323</v>
      </c>
      <c r="E88" s="43">
        <v>45352</v>
      </c>
      <c r="F88" s="43">
        <v>45383</v>
      </c>
      <c r="G88" s="43">
        <v>45413</v>
      </c>
      <c r="H88" s="43">
        <v>45444</v>
      </c>
      <c r="I88" s="43">
        <v>45474</v>
      </c>
      <c r="J88" s="43">
        <v>45505</v>
      </c>
      <c r="K88" s="43">
        <v>45536</v>
      </c>
      <c r="L88" s="43">
        <v>45566</v>
      </c>
      <c r="M88" s="43">
        <v>45597</v>
      </c>
      <c r="N88" s="43">
        <v>45627</v>
      </c>
      <c r="O88" s="44" t="s">
        <v>62</v>
      </c>
    </row>
    <row r="89" spans="1:16" s="3" customFormat="1" ht="13" customHeight="1" x14ac:dyDescent="0.2">
      <c r="A89" s="128" t="s">
        <v>3</v>
      </c>
      <c r="B89" s="70" t="s">
        <v>4</v>
      </c>
      <c r="C89" s="32">
        <v>491462.59999999986</v>
      </c>
      <c r="D89" s="32">
        <v>429307.06</v>
      </c>
      <c r="E89" s="96">
        <v>3881495.9099999983</v>
      </c>
      <c r="F89" s="96">
        <v>553682.6</v>
      </c>
      <c r="G89" s="96">
        <v>566485.21</v>
      </c>
      <c r="H89" s="96">
        <v>441701.33999999997</v>
      </c>
      <c r="I89" s="96">
        <v>595098.32999999996</v>
      </c>
      <c r="J89" s="96">
        <v>442555.5199999999</v>
      </c>
      <c r="K89" s="96">
        <v>653561.15</v>
      </c>
      <c r="L89" s="96">
        <v>443390.08229900006</v>
      </c>
      <c r="M89" s="96">
        <v>565754.7318871551</v>
      </c>
      <c r="N89" s="96">
        <v>622598.69999999995</v>
      </c>
      <c r="O89" s="36">
        <f t="shared" ref="O89:O97" si="19">SUM(C89:N89)</f>
        <v>9687093.234186152</v>
      </c>
    </row>
    <row r="90" spans="1:16" s="3" customFormat="1" ht="13" customHeight="1" x14ac:dyDescent="0.2">
      <c r="A90" s="128"/>
      <c r="B90" s="70" t="s">
        <v>5</v>
      </c>
      <c r="C90" s="32">
        <v>3458179.71</v>
      </c>
      <c r="D90" s="32">
        <v>3430332.89</v>
      </c>
      <c r="E90" s="96">
        <v>3590244.67</v>
      </c>
      <c r="F90" s="96">
        <v>2895323.87</v>
      </c>
      <c r="G90" s="96">
        <v>3006614.98</v>
      </c>
      <c r="H90" s="96">
        <v>3187320</v>
      </c>
      <c r="I90" s="96">
        <v>3356158.87</v>
      </c>
      <c r="J90" s="96">
        <v>3280075.27</v>
      </c>
      <c r="K90" s="96">
        <v>3570802.13</v>
      </c>
      <c r="L90" s="96">
        <v>3433521.03</v>
      </c>
      <c r="M90" s="96">
        <v>3253597.6</v>
      </c>
      <c r="N90" s="96">
        <v>3467895.23</v>
      </c>
      <c r="O90" s="36">
        <f t="shared" si="19"/>
        <v>39930066.25</v>
      </c>
    </row>
    <row r="91" spans="1:16" s="3" customFormat="1" ht="13" customHeight="1" x14ac:dyDescent="0.2">
      <c r="A91" s="128"/>
      <c r="B91" s="70" t="s">
        <v>6</v>
      </c>
      <c r="C91" s="32">
        <v>2333929.5300000003</v>
      </c>
      <c r="D91" s="32">
        <v>2274908.4380000001</v>
      </c>
      <c r="E91" s="96">
        <v>2602129.63</v>
      </c>
      <c r="F91" s="96">
        <v>2108570.3900000006</v>
      </c>
      <c r="G91" s="96">
        <v>2389315.9615000002</v>
      </c>
      <c r="H91" s="96">
        <v>2705394.2390000005</v>
      </c>
      <c r="I91" s="96">
        <v>2327494.4500000002</v>
      </c>
      <c r="J91" s="96">
        <v>2579618.5830000001</v>
      </c>
      <c r="K91" s="96">
        <v>2660997.41</v>
      </c>
      <c r="L91" s="96">
        <v>2609641.7547703772</v>
      </c>
      <c r="M91" s="96">
        <v>2468499.475974502</v>
      </c>
      <c r="N91" s="96">
        <v>2455845.9125730004</v>
      </c>
      <c r="O91" s="36">
        <f t="shared" si="19"/>
        <v>29516345.774817884</v>
      </c>
    </row>
    <row r="92" spans="1:16" s="3" customFormat="1" ht="13" customHeight="1" x14ac:dyDescent="0.2">
      <c r="A92" s="128"/>
      <c r="B92" s="70" t="s">
        <v>7</v>
      </c>
      <c r="C92" s="32">
        <v>140556.47</v>
      </c>
      <c r="D92" s="32">
        <v>72868.660000000018</v>
      </c>
      <c r="E92" s="96">
        <v>72902.66</v>
      </c>
      <c r="F92" s="96">
        <v>69737.990000000005</v>
      </c>
      <c r="G92" s="96">
        <v>73523.350000000006</v>
      </c>
      <c r="H92" s="96">
        <v>81075.41</v>
      </c>
      <c r="I92" s="96">
        <v>78587.61</v>
      </c>
      <c r="J92" s="96">
        <v>77596.3</v>
      </c>
      <c r="K92" s="96">
        <v>85805.79</v>
      </c>
      <c r="L92" s="96">
        <v>78273.920000000013</v>
      </c>
      <c r="M92" s="96">
        <v>85805.79</v>
      </c>
      <c r="N92" s="96">
        <v>78273.920000000013</v>
      </c>
      <c r="O92" s="36">
        <f t="shared" si="19"/>
        <v>995007.87000000023</v>
      </c>
    </row>
    <row r="93" spans="1:16" s="3" customFormat="1" ht="13" customHeight="1" x14ac:dyDescent="0.2">
      <c r="A93" s="128"/>
      <c r="B93" s="70" t="s">
        <v>8</v>
      </c>
      <c r="C93" s="32">
        <v>605116.43999999994</v>
      </c>
      <c r="D93" s="32">
        <v>916510.48000000021</v>
      </c>
      <c r="E93" s="96">
        <v>851036.43</v>
      </c>
      <c r="F93" s="96">
        <v>858777.04</v>
      </c>
      <c r="G93" s="96">
        <v>849294.38000000012</v>
      </c>
      <c r="H93" s="96">
        <v>906869.77</v>
      </c>
      <c r="I93" s="96">
        <v>869349.35000000009</v>
      </c>
      <c r="J93" s="96">
        <v>939257.75</v>
      </c>
      <c r="K93" s="96">
        <v>695767.72</v>
      </c>
      <c r="L93" s="96">
        <v>788044.96</v>
      </c>
      <c r="M93" s="96">
        <v>861036.54</v>
      </c>
      <c r="N93" s="96">
        <v>853854.93</v>
      </c>
      <c r="O93" s="36">
        <f t="shared" si="19"/>
        <v>9994915.7899999991</v>
      </c>
    </row>
    <row r="94" spans="1:16" s="3" customFormat="1" ht="13" customHeight="1" x14ac:dyDescent="0.2">
      <c r="A94" s="128"/>
      <c r="B94" s="70" t="s">
        <v>12</v>
      </c>
      <c r="C94" s="32">
        <v>4040079.9399999911</v>
      </c>
      <c r="D94" s="32">
        <v>3221163.34</v>
      </c>
      <c r="E94" s="96">
        <v>3536757.1171617145</v>
      </c>
      <c r="F94" s="96">
        <v>2860086.8396637724</v>
      </c>
      <c r="G94" s="96">
        <v>3123096.5475000078</v>
      </c>
      <c r="H94" s="96">
        <v>3855836.312940428</v>
      </c>
      <c r="I94" s="96">
        <v>3792757.8650187873</v>
      </c>
      <c r="J94" s="96">
        <v>3692713.1139617702</v>
      </c>
      <c r="K94" s="96">
        <v>4691124.478761496</v>
      </c>
      <c r="L94" s="96">
        <v>4071896.7579363147</v>
      </c>
      <c r="M94" s="96">
        <v>4765708.6689700093</v>
      </c>
      <c r="N94" s="96">
        <v>3668173.6294055269</v>
      </c>
      <c r="O94" s="36">
        <f t="shared" si="19"/>
        <v>45319394.611319825</v>
      </c>
    </row>
    <row r="95" spans="1:16" s="3" customFormat="1" ht="13" customHeight="1" x14ac:dyDescent="0.2">
      <c r="A95" s="128"/>
      <c r="B95" s="70" t="s">
        <v>14</v>
      </c>
      <c r="C95" s="32">
        <v>537668.84500000009</v>
      </c>
      <c r="D95" s="32">
        <v>398162.08000000013</v>
      </c>
      <c r="E95" s="96">
        <v>575919.61</v>
      </c>
      <c r="F95" s="96">
        <v>617239.75</v>
      </c>
      <c r="G95" s="96">
        <v>640544.04000000074</v>
      </c>
      <c r="H95" s="96">
        <v>678247.27999999945</v>
      </c>
      <c r="I95" s="96">
        <v>638650.64100000064</v>
      </c>
      <c r="J95" s="96">
        <v>712097.02599999751</v>
      </c>
      <c r="K95" s="96">
        <v>875891.61999999906</v>
      </c>
      <c r="L95" s="96">
        <v>776362.25000000105</v>
      </c>
      <c r="M95" s="96">
        <v>872988.62811896345</v>
      </c>
      <c r="N95" s="96">
        <v>875090.33999999904</v>
      </c>
      <c r="O95" s="36">
        <f t="shared" si="19"/>
        <v>8198862.1101189619</v>
      </c>
    </row>
    <row r="96" spans="1:16" s="3" customFormat="1" ht="13" customHeight="1" x14ac:dyDescent="0.2">
      <c r="A96" s="128"/>
      <c r="B96" s="70" t="s">
        <v>9</v>
      </c>
      <c r="C96" s="32">
        <v>749609.83000000007</v>
      </c>
      <c r="D96" s="32">
        <v>543626.97</v>
      </c>
      <c r="E96" s="96">
        <v>1083567.02</v>
      </c>
      <c r="F96" s="96">
        <v>172204.59</v>
      </c>
      <c r="G96" s="96">
        <v>8430.0400000000009</v>
      </c>
      <c r="H96" s="96">
        <v>23343.82</v>
      </c>
      <c r="I96" s="96">
        <v>34945.25</v>
      </c>
      <c r="J96" s="96">
        <v>256699.16999999995</v>
      </c>
      <c r="K96" s="96">
        <v>857263.3</v>
      </c>
      <c r="L96" s="96">
        <v>995512.25</v>
      </c>
      <c r="M96" s="96">
        <v>1274323.1099999999</v>
      </c>
      <c r="N96" s="96">
        <v>1362484.86</v>
      </c>
      <c r="O96" s="36">
        <f t="shared" si="19"/>
        <v>7362010.21</v>
      </c>
    </row>
    <row r="97" spans="1:16" s="3" customFormat="1" ht="13" customHeight="1" thickBot="1" x14ac:dyDescent="0.25">
      <c r="A97" s="128"/>
      <c r="B97" s="70" t="s">
        <v>10</v>
      </c>
      <c r="C97" s="32">
        <v>1818.7699999999998</v>
      </c>
      <c r="D97" s="32">
        <v>2077.3200000000002</v>
      </c>
      <c r="E97" s="96">
        <v>2177.6</v>
      </c>
      <c r="F97" s="96">
        <v>1262.9699999999998</v>
      </c>
      <c r="G97" s="96">
        <v>1159.3599999999999</v>
      </c>
      <c r="H97" s="96">
        <v>1207.0300000000002</v>
      </c>
      <c r="I97" s="96">
        <v>1614.92</v>
      </c>
      <c r="J97" s="96">
        <v>2150.9100000000003</v>
      </c>
      <c r="K97" s="96">
        <v>2345.0700000000002</v>
      </c>
      <c r="L97" s="96">
        <v>2226.0699999999997</v>
      </c>
      <c r="M97" s="96">
        <v>2915.8100000000004</v>
      </c>
      <c r="N97" s="96">
        <v>6743.1200000000008</v>
      </c>
      <c r="O97" s="36">
        <f t="shared" si="19"/>
        <v>27698.950000000004</v>
      </c>
    </row>
    <row r="98" spans="1:16" s="3" customFormat="1" ht="13" customHeight="1" thickBot="1" x14ac:dyDescent="0.25">
      <c r="A98" s="126" t="s">
        <v>45</v>
      </c>
      <c r="B98" s="127"/>
      <c r="C98" s="48">
        <f t="shared" ref="C98:L98" si="20">SUM(C89:C97)</f>
        <v>12358422.13499999</v>
      </c>
      <c r="D98" s="48">
        <f t="shared" si="20"/>
        <v>11288957.238000002</v>
      </c>
      <c r="E98" s="48">
        <f>SUM(E89:E97)</f>
        <v>16196230.647161709</v>
      </c>
      <c r="F98" s="48">
        <f>SUM(F89:F97)</f>
        <v>10136886.039663775</v>
      </c>
      <c r="G98" s="48">
        <f t="shared" si="20"/>
        <v>10658463.869000006</v>
      </c>
      <c r="H98" s="48">
        <f t="shared" si="20"/>
        <v>11880995.201940427</v>
      </c>
      <c r="I98" s="48">
        <f t="shared" si="20"/>
        <v>11694657.286018789</v>
      </c>
      <c r="J98" s="48">
        <f t="shared" si="20"/>
        <v>11982763.642961767</v>
      </c>
      <c r="K98" s="48">
        <f t="shared" si="20"/>
        <v>14093558.668761497</v>
      </c>
      <c r="L98" s="48">
        <f t="shared" si="20"/>
        <v>13198869.075005693</v>
      </c>
      <c r="M98" s="48">
        <f>SUM(M89:M97)</f>
        <v>14150630.354950631</v>
      </c>
      <c r="N98" s="48">
        <f>SUM(N89:N97)</f>
        <v>13390960.641978525</v>
      </c>
      <c r="O98" s="49">
        <f>SUM(C98:N98)</f>
        <v>151031394.80044281</v>
      </c>
      <c r="P98" s="12"/>
    </row>
    <row r="99" spans="1:16" s="3" customFormat="1" ht="10.5" hidden="1" x14ac:dyDescent="0.2">
      <c r="A99" s="46" t="s">
        <v>46</v>
      </c>
      <c r="B99" s="47"/>
      <c r="C99" s="88">
        <v>42736</v>
      </c>
      <c r="D99" s="16"/>
      <c r="E99" s="16"/>
      <c r="F99" s="21"/>
      <c r="G99" s="21"/>
      <c r="H99" s="37"/>
      <c r="I99" s="37"/>
      <c r="J99" s="37"/>
      <c r="K99" s="37"/>
      <c r="L99" s="37"/>
      <c r="M99" s="37"/>
      <c r="N99" s="37"/>
      <c r="O99" s="24" t="s">
        <v>47</v>
      </c>
    </row>
    <row r="100" spans="1:16" s="3" customFormat="1" ht="10" hidden="1" x14ac:dyDescent="0.2">
      <c r="A100" s="82" t="s">
        <v>48</v>
      </c>
      <c r="B100" s="6" t="s">
        <v>49</v>
      </c>
      <c r="C100" s="89">
        <v>1139.526209674952</v>
      </c>
      <c r="D100" s="9">
        <v>1177.3148462538404</v>
      </c>
      <c r="E100" s="9">
        <v>1245.5712972633553</v>
      </c>
      <c r="F100" s="22">
        <v>1186.1568152910552</v>
      </c>
      <c r="G100" s="22">
        <v>1207.6934319493769</v>
      </c>
      <c r="H100" s="22"/>
      <c r="I100" s="22"/>
      <c r="J100" s="22"/>
      <c r="K100" s="22"/>
      <c r="L100" s="22"/>
      <c r="M100" s="22"/>
      <c r="N100" s="22"/>
      <c r="O100" s="33">
        <f>AVERAGE(C100:F100)</f>
        <v>1187.1422921208007</v>
      </c>
    </row>
    <row r="101" spans="1:16" s="3" customFormat="1" ht="10" hidden="1" x14ac:dyDescent="0.2">
      <c r="A101" s="82" t="s">
        <v>48</v>
      </c>
      <c r="B101" s="6" t="s">
        <v>50</v>
      </c>
      <c r="C101" s="90">
        <v>55.595744774784912</v>
      </c>
      <c r="D101" s="10">
        <v>56.870463179096191</v>
      </c>
      <c r="E101" s="10">
        <v>61.693399743920075</v>
      </c>
      <c r="F101" s="22">
        <v>58.188624639044392</v>
      </c>
      <c r="G101" s="22">
        <v>58.563885702841326</v>
      </c>
      <c r="H101" s="22"/>
      <c r="I101" s="22"/>
      <c r="J101" s="22"/>
      <c r="K101" s="22"/>
      <c r="L101" s="22"/>
      <c r="M101" s="22"/>
      <c r="N101" s="22"/>
      <c r="O101" s="33">
        <f t="shared" ref="O101:O106" si="21">AVERAGE(C101:F101)</f>
        <v>58.087058084211392</v>
      </c>
    </row>
    <row r="102" spans="1:16" s="3" customFormat="1" ht="10" hidden="1" x14ac:dyDescent="0.2">
      <c r="A102" s="82" t="s">
        <v>51</v>
      </c>
      <c r="B102" s="6" t="s">
        <v>50</v>
      </c>
      <c r="C102" s="90">
        <v>62.615400000000001</v>
      </c>
      <c r="D102" s="10">
        <v>64.191500000000005</v>
      </c>
      <c r="E102" s="10">
        <v>69.176299999999998</v>
      </c>
      <c r="F102" s="22">
        <v>65.190700000000007</v>
      </c>
      <c r="G102" s="22">
        <v>65.902600000000007</v>
      </c>
      <c r="H102" s="22"/>
      <c r="I102" s="22"/>
      <c r="J102" s="22"/>
      <c r="K102" s="22"/>
      <c r="L102" s="22"/>
      <c r="M102" s="22"/>
      <c r="N102" s="22"/>
      <c r="O102" s="33">
        <f t="shared" si="21"/>
        <v>65.293475000000001</v>
      </c>
    </row>
    <row r="103" spans="1:16" s="3" customFormat="1" ht="10" hidden="1" x14ac:dyDescent="0.2">
      <c r="A103" s="8" t="s">
        <v>52</v>
      </c>
      <c r="B103" s="6" t="s">
        <v>53</v>
      </c>
      <c r="C103" s="90">
        <v>600.48001792905245</v>
      </c>
      <c r="D103" s="10">
        <v>581.31198449992019</v>
      </c>
      <c r="E103" s="10">
        <v>653.16683149000562</v>
      </c>
      <c r="F103" s="22">
        <v>542.72873342247908</v>
      </c>
      <c r="G103" s="22">
        <v>560.39332363428741</v>
      </c>
      <c r="H103" s="22"/>
      <c r="I103" s="22"/>
      <c r="J103" s="22"/>
      <c r="K103" s="22"/>
      <c r="L103" s="22"/>
      <c r="M103" s="22"/>
      <c r="N103" s="22"/>
      <c r="O103" s="33">
        <f t="shared" si="21"/>
        <v>594.42189183536425</v>
      </c>
    </row>
    <row r="104" spans="1:16" s="3" customFormat="1" ht="10" hidden="1" x14ac:dyDescent="0.2">
      <c r="A104" s="82" t="s">
        <v>54</v>
      </c>
      <c r="B104" s="6" t="s">
        <v>55</v>
      </c>
      <c r="C104" s="91">
        <v>3.2587000000000002</v>
      </c>
      <c r="D104" s="11">
        <v>3.2913000000000001</v>
      </c>
      <c r="E104" s="11">
        <v>3.2099000000000002</v>
      </c>
      <c r="F104" s="23">
        <v>3.2408999999999999</v>
      </c>
      <c r="G104" s="23">
        <v>3.2786</v>
      </c>
      <c r="H104" s="23"/>
      <c r="I104" s="23"/>
      <c r="J104" s="23"/>
      <c r="K104" s="23"/>
      <c r="L104" s="23"/>
      <c r="M104" s="23"/>
      <c r="N104" s="23"/>
      <c r="O104" s="34">
        <f t="shared" si="21"/>
        <v>3.2502000000000004</v>
      </c>
    </row>
    <row r="105" spans="1:16" s="3" customFormat="1" ht="10" hidden="1" x14ac:dyDescent="0.2">
      <c r="A105" s="82" t="s">
        <v>56</v>
      </c>
      <c r="B105" s="6" t="s">
        <v>57</v>
      </c>
      <c r="C105" s="90">
        <v>2596067.0703852074</v>
      </c>
      <c r="D105" s="10">
        <v>2604768.7693718914</v>
      </c>
      <c r="E105" s="10">
        <v>2604768.7693718914</v>
      </c>
      <c r="F105" s="22">
        <v>2603981.2805314716</v>
      </c>
      <c r="G105" s="22">
        <v>2534377.1423551175</v>
      </c>
      <c r="H105" s="22"/>
      <c r="I105" s="22"/>
      <c r="J105" s="22"/>
      <c r="K105" s="22"/>
      <c r="L105" s="22"/>
      <c r="M105" s="22"/>
      <c r="N105" s="22"/>
      <c r="O105" s="33">
        <f>AVERAGE(C105:F105)</f>
        <v>2602396.4724151157</v>
      </c>
    </row>
    <row r="106" spans="1:16" s="3" customFormat="1" ht="10.5" hidden="1" thickBot="1" x14ac:dyDescent="0.25">
      <c r="A106" s="83" t="s">
        <v>58</v>
      </c>
      <c r="B106" s="7" t="s">
        <v>59</v>
      </c>
      <c r="C106" s="92">
        <v>86.4213114876666</v>
      </c>
      <c r="D106" s="20">
        <v>85.921273577741985</v>
      </c>
      <c r="E106" s="20">
        <v>85.921273577741985</v>
      </c>
      <c r="F106" s="20">
        <v>76.221613953928582</v>
      </c>
      <c r="G106" s="20">
        <v>73.220117750645088</v>
      </c>
      <c r="H106" s="20"/>
      <c r="I106" s="20"/>
      <c r="J106" s="20"/>
      <c r="K106" s="20"/>
      <c r="L106" s="20"/>
      <c r="M106" s="20"/>
      <c r="N106" s="20"/>
      <c r="O106" s="35">
        <f t="shared" si="21"/>
        <v>83.621368149269784</v>
      </c>
    </row>
    <row r="107" spans="1:16" x14ac:dyDescent="0.25">
      <c r="A107" s="54"/>
    </row>
    <row r="109" spans="1:16" x14ac:dyDescent="0.25">
      <c r="O109" s="13"/>
    </row>
    <row r="110" spans="1:16" x14ac:dyDescent="0.25">
      <c r="D110" s="72"/>
      <c r="E110" s="72"/>
      <c r="F110" s="72"/>
      <c r="G110" s="72"/>
      <c r="H110" s="72"/>
      <c r="I110" s="72"/>
      <c r="J110" s="72"/>
    </row>
    <row r="111" spans="1:16" x14ac:dyDescent="0.25">
      <c r="A111" s="17"/>
      <c r="B111" s="18"/>
      <c r="C111" s="94"/>
      <c r="D111" s="72"/>
      <c r="E111" s="72"/>
      <c r="F111" s="72"/>
      <c r="G111" s="72"/>
      <c r="H111" s="72"/>
      <c r="I111" s="72"/>
      <c r="J111" s="72"/>
      <c r="K111" s="18"/>
      <c r="L111" s="18"/>
      <c r="M111" s="18"/>
      <c r="N111" s="18"/>
    </row>
    <row r="112" spans="1:16" x14ac:dyDescent="0.25">
      <c r="A112" s="17"/>
      <c r="B112" s="18"/>
      <c r="C112" s="94"/>
      <c r="D112" s="72"/>
      <c r="E112" s="72"/>
      <c r="F112" s="72"/>
      <c r="G112" s="72"/>
      <c r="H112" s="72"/>
      <c r="I112" s="72"/>
      <c r="J112" s="72"/>
      <c r="K112" s="18"/>
      <c r="L112" s="18"/>
      <c r="M112" s="18"/>
      <c r="N112" s="18"/>
    </row>
    <row r="113" spans="1:14" x14ac:dyDescent="0.25">
      <c r="A113" s="17"/>
      <c r="B113" s="18"/>
      <c r="C113" s="94"/>
      <c r="D113" s="72"/>
      <c r="E113" s="72"/>
      <c r="F113" s="72"/>
      <c r="G113" s="72"/>
      <c r="H113" s="72"/>
      <c r="I113" s="72"/>
      <c r="J113" s="72"/>
      <c r="K113" s="18"/>
      <c r="L113" s="18"/>
      <c r="M113" s="18"/>
      <c r="N113" s="18"/>
    </row>
    <row r="114" spans="1:14" x14ac:dyDescent="0.25">
      <c r="D114" s="72"/>
      <c r="E114" s="72"/>
      <c r="F114" s="72"/>
      <c r="G114" s="72"/>
      <c r="H114" s="72"/>
      <c r="I114" s="72"/>
      <c r="J114" s="72"/>
    </row>
    <row r="115" spans="1:14" x14ac:dyDescent="0.25">
      <c r="D115" s="72"/>
      <c r="E115" s="72"/>
      <c r="F115" s="72"/>
      <c r="G115" s="72"/>
      <c r="H115" s="72"/>
      <c r="I115" s="72"/>
      <c r="J115" s="72"/>
    </row>
    <row r="116" spans="1:14" x14ac:dyDescent="0.25">
      <c r="D116" s="72"/>
      <c r="E116" s="72"/>
      <c r="F116" s="72"/>
      <c r="G116" s="72"/>
      <c r="H116" s="72"/>
      <c r="I116" s="72"/>
      <c r="J116" s="72"/>
    </row>
    <row r="117" spans="1:14" x14ac:dyDescent="0.25">
      <c r="D117" s="72"/>
      <c r="E117" s="72"/>
      <c r="F117" s="72"/>
      <c r="G117" s="72"/>
      <c r="H117" s="72"/>
      <c r="I117" s="72"/>
      <c r="J117" s="72"/>
    </row>
  </sheetData>
  <mergeCells count="23">
    <mergeCell ref="A98:B98"/>
    <mergeCell ref="A64:A72"/>
    <mergeCell ref="A73:B73"/>
    <mergeCell ref="A74:B74"/>
    <mergeCell ref="A75:B75"/>
    <mergeCell ref="A81:B81"/>
    <mergeCell ref="A82:B82"/>
    <mergeCell ref="A85:B85"/>
    <mergeCell ref="A86:B86"/>
    <mergeCell ref="A89:A97"/>
    <mergeCell ref="A63:B63"/>
    <mergeCell ref="A2:O2"/>
    <mergeCell ref="A9:B9"/>
    <mergeCell ref="A11:A21"/>
    <mergeCell ref="A22:B22"/>
    <mergeCell ref="A23:A41"/>
    <mergeCell ref="A42:B42"/>
    <mergeCell ref="A43:B43"/>
    <mergeCell ref="A44:B44"/>
    <mergeCell ref="A49:B49"/>
    <mergeCell ref="A51:B51"/>
    <mergeCell ref="A54:A62"/>
    <mergeCell ref="A50:B50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ignoredErrors>
    <ignoredError sqref="C98:D98 C63 G98:L98 E63:N63" formulaRange="1"/>
    <ignoredError sqref="O2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6" ma:contentTypeDescription="Create a new document." ma:contentTypeScope="" ma:versionID="3ee0ae0314f6d4f6198bacb15cbe682e">
  <xsd:schema xmlns:xsd="http://www.w3.org/2001/XMLSchema" xmlns:xs="http://www.w3.org/2001/XMLSchema" xmlns:p="http://schemas.microsoft.com/office/2006/metadata/properties" xmlns:ns1="http://schemas.microsoft.com/sharepoint/v3" xmlns:ns3="378e0bf1-9532-4ad4-9e1c-92799be2c99a" xmlns:ns4="9882d271-b0ac-47ff-8d50-e09595b38f57" targetNamespace="http://schemas.microsoft.com/office/2006/metadata/properties" ma:root="true" ma:fieldsID="4135984568313083370bd5ec12878184" ns1:_="" ns3:_="" ns4:_="">
    <xsd:import namespace="http://schemas.microsoft.com/sharepoint/v3"/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58DCA-40FD-48BE-B59D-14C44EAD98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885864-F8A9-4278-ABEF-DA8576FBA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Marcio de Araujo Alves Dias</cp:lastModifiedBy>
  <cp:revision/>
  <dcterms:created xsi:type="dcterms:W3CDTF">2008-01-15T17:31:37Z</dcterms:created>
  <dcterms:modified xsi:type="dcterms:W3CDTF">2025-02-20T18:37:34Z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