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Demandas internas SGP, SFO, SGE, SGA\Demandas da ANP\Planilha Participações Governamentais Consolidadas\"/>
    </mc:Choice>
  </mc:AlternateContent>
  <xr:revisionPtr revIDLastSave="0" documentId="13_ncr:1_{462E2420-3BEF-418E-8E10-CF0FEDC981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4" r:id="rId1"/>
  </sheets>
  <definedNames>
    <definedName name="_xlnm.Print_Area" localSheetId="0">'2023'!$A$1:$O$106</definedName>
    <definedName name="CONCESSÃO">#REF!</definedName>
    <definedName name="Estados">#REF!</definedName>
    <definedName name="Estados_UF">#REF!</definedName>
    <definedName name="Municipi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14" l="1"/>
  <c r="O85" i="14"/>
  <c r="E86" i="14"/>
  <c r="D86" i="14"/>
  <c r="O98" i="14"/>
  <c r="O50" i="14"/>
  <c r="N98" i="14"/>
  <c r="M98" i="14"/>
  <c r="F98" i="14" l="1"/>
  <c r="E98" i="14"/>
  <c r="D44" i="14" l="1"/>
  <c r="E44" i="14"/>
  <c r="F44" i="14"/>
  <c r="G44" i="14"/>
  <c r="H44" i="14"/>
  <c r="I44" i="14"/>
  <c r="J44" i="14"/>
  <c r="K44" i="14"/>
  <c r="L44" i="14"/>
  <c r="M44" i="14"/>
  <c r="N44" i="14"/>
  <c r="C44" i="14"/>
  <c r="O49" i="14"/>
  <c r="O65" i="14"/>
  <c r="O97" i="14"/>
  <c r="O96" i="14"/>
  <c r="O95" i="14"/>
  <c r="O94" i="14"/>
  <c r="O93" i="14"/>
  <c r="O92" i="14"/>
  <c r="O91" i="14"/>
  <c r="O90" i="14"/>
  <c r="O89" i="14"/>
  <c r="O80" i="14"/>
  <c r="O79" i="14"/>
  <c r="O78" i="14"/>
  <c r="O77" i="14"/>
  <c r="O76" i="14"/>
  <c r="O74" i="14"/>
  <c r="O72" i="14"/>
  <c r="O71" i="14"/>
  <c r="O70" i="14"/>
  <c r="O69" i="14"/>
  <c r="O68" i="14"/>
  <c r="O67" i="14"/>
  <c r="O66" i="14"/>
  <c r="O64" i="14"/>
  <c r="O62" i="14"/>
  <c r="O61" i="14"/>
  <c r="O60" i="14"/>
  <c r="O59" i="14"/>
  <c r="O58" i="14"/>
  <c r="O57" i="14"/>
  <c r="O56" i="14"/>
  <c r="O55" i="14"/>
  <c r="J81" i="14"/>
  <c r="I81" i="14"/>
  <c r="E81" i="14"/>
  <c r="D73" i="14"/>
  <c r="D63" i="14"/>
  <c r="D75" i="14" l="1"/>
  <c r="K98" i="14" l="1"/>
  <c r="L98" i="14"/>
  <c r="J98" i="14"/>
  <c r="I98" i="14"/>
  <c r="H98" i="14"/>
  <c r="G98" i="14"/>
  <c r="D98" i="14"/>
  <c r="C98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O47" i="14"/>
  <c r="O46" i="14"/>
  <c r="O45" i="14"/>
  <c r="O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O21" i="14"/>
  <c r="O20" i="14"/>
  <c r="O19" i="14"/>
  <c r="O18" i="14"/>
  <c r="O17" i="14"/>
  <c r="O16" i="14"/>
  <c r="O15" i="14"/>
  <c r="O14" i="14"/>
  <c r="O13" i="14"/>
  <c r="O12" i="14"/>
  <c r="O11" i="14"/>
  <c r="O22" i="14" l="1"/>
  <c r="O44" i="14"/>
  <c r="O42" i="14"/>
  <c r="H81" i="14"/>
  <c r="E73" i="14"/>
  <c r="E63" i="14"/>
  <c r="O106" i="14"/>
  <c r="O105" i="14"/>
  <c r="O104" i="14"/>
  <c r="O103" i="14"/>
  <c r="O102" i="14"/>
  <c r="O101" i="14"/>
  <c r="O100" i="14"/>
  <c r="N81" i="14"/>
  <c r="M81" i="14"/>
  <c r="L81" i="14"/>
  <c r="K81" i="14"/>
  <c r="F81" i="14"/>
  <c r="D81" i="14"/>
  <c r="C81" i="14"/>
  <c r="N73" i="14"/>
  <c r="M73" i="14"/>
  <c r="L73" i="14"/>
  <c r="K73" i="14"/>
  <c r="J73" i="14"/>
  <c r="I73" i="14"/>
  <c r="F73" i="14"/>
  <c r="C73" i="14"/>
  <c r="N63" i="14"/>
  <c r="M63" i="14"/>
  <c r="L63" i="14"/>
  <c r="K63" i="14"/>
  <c r="J63" i="14"/>
  <c r="I63" i="14"/>
  <c r="F63" i="14"/>
  <c r="C63" i="14"/>
  <c r="E75" i="14" l="1"/>
  <c r="E82" i="14" s="1"/>
  <c r="G81" i="14"/>
  <c r="O81" i="14" s="1"/>
  <c r="I75" i="14"/>
  <c r="I82" i="14" s="1"/>
  <c r="H63" i="14"/>
  <c r="H73" i="14"/>
  <c r="G73" i="14"/>
  <c r="O73" i="14" s="1"/>
  <c r="G63" i="14"/>
  <c r="O63" i="14" s="1"/>
  <c r="O54" i="14"/>
  <c r="K75" i="14"/>
  <c r="K82" i="14" s="1"/>
  <c r="M75" i="14"/>
  <c r="M82" i="14" s="1"/>
  <c r="L75" i="14"/>
  <c r="L82" i="14" s="1"/>
  <c r="J75" i="14"/>
  <c r="J82" i="14" s="1"/>
  <c r="C75" i="14"/>
  <c r="F75" i="14"/>
  <c r="F82" i="14" s="1"/>
  <c r="N75" i="14"/>
  <c r="N82" i="14" s="1"/>
  <c r="D82" i="14" l="1"/>
  <c r="H75" i="14"/>
  <c r="H82" i="14" s="1"/>
  <c r="G75" i="14"/>
  <c r="G82" i="14" s="1"/>
  <c r="C82" i="14"/>
  <c r="O75" i="14" l="1"/>
  <c r="O82" i="14"/>
  <c r="C51" i="14"/>
  <c r="C86" i="14" l="1"/>
  <c r="F51" i="14"/>
  <c r="F86" i="14" s="1"/>
  <c r="D51" i="14"/>
  <c r="E51" i="14" l="1"/>
  <c r="G51" i="14" l="1"/>
  <c r="G86" i="14" l="1"/>
  <c r="H51" i="14" l="1"/>
  <c r="H86" i="14" s="1"/>
  <c r="J51" i="14" l="1"/>
  <c r="J86" i="14" s="1"/>
  <c r="I51" i="14"/>
  <c r="K51" i="14" l="1"/>
  <c r="K86" i="14" s="1"/>
  <c r="I86" i="14"/>
  <c r="L51" i="14" l="1"/>
  <c r="L86" i="14" s="1"/>
  <c r="M51" i="14" l="1"/>
  <c r="M86" i="14" l="1"/>
  <c r="N51" i="14" l="1"/>
  <c r="O51" i="14" s="1"/>
  <c r="N86" i="14" l="1"/>
  <c r="O86" i="14" s="1"/>
</calcChain>
</file>

<file path=xl/sharedStrings.xml><?xml version="1.0" encoding="utf-8"?>
<sst xmlns="http://schemas.openxmlformats.org/spreadsheetml/2006/main" count="114" uniqueCount="63">
  <si>
    <t>SUPERINTENDÊNCIA DE PARTICIPAÇÕES GOVERNAMENTAIS</t>
  </si>
  <si>
    <t xml:space="preserve">      Consolidação das Participações Governamentais e de Terceiros - 2023 (R$)</t>
  </si>
  <si>
    <t xml:space="preserve">  Mês de Crédito (R$)</t>
  </si>
  <si>
    <t>Total - 2023</t>
  </si>
  <si>
    <t>ROYALTIES</t>
  </si>
  <si>
    <t>Estados</t>
  </si>
  <si>
    <t>AL</t>
  </si>
  <si>
    <t>AM</t>
  </si>
  <si>
    <t>BA</t>
  </si>
  <si>
    <t>CE</t>
  </si>
  <si>
    <t>ES</t>
  </si>
  <si>
    <t>MA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</si>
  <si>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</si>
  <si>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</si>
  <si>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</si>
  <si>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</si>
  <si>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</si>
  <si>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</si>
  <si>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</si>
  <si>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</si>
  <si>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MS</t>
  </si>
  <si>
    <t>MG</t>
  </si>
  <si>
    <t>PA</t>
  </si>
  <si>
    <t>PB</t>
  </si>
  <si>
    <t>PE</t>
  </si>
  <si>
    <t>RS</t>
  </si>
  <si>
    <t>SC</t>
  </si>
  <si>
    <t>Total Municípios</t>
  </si>
  <si>
    <t>Depósitos Judiciais</t>
  </si>
  <si>
    <t>Comando da Marinha</t>
  </si>
  <si>
    <t>Ministério da Ciência e Tecnologia</t>
  </si>
  <si>
    <t>Fundo Social</t>
  </si>
  <si>
    <t>Educação e Saúde</t>
  </si>
  <si>
    <t xml:space="preserve">Total União </t>
  </si>
  <si>
    <t>Fundo Especial</t>
  </si>
  <si>
    <t>Royalties Total</t>
  </si>
  <si>
    <t>PARTICIPAÇÃO ESPECIAL</t>
  </si>
  <si>
    <t>Ministério do Meio Ambiente</t>
  </si>
  <si>
    <t>Ministério de Minas e Energia</t>
  </si>
  <si>
    <t>Educação</t>
  </si>
  <si>
    <t>Saúde</t>
  </si>
  <si>
    <t>Total União</t>
  </si>
  <si>
    <t>Participação Especial Total</t>
  </si>
  <si>
    <t>TAXA DE OCUPAÇÃO OU RETENÇÃO DE ÁREA</t>
  </si>
  <si>
    <t>BÔNUS DE ASSINATURA</t>
  </si>
  <si>
    <t>TOTAL DAS PARTICIPAÇÕES GOVERNAMENTAIS</t>
  </si>
  <si>
    <t>PAGAMENTO AOS PROPRIETÁRIOS DE TERRA</t>
  </si>
  <si>
    <t>Total do Pagamento aos Proprietários de Terra</t>
  </si>
  <si>
    <t>Variáveis Mensais (mês de caixa)</t>
  </si>
  <si>
    <t>Média</t>
  </si>
  <si>
    <t>Preço Petróleo</t>
  </si>
  <si>
    <t>R$/m3</t>
  </si>
  <si>
    <t>US$/bbl</t>
  </si>
  <si>
    <t>Brent Dated</t>
  </si>
  <si>
    <t>Preço Gás Natural</t>
  </si>
  <si>
    <t>R$/1.000m3</t>
  </si>
  <si>
    <t>Taxa Câmbio</t>
  </si>
  <si>
    <t>R$/US$</t>
  </si>
  <si>
    <t>Produção Petróleo</t>
  </si>
  <si>
    <t>bbl/dia</t>
  </si>
  <si>
    <t>Produção Gás Natural</t>
  </si>
  <si>
    <t>Milhões m3/dia</t>
  </si>
  <si>
    <t>Total Estados + Municípios +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</si>
</sst>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68" fontId="6" fillId="3" borderId="10" xfId="1" applyNumberFormat="1" applyFont="1" applyFill="1" applyBorder="1" applyAlignment="1">
      <alignment horizontal="right" vertical="center"/>
    </xf>
    <xf numFmtId="168" fontId="6" fillId="3" borderId="11" xfId="1" applyNumberFormat="1" applyFont="1" applyFill="1" applyBorder="1" applyAlignment="1">
      <alignment horizontal="right" vertical="center"/>
    </xf>
    <xf numFmtId="164" fontId="6" fillId="3" borderId="11" xfId="1" applyFont="1" applyFill="1" applyBorder="1" applyAlignment="1">
      <alignment horizontal="right" vertical="center"/>
    </xf>
    <xf numFmtId="164" fontId="6" fillId="3" borderId="0" xfId="0" applyNumberFormat="1" applyFont="1" applyFill="1"/>
    <xf numFmtId="164" fontId="0" fillId="3" borderId="0" xfId="0" applyNumberFormat="1" applyFill="1"/>
    <xf numFmtId="43" fontId="6" fillId="3" borderId="0" xfId="0" applyNumberFormat="1" applyFont="1" applyFill="1"/>
    <xf numFmtId="169" fontId="6" fillId="3" borderId="0" xfId="0" applyNumberFormat="1" applyFont="1" applyFill="1"/>
    <xf numFmtId="165" fontId="7" fillId="2" borderId="19" xfId="0" applyNumberFormat="1" applyFont="1" applyFill="1" applyBorder="1" applyAlignment="1">
      <alignment horizontal="center" vertical="center"/>
    </xf>
    <xf numFmtId="0" fontId="11" fillId="3" borderId="0" xfId="5" applyFont="1" applyFill="1" applyAlignment="1">
      <alignment horizontal="left" indent="1"/>
    </xf>
    <xf numFmtId="4" fontId="5" fillId="3" borderId="0" xfId="0" applyNumberFormat="1" applyFont="1" applyFill="1" applyAlignment="1">
      <alignment horizontal="center"/>
    </xf>
    <xf numFmtId="0" fontId="0" fillId="4" borderId="0" xfId="0" applyFill="1"/>
    <xf numFmtId="168" fontId="6" fillId="3" borderId="22" xfId="1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center" vertical="center"/>
    </xf>
    <xf numFmtId="168" fontId="6" fillId="3" borderId="8" xfId="1" applyNumberFormat="1" applyFont="1" applyFill="1" applyBorder="1" applyAlignment="1">
      <alignment horizontal="right" vertical="center"/>
    </xf>
    <xf numFmtId="164" fontId="6" fillId="3" borderId="8" xfId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/>
    </xf>
    <xf numFmtId="164" fontId="6" fillId="4" borderId="11" xfId="0" applyNumberFormat="1" applyFont="1" applyFill="1" applyBorder="1"/>
    <xf numFmtId="164" fontId="6" fillId="4" borderId="4" xfId="0" applyNumberFormat="1" applyFont="1" applyFill="1" applyBorder="1"/>
    <xf numFmtId="164" fontId="6" fillId="4" borderId="20" xfId="0" applyNumberFormat="1" applyFont="1" applyFill="1" applyBorder="1"/>
    <xf numFmtId="164" fontId="6" fillId="4" borderId="8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8" xfId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 vertical="center"/>
    </xf>
    <xf numFmtId="168" fontId="6" fillId="4" borderId="4" xfId="1" applyNumberFormat="1" applyFont="1" applyFill="1" applyBorder="1" applyAlignment="1">
      <alignment horizontal="right" vertical="center"/>
    </xf>
    <xf numFmtId="164" fontId="6" fillId="4" borderId="4" xfId="1" applyFont="1" applyFill="1" applyBorder="1" applyAlignment="1">
      <alignment horizontal="right" vertical="center"/>
    </xf>
    <xf numFmtId="168" fontId="6" fillId="4" borderId="9" xfId="1" applyNumberFormat="1" applyFont="1" applyFill="1" applyBorder="1" applyAlignment="1">
      <alignment horizontal="right" vertical="center"/>
    </xf>
    <xf numFmtId="168" fontId="6" fillId="4" borderId="4" xfId="0" applyNumberFormat="1" applyFont="1" applyFill="1" applyBorder="1" applyAlignment="1">
      <alignment horizontal="center" vertical="center"/>
    </xf>
    <xf numFmtId="165" fontId="7" fillId="2" borderId="29" xfId="0" applyNumberFormat="1" applyFont="1" applyFill="1" applyBorder="1" applyAlignment="1">
      <alignment horizontal="center" vertical="center"/>
    </xf>
    <xf numFmtId="164" fontId="7" fillId="5" borderId="26" xfId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center" vertical="center"/>
    </xf>
    <xf numFmtId="164" fontId="7" fillId="5" borderId="12" xfId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center" vertical="center"/>
    </xf>
    <xf numFmtId="164" fontId="7" fillId="6" borderId="30" xfId="1" applyFont="1" applyFill="1" applyBorder="1" applyAlignment="1">
      <alignment horizontal="center" vertical="center"/>
    </xf>
    <xf numFmtId="165" fontId="7" fillId="7" borderId="21" xfId="0" applyNumberFormat="1" applyFont="1" applyFill="1" applyBorder="1" applyAlignment="1">
      <alignment horizontal="center" vertical="center"/>
    </xf>
    <xf numFmtId="165" fontId="7" fillId="7" borderId="23" xfId="0" applyNumberFormat="1" applyFont="1" applyFill="1" applyBorder="1" applyAlignment="1">
      <alignment horizontal="center" vertical="center"/>
    </xf>
    <xf numFmtId="164" fontId="7" fillId="6" borderId="27" xfId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168" fontId="7" fillId="6" borderId="26" xfId="0" applyNumberFormat="1" applyFont="1" applyFill="1" applyBorder="1" applyAlignment="1">
      <alignment horizontal="center" vertical="center"/>
    </xf>
    <xf numFmtId="168" fontId="7" fillId="6" borderId="27" xfId="0" applyNumberFormat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right" vertical="center"/>
    </xf>
    <xf numFmtId="164" fontId="7" fillId="5" borderId="27" xfId="1" applyFont="1" applyFill="1" applyBorder="1" applyAlignment="1">
      <alignment horizontal="right" vertical="center"/>
    </xf>
    <xf numFmtId="164" fontId="7" fillId="6" borderId="30" xfId="1" applyFont="1" applyFill="1" applyBorder="1" applyAlignment="1">
      <alignment horizontal="right" vertical="center"/>
    </xf>
    <xf numFmtId="164" fontId="7" fillId="6" borderId="27" xfId="1" applyFont="1" applyFill="1" applyBorder="1" applyAlignment="1">
      <alignment horizontal="right" vertical="center"/>
    </xf>
    <xf numFmtId="0" fontId="4" fillId="3" borderId="0" xfId="0" applyFont="1" applyFill="1"/>
    <xf numFmtId="0" fontId="7" fillId="4" borderId="13" xfId="0" applyFont="1" applyFill="1" applyBorder="1" applyAlignment="1">
      <alignment horizontal="center" vertical="center"/>
    </xf>
    <xf numFmtId="164" fontId="7" fillId="4" borderId="13" xfId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43" fontId="6" fillId="4" borderId="0" xfId="0" applyNumberFormat="1" applyFont="1" applyFill="1"/>
    <xf numFmtId="0" fontId="7" fillId="4" borderId="0" xfId="0" applyFont="1" applyFill="1" applyAlignment="1">
      <alignment horizontal="center" vertical="center"/>
    </xf>
    <xf numFmtId="167" fontId="7" fillId="4" borderId="0" xfId="1" applyNumberFormat="1" applyFont="1" applyFill="1" applyBorder="1" applyAlignment="1">
      <alignment horizontal="right" vertical="center"/>
    </xf>
    <xf numFmtId="0" fontId="6" fillId="4" borderId="0" xfId="0" applyFont="1" applyFill="1"/>
    <xf numFmtId="167" fontId="7" fillId="7" borderId="35" xfId="1" applyNumberFormat="1" applyFont="1" applyFill="1" applyBorder="1" applyAlignment="1">
      <alignment horizontal="right" vertical="center"/>
    </xf>
    <xf numFmtId="167" fontId="7" fillId="7" borderId="36" xfId="1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0" fontId="12" fillId="4" borderId="0" xfId="0" applyFont="1" applyFill="1"/>
    <xf numFmtId="167" fontId="7" fillId="8" borderId="35" xfId="1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164" fontId="7" fillId="0" borderId="0" xfId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43" fontId="7" fillId="3" borderId="0" xfId="0" applyNumberFormat="1" applyFont="1" applyFill="1"/>
    <xf numFmtId="0" fontId="6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164" fontId="6" fillId="4" borderId="0" xfId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164" fontId="17" fillId="3" borderId="0" xfId="0" applyNumberFormat="1" applyFont="1" applyFill="1"/>
    <xf numFmtId="164" fontId="18" fillId="3" borderId="0" xfId="0" applyNumberFormat="1" applyFont="1" applyFill="1"/>
    <xf numFmtId="0" fontId="17" fillId="0" borderId="0" xfId="0" applyFont="1"/>
    <xf numFmtId="0" fontId="17" fillId="3" borderId="0" xfId="0" applyFont="1" applyFill="1"/>
    <xf numFmtId="0" fontId="6" fillId="3" borderId="0" xfId="0" applyFont="1" applyFill="1" applyAlignment="1">
      <alignment horizontal="left"/>
    </xf>
    <xf numFmtId="2" fontId="17" fillId="4" borderId="0" xfId="0" applyNumberFormat="1" applyFont="1" applyFill="1" applyAlignment="1">
      <alignment horizontal="left"/>
    </xf>
    <xf numFmtId="164" fontId="6" fillId="5" borderId="30" xfId="1" applyFont="1" applyFill="1" applyBorder="1" applyAlignment="1">
      <alignment horizontal="right" vertical="center"/>
    </xf>
    <xf numFmtId="0" fontId="16" fillId="3" borderId="0" xfId="0" applyFont="1" applyFill="1" applyAlignment="1">
      <alignment vertical="top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9" fillId="3" borderId="0" xfId="0" applyFont="1" applyFill="1"/>
    <xf numFmtId="0" fontId="20" fillId="3" borderId="0" xfId="0" applyFont="1" applyFill="1" applyAlignment="1">
      <alignment vertical="top"/>
    </xf>
    <xf numFmtId="0" fontId="21" fillId="3" borderId="0" xfId="0" applyFont="1" applyFill="1"/>
    <xf numFmtId="164" fontId="19" fillId="0" borderId="0" xfId="1" applyFont="1" applyFill="1" applyBorder="1" applyAlignment="1">
      <alignment horizontal="right" vertical="center"/>
    </xf>
    <xf numFmtId="165" fontId="19" fillId="2" borderId="19" xfId="0" applyNumberFormat="1" applyFont="1" applyFill="1" applyBorder="1" applyAlignment="1">
      <alignment horizontal="center" vertical="center"/>
    </xf>
    <xf numFmtId="168" fontId="22" fillId="3" borderId="10" xfId="1" applyNumberFormat="1" applyFont="1" applyFill="1" applyBorder="1" applyAlignment="1">
      <alignment horizontal="right" vertical="center"/>
    </xf>
    <xf numFmtId="168" fontId="22" fillId="3" borderId="11" xfId="1" applyNumberFormat="1" applyFont="1" applyFill="1" applyBorder="1" applyAlignment="1">
      <alignment horizontal="right" vertical="center"/>
    </xf>
    <xf numFmtId="164" fontId="22" fillId="3" borderId="11" xfId="1" applyFont="1" applyFill="1" applyBorder="1" applyAlignment="1">
      <alignment horizontal="right" vertical="center"/>
    </xf>
    <xf numFmtId="168" fontId="22" fillId="3" borderId="12" xfId="1" applyNumberFormat="1" applyFont="1" applyFill="1" applyBorder="1" applyAlignment="1">
      <alignment horizontal="right" vertical="center"/>
    </xf>
    <xf numFmtId="0" fontId="12" fillId="3" borderId="0" xfId="0" applyFont="1" applyFill="1"/>
    <xf numFmtId="4" fontId="21" fillId="3" borderId="0" xfId="0" applyNumberFormat="1" applyFont="1" applyFill="1" applyAlignment="1">
      <alignment horizontal="center"/>
    </xf>
    <xf numFmtId="43" fontId="0" fillId="4" borderId="0" xfId="0" applyNumberFormat="1" applyFill="1"/>
    <xf numFmtId="164" fontId="6" fillId="0" borderId="1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6" fontId="22" fillId="8" borderId="10" xfId="0" applyNumberFormat="1" applyFont="1" applyFill="1" applyBorder="1" applyAlignment="1">
      <alignment horizontal="left" vertical="center"/>
    </xf>
    <xf numFmtId="166" fontId="6" fillId="8" borderId="10" xfId="0" applyNumberFormat="1" applyFont="1" applyFill="1" applyBorder="1" applyAlignment="1">
      <alignment horizontal="left" vertical="center"/>
    </xf>
    <xf numFmtId="166" fontId="6" fillId="8" borderId="28" xfId="0" applyNumberFormat="1" applyFont="1" applyFill="1" applyBorder="1" applyAlignment="1">
      <alignment horizontal="left" vertical="center"/>
    </xf>
    <xf numFmtId="166" fontId="6" fillId="8" borderId="24" xfId="0" applyNumberFormat="1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164" fontId="6" fillId="5" borderId="27" xfId="1" applyFont="1" applyFill="1" applyBorder="1" applyAlignment="1">
      <alignment horizontal="right" vertical="center"/>
    </xf>
    <xf numFmtId="164" fontId="6" fillId="5" borderId="27" xfId="1" applyFont="1" applyFill="1" applyBorder="1" applyAlignment="1">
      <alignment horizontal="center" vertical="center"/>
    </xf>
    <xf numFmtId="168" fontId="7" fillId="8" borderId="30" xfId="0" applyNumberFormat="1" applyFont="1" applyFill="1" applyBorder="1" applyAlignment="1">
      <alignment horizontal="left" vertical="center"/>
    </xf>
    <xf numFmtId="168" fontId="7" fillId="8" borderId="26" xfId="0" applyNumberFormat="1" applyFont="1" applyFill="1" applyBorder="1" applyAlignment="1">
      <alignment horizontal="left" vertical="center"/>
    </xf>
    <xf numFmtId="168" fontId="7" fillId="8" borderId="27" xfId="0" applyNumberFormat="1" applyFont="1" applyFill="1" applyBorder="1" applyAlignment="1">
      <alignment horizontal="left" vertical="center"/>
    </xf>
    <xf numFmtId="168" fontId="6" fillId="3" borderId="0" xfId="0" applyNumberFormat="1" applyFont="1" applyFill="1"/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left" vertical="center"/>
    </xf>
    <xf numFmtId="0" fontId="7" fillId="7" borderId="34" xfId="0" applyFont="1" applyFill="1" applyBorder="1" applyAlignment="1">
      <alignment horizontal="left" vertical="center"/>
    </xf>
  </cellXfs>
  <cellStyles count="15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 5" xfId="11" xr:uid="{3E049DF7-58F1-44D9-BA27-4D6311F2315E}"/>
    <cellStyle name="Normal 6" xfId="13" xr:uid="{6CD0F796-86C3-4968-8CC3-60E6BEF94C99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  <cellStyle name="Vírgula 3" xfId="12" xr:uid="{5D869DBD-12AA-497A-9B7C-C4C49BEAA945}"/>
    <cellStyle name="Vírgula 4" xfId="14" xr:uid="{F43DD362-DF73-442A-A801-48A3765A3E4E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4</xdr:row>
      <xdr:rowOff>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6C6F-FD90-4E3C-8347-57812E5A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199" y="0"/>
          <a:ext cx="1320800" cy="715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314-9E15-4877-B48F-E710B6BCF4F7}">
  <sheetPr>
    <pageSetUpPr fitToPage="1"/>
  </sheetPr>
  <dimension ref="A2:P117"/>
  <sheetViews>
    <sheetView showGridLines="0" tabSelected="1" zoomScale="120" zoomScaleNormal="12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A85" sqref="A85:B85"/>
    </sheetView>
  </sheetViews>
  <sheetFormatPr defaultColWidth="9.1796875" defaultRowHeight="12.5" x14ac:dyDescent="0.25"/>
  <cols>
    <col min="1" max="1" width="40.453125" style="1" customWidth="1"/>
    <col min="2" max="2" width="11.26953125" style="1" customWidth="1"/>
    <col min="3" max="3" width="15.81640625" style="96" bestFit="1" customWidth="1"/>
    <col min="4" max="4" width="16.453125" style="1" bestFit="1" customWidth="1"/>
    <col min="5" max="5" width="15.81640625" style="1" bestFit="1" customWidth="1"/>
    <col min="6" max="6" width="15.453125" style="1" bestFit="1" customWidth="1"/>
    <col min="7" max="7" width="16.26953125" style="1" customWidth="1"/>
    <col min="8" max="8" width="14.81640625" style="1" bestFit="1" customWidth="1"/>
    <col min="9" max="9" width="15.81640625" style="1" bestFit="1" customWidth="1"/>
    <col min="10" max="10" width="16.453125" style="1" bestFit="1" customWidth="1"/>
    <col min="11" max="11" width="15.81640625" style="1" bestFit="1" customWidth="1"/>
    <col min="12" max="13" width="16.453125" style="1" bestFit="1" customWidth="1"/>
    <col min="14" max="14" width="16.81640625" style="1" bestFit="1" customWidth="1"/>
    <col min="15" max="15" width="18.453125" style="1" bestFit="1" customWidth="1"/>
    <col min="16" max="16" width="28.7265625" style="1" bestFit="1" customWidth="1"/>
    <col min="17" max="16384" width="9.1796875" style="1"/>
  </cols>
  <sheetData>
    <row r="2" spans="1:16" ht="18.5" x14ac:dyDescent="0.4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6" x14ac:dyDescent="0.25">
      <c r="C3" s="87"/>
      <c r="D3" s="4"/>
      <c r="E3" s="4"/>
      <c r="F3" s="4"/>
      <c r="G3" s="4"/>
      <c r="H3" s="4"/>
      <c r="I3" s="4"/>
      <c r="J3" s="72"/>
      <c r="K3" s="4"/>
      <c r="L3" s="4"/>
      <c r="M3" s="4"/>
      <c r="N3" s="4"/>
    </row>
    <row r="5" spans="1:16" ht="13" x14ac:dyDescent="0.25">
      <c r="A5" s="84" t="s">
        <v>1</v>
      </c>
      <c r="B5" s="84"/>
      <c r="C5" s="88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64"/>
      <c r="B6" s="3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5">
      <c r="A7" s="74"/>
      <c r="B7" s="3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" thickBot="1" x14ac:dyDescent="0.3">
      <c r="A8" s="64"/>
      <c r="B8" s="3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3" customHeight="1" x14ac:dyDescent="0.2">
      <c r="A9" s="119" t="s">
        <v>2</v>
      </c>
      <c r="B9" s="120"/>
      <c r="C9" s="43">
        <v>44927</v>
      </c>
      <c r="D9" s="43">
        <v>44958</v>
      </c>
      <c r="E9" s="43">
        <v>44986</v>
      </c>
      <c r="F9" s="43">
        <v>45017</v>
      </c>
      <c r="G9" s="43">
        <v>45047</v>
      </c>
      <c r="H9" s="43">
        <v>45078</v>
      </c>
      <c r="I9" s="43">
        <v>45108</v>
      </c>
      <c r="J9" s="43">
        <v>45139</v>
      </c>
      <c r="K9" s="43">
        <v>45170</v>
      </c>
      <c r="L9" s="43">
        <v>45200</v>
      </c>
      <c r="M9" s="43">
        <v>45231</v>
      </c>
      <c r="N9" s="43">
        <v>45261</v>
      </c>
      <c r="O9" s="44" t="s">
        <v>3</v>
      </c>
    </row>
    <row r="10" spans="1:16" s="3" customFormat="1" ht="13" customHeight="1" x14ac:dyDescent="0.2">
      <c r="A10" s="100" t="s">
        <v>4</v>
      </c>
      <c r="B10" s="101"/>
      <c r="C10" s="102"/>
      <c r="D10" s="103"/>
      <c r="E10" s="103"/>
      <c r="F10" s="103"/>
      <c r="G10" s="103"/>
      <c r="H10" s="104"/>
      <c r="I10" s="104"/>
      <c r="J10" s="104"/>
      <c r="K10" s="104"/>
      <c r="L10" s="104"/>
      <c r="M10" s="104"/>
      <c r="N10" s="104"/>
      <c r="O10" s="105"/>
    </row>
    <row r="11" spans="1:16" s="3" customFormat="1" ht="13" customHeight="1" x14ac:dyDescent="0.2">
      <c r="A11" s="121" t="s">
        <v>5</v>
      </c>
      <c r="B11" s="5" t="s">
        <v>6</v>
      </c>
      <c r="C11" s="25">
        <v>3087425.2</v>
      </c>
      <c r="D11" s="25">
        <v>2927518.74</v>
      </c>
      <c r="E11" s="25">
        <v>2452161.62</v>
      </c>
      <c r="F11" s="25">
        <v>2209285.65</v>
      </c>
      <c r="G11" s="25">
        <v>2559078.9500000002</v>
      </c>
      <c r="H11" s="25">
        <v>2564963.2000000002</v>
      </c>
      <c r="I11" s="25">
        <v>2306941.33</v>
      </c>
      <c r="J11" s="25">
        <v>2231834.2400000002</v>
      </c>
      <c r="K11" s="25">
        <v>2893543.45</v>
      </c>
      <c r="L11" s="25">
        <v>2822252.91</v>
      </c>
      <c r="M11" s="99">
        <v>3209433.08</v>
      </c>
      <c r="N11" s="99">
        <v>3507619.55</v>
      </c>
      <c r="O11" s="27">
        <f t="shared" ref="O11:O21" si="0">SUM(C11:N11)</f>
        <v>32772057.919999998</v>
      </c>
      <c r="P11" s="77"/>
    </row>
    <row r="12" spans="1:16" s="3" customFormat="1" ht="13" customHeight="1" x14ac:dyDescent="0.2">
      <c r="A12" s="121"/>
      <c r="B12" s="5" t="s">
        <v>7</v>
      </c>
      <c r="C12" s="25">
        <v>28306115.259999998</v>
      </c>
      <c r="D12" s="25">
        <v>28423814.969999999</v>
      </c>
      <c r="E12" s="25">
        <v>24089267.960000001</v>
      </c>
      <c r="F12" s="25">
        <v>21114663.989999998</v>
      </c>
      <c r="G12" s="25">
        <v>21324968.32</v>
      </c>
      <c r="H12" s="25">
        <v>20671572.310000002</v>
      </c>
      <c r="I12" s="25">
        <v>18546954.539999999</v>
      </c>
      <c r="J12" s="25">
        <v>16410592.469999999</v>
      </c>
      <c r="K12" s="25">
        <v>17706315.289999999</v>
      </c>
      <c r="L12" s="25">
        <v>18166054.18</v>
      </c>
      <c r="M12" s="99">
        <v>20336056.420000002</v>
      </c>
      <c r="N12" s="99">
        <v>22201862.079999998</v>
      </c>
      <c r="O12" s="27">
        <f t="shared" si="0"/>
        <v>257298237.78999996</v>
      </c>
      <c r="P12" s="77"/>
    </row>
    <row r="13" spans="1:16" s="3" customFormat="1" ht="13" customHeight="1" x14ac:dyDescent="0.2">
      <c r="A13" s="121"/>
      <c r="B13" s="5" t="s">
        <v>8</v>
      </c>
      <c r="C13" s="25">
        <v>17555576.379999999</v>
      </c>
      <c r="D13" s="25">
        <v>15903569.970000001</v>
      </c>
      <c r="E13" s="25">
        <v>9810104.5199999996</v>
      </c>
      <c r="F13" s="25">
        <v>7909275.9000000004</v>
      </c>
      <c r="G13" s="25">
        <v>9912108.040000001</v>
      </c>
      <c r="H13" s="25">
        <v>10879368.370000001</v>
      </c>
      <c r="I13" s="25">
        <v>12491927.4</v>
      </c>
      <c r="J13" s="25">
        <v>13154380.18</v>
      </c>
      <c r="K13" s="25">
        <v>15211580.800000001</v>
      </c>
      <c r="L13" s="25">
        <v>17180196.150000002</v>
      </c>
      <c r="M13" s="99">
        <v>17627616.189999998</v>
      </c>
      <c r="N13" s="99">
        <v>19424201.190000001</v>
      </c>
      <c r="O13" s="27">
        <f t="shared" si="0"/>
        <v>167059905.09000003</v>
      </c>
      <c r="P13" s="77"/>
    </row>
    <row r="14" spans="1:16" s="3" customFormat="1" ht="13" customHeight="1" x14ac:dyDescent="0.2">
      <c r="A14" s="121"/>
      <c r="B14" s="5" t="s">
        <v>9</v>
      </c>
      <c r="C14" s="25">
        <v>288419.89</v>
      </c>
      <c r="D14" s="25">
        <v>271795.08</v>
      </c>
      <c r="E14" s="25">
        <v>259555.57</v>
      </c>
      <c r="F14" s="25">
        <v>253088.59000000003</v>
      </c>
      <c r="G14" s="25">
        <v>301038.63</v>
      </c>
      <c r="H14" s="25">
        <v>304036</v>
      </c>
      <c r="I14" s="25">
        <v>305872.51</v>
      </c>
      <c r="J14" s="25">
        <v>302253.40999999997</v>
      </c>
      <c r="K14" s="25">
        <v>334979.81</v>
      </c>
      <c r="L14" s="25">
        <v>465485.01</v>
      </c>
      <c r="M14" s="99">
        <v>420775.04</v>
      </c>
      <c r="N14" s="99">
        <v>429746.31</v>
      </c>
      <c r="O14" s="27">
        <f t="shared" si="0"/>
        <v>3937045.85</v>
      </c>
      <c r="P14" s="77"/>
    </row>
    <row r="15" spans="1:16" s="3" customFormat="1" ht="13" customHeight="1" x14ac:dyDescent="0.2">
      <c r="A15" s="121"/>
      <c r="B15" s="5" t="s">
        <v>10</v>
      </c>
      <c r="C15" s="25">
        <v>45234818.579999998</v>
      </c>
      <c r="D15" s="25">
        <v>40674395.739999995</v>
      </c>
      <c r="E15" s="25">
        <v>50517264.159999996</v>
      </c>
      <c r="F15" s="25">
        <v>47694261.109999999</v>
      </c>
      <c r="G15" s="25">
        <v>47824026.189999998</v>
      </c>
      <c r="H15" s="25">
        <v>52978605.5</v>
      </c>
      <c r="I15" s="25">
        <v>47953278.130000003</v>
      </c>
      <c r="J15" s="25">
        <v>47399981.709999993</v>
      </c>
      <c r="K15" s="25">
        <v>57497851.239999995</v>
      </c>
      <c r="L15" s="25">
        <v>68403087.909999996</v>
      </c>
      <c r="M15" s="99">
        <v>67116500.680000007</v>
      </c>
      <c r="N15" s="99">
        <v>61429395.950000003</v>
      </c>
      <c r="O15" s="27">
        <f t="shared" si="0"/>
        <v>634723466.9000001</v>
      </c>
      <c r="P15" s="77"/>
    </row>
    <row r="16" spans="1:16" s="3" customFormat="1" ht="13" customHeight="1" x14ac:dyDescent="0.2">
      <c r="A16" s="121"/>
      <c r="B16" s="5" t="s">
        <v>11</v>
      </c>
      <c r="C16" s="25">
        <v>6505799.1999999993</v>
      </c>
      <c r="D16" s="25">
        <v>8198028.21</v>
      </c>
      <c r="E16" s="25">
        <v>3711471.5700000003</v>
      </c>
      <c r="F16" s="25">
        <v>40450.229999999996</v>
      </c>
      <c r="G16" s="25">
        <v>77037.600000000006</v>
      </c>
      <c r="H16" s="25">
        <v>2087233.65</v>
      </c>
      <c r="I16" s="25">
        <v>94703.12</v>
      </c>
      <c r="J16" s="25">
        <v>4475662.5600000005</v>
      </c>
      <c r="K16" s="25">
        <v>2881911.59</v>
      </c>
      <c r="L16" s="25">
        <v>2525767.66</v>
      </c>
      <c r="M16" s="99">
        <v>2094982.8900000001</v>
      </c>
      <c r="N16" s="99">
        <v>2524064.67</v>
      </c>
      <c r="O16" s="27">
        <f t="shared" si="0"/>
        <v>35217112.950000003</v>
      </c>
      <c r="P16" s="77"/>
    </row>
    <row r="17" spans="1:16" s="3" customFormat="1" ht="13" customHeight="1" x14ac:dyDescent="0.2">
      <c r="A17" s="121"/>
      <c r="B17" s="5" t="s">
        <v>12</v>
      </c>
      <c r="C17" s="25">
        <v>922722.46</v>
      </c>
      <c r="D17" s="25">
        <v>825264</v>
      </c>
      <c r="E17" s="25">
        <v>783743.33</v>
      </c>
      <c r="F17" s="25">
        <v>743010.48</v>
      </c>
      <c r="G17" s="25">
        <v>695837.59</v>
      </c>
      <c r="H17" s="25">
        <v>777321.84</v>
      </c>
      <c r="I17" s="25">
        <v>582045.48</v>
      </c>
      <c r="J17" s="25">
        <v>12430.55</v>
      </c>
      <c r="K17" s="25">
        <v>351566.2</v>
      </c>
      <c r="L17" s="25">
        <v>881722.74</v>
      </c>
      <c r="M17" s="99">
        <v>964268.32</v>
      </c>
      <c r="N17" s="99">
        <v>5564148.4299999997</v>
      </c>
      <c r="O17" s="27">
        <f t="shared" si="0"/>
        <v>13104081.42</v>
      </c>
      <c r="P17" s="77"/>
    </row>
    <row r="18" spans="1:16" s="3" customFormat="1" ht="13" customHeight="1" x14ac:dyDescent="0.2">
      <c r="A18" s="121"/>
      <c r="B18" s="5" t="s">
        <v>13</v>
      </c>
      <c r="C18" s="25">
        <v>1054684343.5600001</v>
      </c>
      <c r="D18" s="25">
        <v>950623249.23000002</v>
      </c>
      <c r="E18" s="25">
        <v>1005384985.2</v>
      </c>
      <c r="F18" s="25">
        <v>908423102.89999998</v>
      </c>
      <c r="G18" s="25">
        <v>887198800.71000004</v>
      </c>
      <c r="H18" s="25">
        <v>936472790.80999994</v>
      </c>
      <c r="I18" s="25">
        <v>872158290.24000001</v>
      </c>
      <c r="J18" s="25">
        <v>860648851.42999995</v>
      </c>
      <c r="K18" s="25">
        <v>983717618.41000009</v>
      </c>
      <c r="L18" s="25">
        <v>1066616522.35</v>
      </c>
      <c r="M18" s="99">
        <v>1237736030.1999998</v>
      </c>
      <c r="N18" s="99">
        <v>1225003913.4100001</v>
      </c>
      <c r="O18" s="27">
        <f t="shared" si="0"/>
        <v>11988668498.450001</v>
      </c>
      <c r="P18" s="77"/>
    </row>
    <row r="19" spans="1:16" s="3" customFormat="1" ht="13" customHeight="1" x14ac:dyDescent="0.2">
      <c r="A19" s="121"/>
      <c r="B19" s="5" t="s">
        <v>14</v>
      </c>
      <c r="C19" s="25">
        <v>22849143.329999998</v>
      </c>
      <c r="D19" s="25">
        <v>20887794.43</v>
      </c>
      <c r="E19" s="25">
        <v>19806170.459999997</v>
      </c>
      <c r="F19" s="25">
        <v>17881444.280000001</v>
      </c>
      <c r="G19" s="25">
        <v>20108188.600000001</v>
      </c>
      <c r="H19" s="25">
        <v>20172302.789999999</v>
      </c>
      <c r="I19" s="25">
        <v>18048849.709999997</v>
      </c>
      <c r="J19" s="25">
        <v>17736442.080000002</v>
      </c>
      <c r="K19" s="25">
        <v>23604575.650000002</v>
      </c>
      <c r="L19" s="25">
        <v>24714012.789999999</v>
      </c>
      <c r="M19" s="99">
        <v>23789780.939999998</v>
      </c>
      <c r="N19" s="99">
        <v>23898607.420000002</v>
      </c>
      <c r="O19" s="27">
        <f t="shared" si="0"/>
        <v>253497312.48000002</v>
      </c>
      <c r="P19" s="77"/>
    </row>
    <row r="20" spans="1:16" s="3" customFormat="1" ht="13" customHeight="1" x14ac:dyDescent="0.2">
      <c r="A20" s="121"/>
      <c r="B20" s="5" t="s">
        <v>15</v>
      </c>
      <c r="C20" s="25">
        <v>66229227.980000004</v>
      </c>
      <c r="D20" s="25">
        <v>77623894.120000005</v>
      </c>
      <c r="E20" s="25">
        <v>74435027.029999986</v>
      </c>
      <c r="F20" s="25">
        <v>72074487.25999999</v>
      </c>
      <c r="G20" s="25">
        <v>79852733.049999997</v>
      </c>
      <c r="H20" s="25">
        <v>75736167.909999996</v>
      </c>
      <c r="I20" s="25">
        <v>74327191.920000002</v>
      </c>
      <c r="J20" s="25">
        <v>72495256.359999999</v>
      </c>
      <c r="K20" s="25">
        <v>78792314.5</v>
      </c>
      <c r="L20" s="25">
        <v>87984277.38000001</v>
      </c>
      <c r="M20" s="99">
        <v>92041588.800000012</v>
      </c>
      <c r="N20" s="99">
        <v>91638187.349999994</v>
      </c>
      <c r="O20" s="27">
        <f t="shared" si="0"/>
        <v>943230353.65999997</v>
      </c>
      <c r="P20" s="77"/>
    </row>
    <row r="21" spans="1:16" s="3" customFormat="1" ht="13" customHeight="1" thickBot="1" x14ac:dyDescent="0.25">
      <c r="A21" s="121"/>
      <c r="B21" s="5" t="s">
        <v>16</v>
      </c>
      <c r="C21" s="25">
        <v>3440014.27</v>
      </c>
      <c r="D21" s="25">
        <v>2711122.71</v>
      </c>
      <c r="E21" s="25">
        <v>2299697.6300000004</v>
      </c>
      <c r="F21" s="25">
        <v>2932541.8999999994</v>
      </c>
      <c r="G21" s="25">
        <v>4177711.29</v>
      </c>
      <c r="H21" s="25">
        <v>4086622.09</v>
      </c>
      <c r="I21" s="25">
        <v>3927058.8400000008</v>
      </c>
      <c r="J21" s="25">
        <v>3297747.54</v>
      </c>
      <c r="K21" s="25">
        <v>4384698.0999999996</v>
      </c>
      <c r="L21" s="25">
        <v>4356689.59</v>
      </c>
      <c r="M21" s="99">
        <v>6639656.7800000003</v>
      </c>
      <c r="N21" s="99">
        <v>5369699.6899999995</v>
      </c>
      <c r="O21" s="27">
        <f t="shared" si="0"/>
        <v>47623260.429999992</v>
      </c>
      <c r="P21" s="77"/>
    </row>
    <row r="22" spans="1:16" s="3" customFormat="1" ht="13" customHeight="1" thickBot="1" x14ac:dyDescent="0.3">
      <c r="A22" s="116" t="s">
        <v>17</v>
      </c>
      <c r="B22" s="122"/>
      <c r="C22" s="50">
        <f t="shared" ref="C22:O22" si="1">SUM(C11:C21)</f>
        <v>1249103606.1099999</v>
      </c>
      <c r="D22" s="50">
        <f t="shared" si="1"/>
        <v>1149070447.2</v>
      </c>
      <c r="E22" s="50">
        <f t="shared" si="1"/>
        <v>1193549449.0500002</v>
      </c>
      <c r="F22" s="50">
        <f t="shared" si="1"/>
        <v>1081275612.29</v>
      </c>
      <c r="G22" s="50">
        <f t="shared" si="1"/>
        <v>1074031528.97</v>
      </c>
      <c r="H22" s="50">
        <f t="shared" si="1"/>
        <v>1126730984.4699998</v>
      </c>
      <c r="I22" s="50">
        <f t="shared" si="1"/>
        <v>1050743113.22</v>
      </c>
      <c r="J22" s="50">
        <f t="shared" si="1"/>
        <v>1038165432.53</v>
      </c>
      <c r="K22" s="50">
        <f t="shared" si="1"/>
        <v>1187376955.0400002</v>
      </c>
      <c r="L22" s="50">
        <f t="shared" si="1"/>
        <v>1294116068.6700001</v>
      </c>
      <c r="M22" s="50">
        <f t="shared" si="1"/>
        <v>1471976689.3399997</v>
      </c>
      <c r="N22" s="50">
        <f t="shared" si="1"/>
        <v>1460991446.0500002</v>
      </c>
      <c r="O22" s="51">
        <f t="shared" si="1"/>
        <v>14377131332.940001</v>
      </c>
      <c r="P22" s="78"/>
    </row>
    <row r="23" spans="1:16" s="3" customFormat="1" ht="13" customHeight="1" x14ac:dyDescent="0.2">
      <c r="A23" s="121" t="s">
        <v>18</v>
      </c>
      <c r="B23" s="5" t="s">
        <v>6</v>
      </c>
      <c r="C23" s="25">
        <v>22691196.359999999</v>
      </c>
      <c r="D23" s="25">
        <v>21333544.579999998</v>
      </c>
      <c r="E23" s="25">
        <v>22780705.73</v>
      </c>
      <c r="F23" s="25">
        <v>19707449.329999998</v>
      </c>
      <c r="G23" s="25">
        <v>19802153.550000004</v>
      </c>
      <c r="H23" s="25">
        <v>20347893.50999999</v>
      </c>
      <c r="I23" s="25">
        <v>23260287.670000002</v>
      </c>
      <c r="J23" s="25">
        <v>16939196.380000003</v>
      </c>
      <c r="K23" s="25">
        <v>18308318.48</v>
      </c>
      <c r="L23" s="25">
        <v>17827012.5</v>
      </c>
      <c r="M23" s="99">
        <v>31294227.119999997</v>
      </c>
      <c r="N23" s="99">
        <v>29403895.860000007</v>
      </c>
      <c r="O23" s="27">
        <f t="shared" ref="O23:O48" si="2">SUM(C23:N23)</f>
        <v>263695881.07000002</v>
      </c>
      <c r="P23" s="79"/>
    </row>
    <row r="24" spans="1:16" s="3" customFormat="1" ht="13" customHeight="1" x14ac:dyDescent="0.2">
      <c r="A24" s="121"/>
      <c r="B24" s="5" t="s">
        <v>7</v>
      </c>
      <c r="C24" s="25">
        <v>20593917.030000001</v>
      </c>
      <c r="D24" s="25">
        <v>19948939.900000006</v>
      </c>
      <c r="E24" s="25">
        <v>18519938.75</v>
      </c>
      <c r="F24" s="25">
        <v>16440350.919999998</v>
      </c>
      <c r="G24" s="25">
        <v>16632974.620000001</v>
      </c>
      <c r="H24" s="25">
        <v>16444844.630000003</v>
      </c>
      <c r="I24" s="25">
        <v>15098106.280000001</v>
      </c>
      <c r="J24" s="25">
        <v>13845554.370000001</v>
      </c>
      <c r="K24" s="25">
        <v>15962000.590000004</v>
      </c>
      <c r="L24" s="25">
        <v>16521222.629999999</v>
      </c>
      <c r="M24" s="99">
        <v>18430657.420000002</v>
      </c>
      <c r="N24" s="99">
        <v>18924426.800000001</v>
      </c>
      <c r="O24" s="27">
        <f t="shared" si="2"/>
        <v>207362933.94000006</v>
      </c>
      <c r="P24" s="80"/>
    </row>
    <row r="25" spans="1:16" s="3" customFormat="1" ht="13" customHeight="1" x14ac:dyDescent="0.2">
      <c r="A25" s="121"/>
      <c r="B25" s="5" t="s">
        <v>19</v>
      </c>
      <c r="C25" s="25">
        <v>33047.129999999997</v>
      </c>
      <c r="D25" s="25">
        <v>32104.560000000001</v>
      </c>
      <c r="E25" s="25">
        <v>30140.52</v>
      </c>
      <c r="F25" s="25">
        <v>24523.919999999998</v>
      </c>
      <c r="G25" s="25">
        <v>17322.45</v>
      </c>
      <c r="H25" s="25">
        <v>17614.29</v>
      </c>
      <c r="I25" s="25">
        <v>10952.37</v>
      </c>
      <c r="J25" s="25">
        <v>6023.97</v>
      </c>
      <c r="K25" s="25">
        <v>8074.05</v>
      </c>
      <c r="L25" s="25">
        <v>7786.2699999999995</v>
      </c>
      <c r="M25" s="99">
        <v>7595.5499999999993</v>
      </c>
      <c r="N25" s="99">
        <v>8721.84</v>
      </c>
      <c r="O25" s="27">
        <f t="shared" si="2"/>
        <v>203906.91999999998</v>
      </c>
      <c r="P25" s="80"/>
    </row>
    <row r="26" spans="1:16" s="3" customFormat="1" ht="13" customHeight="1" x14ac:dyDescent="0.2">
      <c r="A26" s="121"/>
      <c r="B26" s="5" t="s">
        <v>8</v>
      </c>
      <c r="C26" s="25">
        <v>48561121.299999952</v>
      </c>
      <c r="D26" s="25">
        <v>45089146.909999944</v>
      </c>
      <c r="E26" s="25">
        <v>42976592.259999983</v>
      </c>
      <c r="F26" s="25">
        <v>38895785.300000012</v>
      </c>
      <c r="G26" s="25">
        <v>42386091.279999964</v>
      </c>
      <c r="H26" s="25">
        <v>42215365.339999989</v>
      </c>
      <c r="I26" s="25">
        <v>38962675.260000035</v>
      </c>
      <c r="J26" s="25">
        <v>40013498.420000039</v>
      </c>
      <c r="K26" s="25">
        <v>44806608.490000039</v>
      </c>
      <c r="L26" s="25">
        <v>46062267.849999979</v>
      </c>
      <c r="M26" s="99">
        <v>51015712.930000037</v>
      </c>
      <c r="N26" s="99">
        <v>51940057.600000031</v>
      </c>
      <c r="O26" s="27">
        <f t="shared" si="2"/>
        <v>532924922.93999994</v>
      </c>
      <c r="P26" s="80"/>
    </row>
    <row r="27" spans="1:16" s="3" customFormat="1" ht="13" customHeight="1" x14ac:dyDescent="0.2">
      <c r="A27" s="121"/>
      <c r="B27" s="5" t="s">
        <v>9</v>
      </c>
      <c r="C27" s="25">
        <v>7393382.2400000002</v>
      </c>
      <c r="D27" s="25">
        <v>7590970.2600000016</v>
      </c>
      <c r="E27" s="25">
        <v>7478425.8699999992</v>
      </c>
      <c r="F27" s="25">
        <v>7503210.6500000004</v>
      </c>
      <c r="G27" s="25">
        <v>7050098.1399999987</v>
      </c>
      <c r="H27" s="25">
        <v>7388873.1099999994</v>
      </c>
      <c r="I27" s="25">
        <v>6383592.9000000004</v>
      </c>
      <c r="J27" s="25">
        <v>5366547.7</v>
      </c>
      <c r="K27" s="25">
        <v>6175949.5100000007</v>
      </c>
      <c r="L27" s="25">
        <v>5865887.3199999994</v>
      </c>
      <c r="M27" s="99">
        <v>6993558.9000000013</v>
      </c>
      <c r="N27" s="99">
        <v>6954125.7799999993</v>
      </c>
      <c r="O27" s="27">
        <f t="shared" si="2"/>
        <v>82144622.38000001</v>
      </c>
      <c r="P27" s="80"/>
    </row>
    <row r="28" spans="1:16" s="3" customFormat="1" ht="13" customHeight="1" x14ac:dyDescent="0.2">
      <c r="A28" s="121"/>
      <c r="B28" s="5" t="s">
        <v>10</v>
      </c>
      <c r="C28" s="25">
        <v>57490431.760000005</v>
      </c>
      <c r="D28" s="25">
        <v>55078326.370000005</v>
      </c>
      <c r="E28" s="25">
        <v>65202705.79999999</v>
      </c>
      <c r="F28" s="25">
        <v>62096178.030000001</v>
      </c>
      <c r="G28" s="25">
        <v>62654050.730000019</v>
      </c>
      <c r="H28" s="25">
        <v>68365922.670000002</v>
      </c>
      <c r="I28" s="25">
        <v>61897555.030000001</v>
      </c>
      <c r="J28" s="25">
        <v>60145311.030000016</v>
      </c>
      <c r="K28" s="25">
        <v>73965782.560000017</v>
      </c>
      <c r="L28" s="25">
        <v>83522656.399999991</v>
      </c>
      <c r="M28" s="99">
        <v>85567455.410000026</v>
      </c>
      <c r="N28" s="99">
        <v>78828517.770000011</v>
      </c>
      <c r="O28" s="27">
        <f t="shared" si="2"/>
        <v>814814893.56000018</v>
      </c>
      <c r="P28" s="80"/>
    </row>
    <row r="29" spans="1:16" s="3" customFormat="1" ht="13" customHeight="1" x14ac:dyDescent="0.2">
      <c r="A29" s="121"/>
      <c r="B29" s="5" t="s">
        <v>11</v>
      </c>
      <c r="C29" s="25">
        <v>8897881.8000000007</v>
      </c>
      <c r="D29" s="25">
        <v>9214544.879999999</v>
      </c>
      <c r="E29" s="25">
        <v>7841521.9899999993</v>
      </c>
      <c r="F29" s="25">
        <v>5797357.9399999995</v>
      </c>
      <c r="G29" s="25">
        <v>5788684.5099999998</v>
      </c>
      <c r="H29" s="25">
        <v>6872268.0800000001</v>
      </c>
      <c r="I29" s="25">
        <v>5364557.7699999996</v>
      </c>
      <c r="J29" s="25">
        <v>7475796.4400000013</v>
      </c>
      <c r="K29" s="25">
        <v>7480689.0500000007</v>
      </c>
      <c r="L29" s="25">
        <v>7809878.7300000023</v>
      </c>
      <c r="M29" s="99">
        <v>8369265.1600000001</v>
      </c>
      <c r="N29" s="99">
        <v>8262538.1700000009</v>
      </c>
      <c r="O29" s="27">
        <f t="shared" si="2"/>
        <v>89174984.519999996</v>
      </c>
      <c r="P29" s="80"/>
    </row>
    <row r="30" spans="1:16" s="3" customFormat="1" ht="13" customHeight="1" x14ac:dyDescent="0.2">
      <c r="A30" s="121"/>
      <c r="B30" s="5" t="s">
        <v>20</v>
      </c>
      <c r="C30" s="25">
        <v>550.69000000000005</v>
      </c>
      <c r="D30" s="25">
        <v>550.69000000000005</v>
      </c>
      <c r="E30" s="25">
        <v>550.69000000000005</v>
      </c>
      <c r="F30" s="25">
        <v>550.69000000000005</v>
      </c>
      <c r="G30" s="25">
        <v>550.69000000000005</v>
      </c>
      <c r="H30" s="25">
        <v>551</v>
      </c>
      <c r="I30" s="25">
        <v>550.69000000000005</v>
      </c>
      <c r="J30" s="25">
        <v>542.84</v>
      </c>
      <c r="K30" s="25">
        <v>517.26</v>
      </c>
      <c r="L30" s="25">
        <v>424.02</v>
      </c>
      <c r="M30" s="99">
        <v>485.92</v>
      </c>
      <c r="N30" s="99">
        <v>485.92</v>
      </c>
      <c r="O30" s="27">
        <f t="shared" si="2"/>
        <v>6311.1</v>
      </c>
      <c r="P30" s="80"/>
    </row>
    <row r="31" spans="1:16" s="3" customFormat="1" ht="13" customHeight="1" x14ac:dyDescent="0.2">
      <c r="A31" s="121"/>
      <c r="B31" s="5" t="s">
        <v>21</v>
      </c>
      <c r="C31" s="25">
        <v>13068685.960000001</v>
      </c>
      <c r="D31" s="25">
        <v>12521809.369999999</v>
      </c>
      <c r="E31" s="25">
        <v>12905033.24</v>
      </c>
      <c r="F31" s="25">
        <v>12219109.050000001</v>
      </c>
      <c r="G31" s="25">
        <v>11780063.690000003</v>
      </c>
      <c r="H31" s="25">
        <v>12370290.060000001</v>
      </c>
      <c r="I31" s="25">
        <v>11719941.829999998</v>
      </c>
      <c r="J31" s="25">
        <v>15217688.990000002</v>
      </c>
      <c r="K31" s="25">
        <v>13552491.220000001</v>
      </c>
      <c r="L31" s="25">
        <v>13887563.82</v>
      </c>
      <c r="M31" s="99">
        <v>17371449.150000002</v>
      </c>
      <c r="N31" s="99">
        <v>16955919.640000001</v>
      </c>
      <c r="O31" s="27">
        <f t="shared" si="2"/>
        <v>163570046.01999998</v>
      </c>
      <c r="P31" s="80"/>
    </row>
    <row r="32" spans="1:16" s="3" customFormat="1" ht="13" customHeight="1" x14ac:dyDescent="0.2">
      <c r="A32" s="121"/>
      <c r="B32" s="5" t="s">
        <v>22</v>
      </c>
      <c r="C32" s="25">
        <v>374270.49000000005</v>
      </c>
      <c r="D32" s="25">
        <v>345396.83</v>
      </c>
      <c r="E32" s="25">
        <v>351097.44999999995</v>
      </c>
      <c r="F32" s="25">
        <v>138976.68000000005</v>
      </c>
      <c r="G32" s="25">
        <v>98168.560000000012</v>
      </c>
      <c r="H32" s="25">
        <v>99822.379999999976</v>
      </c>
      <c r="I32" s="25">
        <v>64404.44</v>
      </c>
      <c r="J32" s="25">
        <v>34144.060000000012</v>
      </c>
      <c r="K32" s="25">
        <v>45761.26</v>
      </c>
      <c r="L32" s="25">
        <v>44071.539999999972</v>
      </c>
      <c r="M32" s="99">
        <v>43049.909999999989</v>
      </c>
      <c r="N32" s="99">
        <v>49432.299999999988</v>
      </c>
      <c r="O32" s="27">
        <f t="shared" si="2"/>
        <v>1688595.9000000001</v>
      </c>
      <c r="P32" s="80"/>
    </row>
    <row r="33" spans="1:16" s="3" customFormat="1" ht="13" customHeight="1" x14ac:dyDescent="0.2">
      <c r="A33" s="121"/>
      <c r="B33" s="5" t="s">
        <v>23</v>
      </c>
      <c r="C33" s="25">
        <v>6657651.5800000001</v>
      </c>
      <c r="D33" s="25">
        <v>6004837.8699999992</v>
      </c>
      <c r="E33" s="25">
        <v>6206101.0099999998</v>
      </c>
      <c r="F33" s="25">
        <v>5529632.3000000007</v>
      </c>
      <c r="G33" s="25">
        <v>5507824.9800000004</v>
      </c>
      <c r="H33" s="25">
        <v>5751993.1000000006</v>
      </c>
      <c r="I33" s="25">
        <v>5127861.3400000008</v>
      </c>
      <c r="J33" s="25">
        <v>5014125.9800000004</v>
      </c>
      <c r="K33" s="25">
        <v>5741322.79</v>
      </c>
      <c r="L33" s="25">
        <v>5469030.6100000003</v>
      </c>
      <c r="M33" s="99">
        <v>6718309.6399999997</v>
      </c>
      <c r="N33" s="99">
        <v>6490767.1600000001</v>
      </c>
      <c r="O33" s="27">
        <f t="shared" si="2"/>
        <v>70219458.360000014</v>
      </c>
      <c r="P33" s="80"/>
    </row>
    <row r="34" spans="1:16" s="3" customFormat="1" ht="13" customHeight="1" x14ac:dyDescent="0.2">
      <c r="A34" s="121"/>
      <c r="B34" s="5" t="s">
        <v>24</v>
      </c>
      <c r="C34" s="25">
        <v>6331451.0099999998</v>
      </c>
      <c r="D34" s="25">
        <v>5763556.9800000004</v>
      </c>
      <c r="E34" s="25">
        <v>6498652.1099999994</v>
      </c>
      <c r="F34" s="25">
        <v>5047033.1899999995</v>
      </c>
      <c r="G34" s="25">
        <v>5609922.5899999999</v>
      </c>
      <c r="H34" s="25">
        <v>6723742.5199999996</v>
      </c>
      <c r="I34" s="25">
        <v>6283239.9000000004</v>
      </c>
      <c r="J34" s="25">
        <v>6824267.0499999989</v>
      </c>
      <c r="K34" s="25">
        <v>7920339.7400000002</v>
      </c>
      <c r="L34" s="25">
        <v>7576763.2899999991</v>
      </c>
      <c r="M34" s="99">
        <v>9329715.3399999999</v>
      </c>
      <c r="N34" s="99">
        <v>10344373.48</v>
      </c>
      <c r="O34" s="27">
        <f t="shared" si="2"/>
        <v>84253057.200000003</v>
      </c>
      <c r="P34" s="80"/>
    </row>
    <row r="35" spans="1:16" s="3" customFormat="1" ht="13" customHeight="1" x14ac:dyDescent="0.2">
      <c r="A35" s="121"/>
      <c r="B35" s="5" t="s">
        <v>12</v>
      </c>
      <c r="C35" s="25">
        <v>4408763.709999999</v>
      </c>
      <c r="D35" s="25">
        <v>4943841.45</v>
      </c>
      <c r="E35" s="25">
        <v>5955544.5099999998</v>
      </c>
      <c r="F35" s="25">
        <v>5552787.9700000007</v>
      </c>
      <c r="G35" s="25">
        <v>6122342.2500000009</v>
      </c>
      <c r="H35" s="25">
        <v>6159457.4100000001</v>
      </c>
      <c r="I35" s="25">
        <v>6176211.25</v>
      </c>
      <c r="J35" s="25">
        <v>5649834.7699999996</v>
      </c>
      <c r="K35" s="25">
        <v>3399541.3099999996</v>
      </c>
      <c r="L35" s="25">
        <v>9806299.870000001</v>
      </c>
      <c r="M35" s="99">
        <v>2609513.1599999997</v>
      </c>
      <c r="N35" s="99">
        <v>9530527.8599999994</v>
      </c>
      <c r="O35" s="27">
        <f t="shared" si="2"/>
        <v>70314665.519999996</v>
      </c>
      <c r="P35" s="80"/>
    </row>
    <row r="36" spans="1:16" s="3" customFormat="1" ht="13" customHeight="1" x14ac:dyDescent="0.2">
      <c r="A36" s="121"/>
      <c r="B36" s="5" t="s">
        <v>13</v>
      </c>
      <c r="C36" s="25">
        <v>1192297670.6900001</v>
      </c>
      <c r="D36" s="25">
        <v>1073758862.4299996</v>
      </c>
      <c r="E36" s="25">
        <v>1141853235.3799999</v>
      </c>
      <c r="F36" s="25">
        <v>1030701240.4599998</v>
      </c>
      <c r="G36" s="25">
        <v>1001125029.78</v>
      </c>
      <c r="H36" s="25">
        <v>1059008694.75</v>
      </c>
      <c r="I36" s="25">
        <v>982504562.21000028</v>
      </c>
      <c r="J36" s="25">
        <v>970188229.31999993</v>
      </c>
      <c r="K36" s="25">
        <v>1115417482.1199996</v>
      </c>
      <c r="L36" s="25">
        <v>1191959375.1300001</v>
      </c>
      <c r="M36" s="99">
        <v>1397900602.4799998</v>
      </c>
      <c r="N36" s="99">
        <v>1377284858.3899999</v>
      </c>
      <c r="O36" s="27">
        <f t="shared" si="2"/>
        <v>13533999843.139999</v>
      </c>
      <c r="P36" s="80"/>
    </row>
    <row r="37" spans="1:16" s="3" customFormat="1" ht="13" customHeight="1" x14ac:dyDescent="0.2">
      <c r="A37" s="121"/>
      <c r="B37" s="5" t="s">
        <v>14</v>
      </c>
      <c r="C37" s="25">
        <v>29347221.220000021</v>
      </c>
      <c r="D37" s="25">
        <v>28289128.290000036</v>
      </c>
      <c r="E37" s="25">
        <v>27347680.510000005</v>
      </c>
      <c r="F37" s="25">
        <v>23972390.060000032</v>
      </c>
      <c r="G37" s="25">
        <v>24552292.849999975</v>
      </c>
      <c r="H37" s="25">
        <v>25483652.700000029</v>
      </c>
      <c r="I37" s="25">
        <v>24070339.700000007</v>
      </c>
      <c r="J37" s="25">
        <v>27850492.029999971</v>
      </c>
      <c r="K37" s="25">
        <v>30408198.799999982</v>
      </c>
      <c r="L37" s="25">
        <v>30533823.999999993</v>
      </c>
      <c r="M37" s="99">
        <v>33456753.590000022</v>
      </c>
      <c r="N37" s="99">
        <v>31493230.289999954</v>
      </c>
      <c r="O37" s="27">
        <f t="shared" si="2"/>
        <v>336805204.04000008</v>
      </c>
      <c r="P37" s="80"/>
    </row>
    <row r="38" spans="1:16" s="3" customFormat="1" ht="13" customHeight="1" x14ac:dyDescent="0.2">
      <c r="A38" s="121"/>
      <c r="B38" s="5" t="s">
        <v>25</v>
      </c>
      <c r="C38" s="25">
        <v>11838485.23</v>
      </c>
      <c r="D38" s="25">
        <v>12735519.719999999</v>
      </c>
      <c r="E38" s="25">
        <v>8417389.629999999</v>
      </c>
      <c r="F38" s="25">
        <v>7141966.0800000001</v>
      </c>
      <c r="G38" s="25">
        <v>5352204.3599999994</v>
      </c>
      <c r="H38" s="25">
        <v>7861442.8800000008</v>
      </c>
      <c r="I38" s="25">
        <v>7591070.9799999995</v>
      </c>
      <c r="J38" s="25">
        <v>7815816.25</v>
      </c>
      <c r="K38" s="25">
        <v>8683987.8399999999</v>
      </c>
      <c r="L38" s="25">
        <v>8869685.7899999991</v>
      </c>
      <c r="M38" s="99">
        <v>10188059.880000001</v>
      </c>
      <c r="N38" s="99">
        <v>12318637.110000001</v>
      </c>
      <c r="O38" s="27">
        <f t="shared" si="2"/>
        <v>108814265.74999999</v>
      </c>
      <c r="P38" s="80"/>
    </row>
    <row r="39" spans="1:16" s="3" customFormat="1" ht="13" customHeight="1" x14ac:dyDescent="0.2">
      <c r="A39" s="121"/>
      <c r="B39" s="5" t="s">
        <v>26</v>
      </c>
      <c r="C39" s="25">
        <v>7406354.5500000007</v>
      </c>
      <c r="D39" s="25">
        <v>6627714.2199999997</v>
      </c>
      <c r="E39" s="25">
        <v>12825006.92</v>
      </c>
      <c r="F39" s="25">
        <v>9496126.2300000004</v>
      </c>
      <c r="G39" s="25">
        <v>7035272.1500000004</v>
      </c>
      <c r="H39" s="25">
        <v>6348488.4400000004</v>
      </c>
      <c r="I39" s="25">
        <v>7226698.7400000002</v>
      </c>
      <c r="J39" s="25">
        <v>7141301.4399999995</v>
      </c>
      <c r="K39" s="25">
        <v>7276384.3999999994</v>
      </c>
      <c r="L39" s="25">
        <v>9341475.2899999991</v>
      </c>
      <c r="M39" s="99">
        <v>14527119.199999999</v>
      </c>
      <c r="N39" s="99">
        <v>17252448.060000002</v>
      </c>
      <c r="O39" s="27">
        <f t="shared" si="2"/>
        <v>112504389.64</v>
      </c>
      <c r="P39" s="80"/>
    </row>
    <row r="40" spans="1:16" s="3" customFormat="1" ht="13" customHeight="1" x14ac:dyDescent="0.2">
      <c r="A40" s="121"/>
      <c r="B40" s="5" t="s">
        <v>16</v>
      </c>
      <c r="C40" s="25">
        <v>20928072.129999995</v>
      </c>
      <c r="D40" s="25">
        <v>21432004.380000003</v>
      </c>
      <c r="E40" s="25">
        <v>18918707.280000001</v>
      </c>
      <c r="F40" s="25">
        <v>17673604.549999997</v>
      </c>
      <c r="G40" s="25">
        <v>18111404.250000004</v>
      </c>
      <c r="H40" s="25">
        <v>18199998.849999998</v>
      </c>
      <c r="I40" s="25">
        <v>16563588.110000007</v>
      </c>
      <c r="J40" s="25">
        <v>15618646.350000009</v>
      </c>
      <c r="K40" s="25">
        <v>17648430.919999994</v>
      </c>
      <c r="L40" s="25">
        <v>17313911.200000003</v>
      </c>
      <c r="M40" s="99">
        <v>22365694.920000002</v>
      </c>
      <c r="N40" s="99">
        <v>20607899.720000006</v>
      </c>
      <c r="O40" s="27">
        <f t="shared" si="2"/>
        <v>225381962.66000006</v>
      </c>
      <c r="P40" s="80"/>
    </row>
    <row r="41" spans="1:16" s="3" customFormat="1" ht="13" customHeight="1" thickBot="1" x14ac:dyDescent="0.25">
      <c r="A41" s="123"/>
      <c r="B41" s="76" t="s">
        <v>15</v>
      </c>
      <c r="C41" s="25">
        <v>114087644.5</v>
      </c>
      <c r="D41" s="25">
        <v>116870105.03000002</v>
      </c>
      <c r="E41" s="25">
        <v>110253892.87</v>
      </c>
      <c r="F41" s="25">
        <v>106406769.66000003</v>
      </c>
      <c r="G41" s="25">
        <v>117831504.10999998</v>
      </c>
      <c r="H41" s="25">
        <v>114864910.26999997</v>
      </c>
      <c r="I41" s="25">
        <v>111471606.27</v>
      </c>
      <c r="J41" s="25">
        <v>106223218.10000002</v>
      </c>
      <c r="K41" s="25">
        <v>123059683.27999999</v>
      </c>
      <c r="L41" s="25">
        <v>134485557.25</v>
      </c>
      <c r="M41" s="99">
        <v>157327973.02999997</v>
      </c>
      <c r="N41" s="99">
        <v>148459250.84000003</v>
      </c>
      <c r="O41" s="27">
        <f t="shared" si="2"/>
        <v>1461342115.21</v>
      </c>
      <c r="P41" s="80"/>
    </row>
    <row r="42" spans="1:16" s="3" customFormat="1" ht="13" customHeight="1" thickBot="1" x14ac:dyDescent="0.3">
      <c r="A42" s="116" t="s">
        <v>27</v>
      </c>
      <c r="B42" s="122"/>
      <c r="C42" s="50">
        <f t="shared" ref="C42:N42" si="3">SUM(C23:C41)</f>
        <v>1572407799.3800001</v>
      </c>
      <c r="D42" s="50">
        <f t="shared" si="3"/>
        <v>1447580904.7199996</v>
      </c>
      <c r="E42" s="50">
        <f t="shared" si="3"/>
        <v>1516362922.52</v>
      </c>
      <c r="F42" s="50">
        <f t="shared" si="3"/>
        <v>1374345043.0099998</v>
      </c>
      <c r="G42" s="50">
        <f t="shared" si="3"/>
        <v>1357457955.5399997</v>
      </c>
      <c r="H42" s="50">
        <f t="shared" si="3"/>
        <v>1424525825.99</v>
      </c>
      <c r="I42" s="50">
        <f t="shared" si="3"/>
        <v>1329777802.7400002</v>
      </c>
      <c r="J42" s="50">
        <f t="shared" si="3"/>
        <v>1311370235.4899998</v>
      </c>
      <c r="K42" s="50">
        <f t="shared" si="3"/>
        <v>1499861563.6699998</v>
      </c>
      <c r="L42" s="50">
        <f t="shared" si="3"/>
        <v>1606904693.51</v>
      </c>
      <c r="M42" s="50">
        <f t="shared" si="3"/>
        <v>1873517198.71</v>
      </c>
      <c r="N42" s="50">
        <f t="shared" si="3"/>
        <v>1845110114.5899997</v>
      </c>
      <c r="O42" s="51">
        <f t="shared" si="2"/>
        <v>18159222059.869999</v>
      </c>
      <c r="P42" s="78"/>
    </row>
    <row r="43" spans="1:16" s="3" customFormat="1" ht="13" customHeight="1" thickBot="1" x14ac:dyDescent="0.25">
      <c r="A43" s="124" t="s">
        <v>28</v>
      </c>
      <c r="B43" s="125" t="s">
        <v>6</v>
      </c>
      <c r="C43" s="83">
        <v>19430325.807835132</v>
      </c>
      <c r="D43" s="83">
        <v>19232713.994044274</v>
      </c>
      <c r="E43" s="83">
        <v>14994714.074844114</v>
      </c>
      <c r="F43" s="83">
        <v>14921013.331269473</v>
      </c>
      <c r="G43" s="83">
        <v>16396298.277338797</v>
      </c>
      <c r="H43" s="83">
        <v>16893876.023513265</v>
      </c>
      <c r="I43" s="83">
        <v>15217280.43</v>
      </c>
      <c r="J43" s="83">
        <v>15217280.43</v>
      </c>
      <c r="K43" s="83">
        <v>16563675.41</v>
      </c>
      <c r="L43" s="83">
        <v>40361747.859999999</v>
      </c>
      <c r="M43" s="83">
        <v>20418312.919999998</v>
      </c>
      <c r="N43" s="83">
        <v>19727987.98</v>
      </c>
      <c r="O43" s="110">
        <f t="shared" si="2"/>
        <v>229375226.53884506</v>
      </c>
      <c r="P43" s="81"/>
    </row>
    <row r="44" spans="1:16" s="3" customFormat="1" ht="13" customHeight="1" thickBot="1" x14ac:dyDescent="0.25">
      <c r="A44" s="116" t="s">
        <v>62</v>
      </c>
      <c r="B44" s="117"/>
      <c r="C44" s="50">
        <f>SUM(C22+C42+C43)</f>
        <v>2840941731.2978349</v>
      </c>
      <c r="D44" s="50">
        <f t="shared" ref="D44:N44" si="4">SUM(D22+D42+D43)</f>
        <v>2615884065.9140439</v>
      </c>
      <c r="E44" s="50">
        <f t="shared" si="4"/>
        <v>2724907085.6448441</v>
      </c>
      <c r="F44" s="50">
        <f t="shared" si="4"/>
        <v>2470541668.631269</v>
      </c>
      <c r="G44" s="50">
        <f t="shared" si="4"/>
        <v>2447885782.7873387</v>
      </c>
      <c r="H44" s="50">
        <f t="shared" si="4"/>
        <v>2568150686.4835134</v>
      </c>
      <c r="I44" s="50">
        <f t="shared" si="4"/>
        <v>2395738196.3899999</v>
      </c>
      <c r="J44" s="50">
        <f t="shared" si="4"/>
        <v>2364752948.4499993</v>
      </c>
      <c r="K44" s="50">
        <f t="shared" si="4"/>
        <v>2703802194.1199999</v>
      </c>
      <c r="L44" s="50">
        <f t="shared" si="4"/>
        <v>2941382510.0400004</v>
      </c>
      <c r="M44" s="50">
        <f t="shared" si="4"/>
        <v>3365912200.9699998</v>
      </c>
      <c r="N44" s="50">
        <f t="shared" si="4"/>
        <v>3325829548.6199999</v>
      </c>
      <c r="O44" s="51">
        <f t="shared" si="2"/>
        <v>32765728619.348843</v>
      </c>
    </row>
    <row r="45" spans="1:16" s="3" customFormat="1" ht="13" customHeight="1" x14ac:dyDescent="0.2">
      <c r="A45" s="85" t="s">
        <v>29</v>
      </c>
      <c r="B45" s="6"/>
      <c r="C45" s="28">
        <v>134375337.90000001</v>
      </c>
      <c r="D45" s="28">
        <v>117101629.40000001</v>
      </c>
      <c r="E45" s="28">
        <v>125915933.98999999</v>
      </c>
      <c r="F45" s="28">
        <v>102329656.93000001</v>
      </c>
      <c r="G45" s="28">
        <v>116241703.5</v>
      </c>
      <c r="H45" s="28">
        <v>124470097.51000001</v>
      </c>
      <c r="I45" s="28">
        <v>99143036.289999992</v>
      </c>
      <c r="J45" s="28">
        <v>111855824.69999999</v>
      </c>
      <c r="K45" s="28">
        <v>133551408.63999999</v>
      </c>
      <c r="L45" s="28">
        <v>148865873.59999999</v>
      </c>
      <c r="M45" s="99">
        <v>153383214.19999999</v>
      </c>
      <c r="N45" s="99">
        <v>152182064.90000001</v>
      </c>
      <c r="O45" s="27">
        <f t="shared" si="2"/>
        <v>1519415781.5600002</v>
      </c>
      <c r="P45" s="82"/>
    </row>
    <row r="46" spans="1:16" s="3" customFormat="1" ht="13" customHeight="1" x14ac:dyDescent="0.2">
      <c r="A46" s="85" t="s">
        <v>30</v>
      </c>
      <c r="B46" s="6"/>
      <c r="C46" s="26">
        <v>93387998.420000002</v>
      </c>
      <c r="D46" s="26">
        <v>80962658.340000004</v>
      </c>
      <c r="E46" s="26">
        <v>87210617.5</v>
      </c>
      <c r="F46" s="26">
        <v>71067575.540000007</v>
      </c>
      <c r="G46" s="26">
        <v>80982082.640000001</v>
      </c>
      <c r="H46" s="26">
        <v>86883098.159999996</v>
      </c>
      <c r="I46" s="26">
        <v>68396388.700000003</v>
      </c>
      <c r="J46" s="26">
        <v>77040727.560000002</v>
      </c>
      <c r="K46" s="26">
        <v>92125522.980000004</v>
      </c>
      <c r="L46" s="26">
        <v>102907455.95</v>
      </c>
      <c r="M46" s="99">
        <v>106537117.75</v>
      </c>
      <c r="N46" s="99">
        <v>104981812.34</v>
      </c>
      <c r="O46" s="27">
        <f t="shared" si="2"/>
        <v>1052483055.8800002</v>
      </c>
      <c r="P46" s="82"/>
    </row>
    <row r="47" spans="1:16" s="3" customFormat="1" ht="13" customHeight="1" x14ac:dyDescent="0.2">
      <c r="A47" s="85" t="s">
        <v>31</v>
      </c>
      <c r="B47" s="6"/>
      <c r="C47" s="26">
        <v>426156156.72000003</v>
      </c>
      <c r="D47" s="26">
        <v>422973553.24000001</v>
      </c>
      <c r="E47" s="26">
        <v>418076210.60000002</v>
      </c>
      <c r="F47" s="26">
        <v>388193667.44</v>
      </c>
      <c r="G47" s="26">
        <v>414526933.22000003</v>
      </c>
      <c r="H47" s="26">
        <v>414177105.89999998</v>
      </c>
      <c r="I47" s="26">
        <v>381093461.15999997</v>
      </c>
      <c r="J47" s="26">
        <v>344599077.31</v>
      </c>
      <c r="K47" s="26">
        <v>402148486.10000002</v>
      </c>
      <c r="L47" s="26">
        <v>419078136.13999999</v>
      </c>
      <c r="M47" s="99">
        <v>492855252.49000001</v>
      </c>
      <c r="N47" s="99">
        <v>490751446.17000002</v>
      </c>
      <c r="O47" s="27">
        <f t="shared" si="2"/>
        <v>5014629486.4899998</v>
      </c>
      <c r="P47" s="82"/>
    </row>
    <row r="48" spans="1:16" s="3" customFormat="1" ht="13" customHeight="1" thickBot="1" x14ac:dyDescent="0.25">
      <c r="A48" s="85" t="s">
        <v>32</v>
      </c>
      <c r="B48" s="6"/>
      <c r="C48" s="26">
        <v>747735694.19999993</v>
      </c>
      <c r="D48" s="26">
        <v>663301267.17999995</v>
      </c>
      <c r="E48" s="26">
        <v>728465995.41000009</v>
      </c>
      <c r="F48" s="26">
        <v>676557889.20000005</v>
      </c>
      <c r="G48" s="26">
        <v>598945837.24000001</v>
      </c>
      <c r="H48" s="26">
        <v>651770599.64999998</v>
      </c>
      <c r="I48" s="26">
        <v>646278721.70000005</v>
      </c>
      <c r="J48" s="26">
        <v>667466101.43000007</v>
      </c>
      <c r="K48" s="26">
        <v>717255628.75</v>
      </c>
      <c r="L48" s="26">
        <v>813597069.10000002</v>
      </c>
      <c r="M48" s="99">
        <v>927985831.66999996</v>
      </c>
      <c r="N48" s="99">
        <v>925490248.12</v>
      </c>
      <c r="O48" s="27">
        <f t="shared" si="2"/>
        <v>8764850883.6500015</v>
      </c>
      <c r="P48" s="82"/>
    </row>
    <row r="49" spans="1:16" s="3" customFormat="1" ht="13" customHeight="1" thickBot="1" x14ac:dyDescent="0.3">
      <c r="A49" s="116" t="s">
        <v>33</v>
      </c>
      <c r="B49" s="122"/>
      <c r="C49" s="50">
        <f t="shared" ref="C49:N49" si="5">SUM(C45:C48)</f>
        <v>1401655187.2399998</v>
      </c>
      <c r="D49" s="50">
        <f t="shared" si="5"/>
        <v>1284339108.1599998</v>
      </c>
      <c r="E49" s="50">
        <f t="shared" si="5"/>
        <v>1359668757.5</v>
      </c>
      <c r="F49" s="50">
        <f t="shared" si="5"/>
        <v>1238148789.1100001</v>
      </c>
      <c r="G49" s="50">
        <f t="shared" si="5"/>
        <v>1210696556.5999999</v>
      </c>
      <c r="H49" s="50">
        <f t="shared" si="5"/>
        <v>1277300901.2199998</v>
      </c>
      <c r="I49" s="50">
        <f t="shared" si="5"/>
        <v>1194911607.8499999</v>
      </c>
      <c r="J49" s="50">
        <f t="shared" si="5"/>
        <v>1200961731</v>
      </c>
      <c r="K49" s="50">
        <f t="shared" si="5"/>
        <v>1345081046.47</v>
      </c>
      <c r="L49" s="50">
        <f t="shared" si="5"/>
        <v>1484448534.79</v>
      </c>
      <c r="M49" s="50">
        <f t="shared" si="5"/>
        <v>1680761416.1100001</v>
      </c>
      <c r="N49" s="50">
        <f t="shared" si="5"/>
        <v>1673405571.5300002</v>
      </c>
      <c r="O49" s="51">
        <f>SUM(C49:N49)</f>
        <v>16351379207.58</v>
      </c>
      <c r="P49" s="78"/>
    </row>
    <row r="50" spans="1:16" s="3" customFormat="1" ht="13" customHeight="1" thickBot="1" x14ac:dyDescent="0.3">
      <c r="A50" s="124" t="s">
        <v>34</v>
      </c>
      <c r="B50" s="125"/>
      <c r="C50" s="83">
        <v>387951627.5</v>
      </c>
      <c r="D50" s="83">
        <v>356206202.19999999</v>
      </c>
      <c r="E50" s="83">
        <v>376192903.94</v>
      </c>
      <c r="F50" s="83">
        <v>342098763.32999998</v>
      </c>
      <c r="G50" s="83">
        <v>337181730.72000003</v>
      </c>
      <c r="H50" s="83">
        <v>353998011.79000002</v>
      </c>
      <c r="I50" s="83">
        <v>305755880.91000003</v>
      </c>
      <c r="J50" s="83">
        <v>370924164.75999999</v>
      </c>
      <c r="K50" s="83">
        <v>372245653.07999998</v>
      </c>
      <c r="L50" s="83">
        <v>406440546.55000001</v>
      </c>
      <c r="M50" s="83">
        <v>463996423</v>
      </c>
      <c r="N50" s="83">
        <v>457947482.63999999</v>
      </c>
      <c r="O50" s="110">
        <f t="shared" ref="O50" si="6">SUM(C50:N50)</f>
        <v>4530939390.4200001</v>
      </c>
      <c r="P50" s="65"/>
    </row>
    <row r="51" spans="1:16" s="3" customFormat="1" ht="13" customHeight="1" thickBot="1" x14ac:dyDescent="0.3">
      <c r="A51" s="126" t="s">
        <v>35</v>
      </c>
      <c r="B51" s="127"/>
      <c r="C51" s="52">
        <f t="shared" ref="C51:N51" si="7">SUM(C44+C49+C50)</f>
        <v>4630548546.0378342</v>
      </c>
      <c r="D51" s="52">
        <f t="shared" si="7"/>
        <v>4256429376.2740436</v>
      </c>
      <c r="E51" s="52">
        <f t="shared" si="7"/>
        <v>4460768747.0848436</v>
      </c>
      <c r="F51" s="52">
        <f t="shared" si="7"/>
        <v>4050789221.071269</v>
      </c>
      <c r="G51" s="52">
        <f t="shared" si="7"/>
        <v>3995764070.1073389</v>
      </c>
      <c r="H51" s="52">
        <f t="shared" si="7"/>
        <v>4199449599.4935131</v>
      </c>
      <c r="I51" s="52">
        <f t="shared" si="7"/>
        <v>3896405685.1499996</v>
      </c>
      <c r="J51" s="52">
        <f t="shared" si="7"/>
        <v>3936638844.2099991</v>
      </c>
      <c r="K51" s="52">
        <f t="shared" si="7"/>
        <v>4421128893.6700001</v>
      </c>
      <c r="L51" s="52">
        <f t="shared" si="7"/>
        <v>4832271591.3800001</v>
      </c>
      <c r="M51" s="52">
        <f t="shared" si="7"/>
        <v>5510670040.0799999</v>
      </c>
      <c r="N51" s="52">
        <f t="shared" si="7"/>
        <v>5457182602.79</v>
      </c>
      <c r="O51" s="53">
        <f>SUM(C51:N51)</f>
        <v>53648047217.348839</v>
      </c>
      <c r="P51" s="98"/>
    </row>
    <row r="52" spans="1:16" s="67" customFormat="1" ht="13" thickBot="1" x14ac:dyDescent="0.3">
      <c r="A52" s="68"/>
      <c r="B52" s="68"/>
      <c r="C52" s="90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/>
    </row>
    <row r="53" spans="1:16" s="3" customFormat="1" ht="13" customHeight="1" x14ac:dyDescent="0.25">
      <c r="A53" s="108" t="s">
        <v>36</v>
      </c>
      <c r="B53" s="109"/>
      <c r="C53" s="43">
        <v>44927</v>
      </c>
      <c r="D53" s="43">
        <v>44958</v>
      </c>
      <c r="E53" s="43">
        <v>44986</v>
      </c>
      <c r="F53" s="43">
        <v>45017</v>
      </c>
      <c r="G53" s="43">
        <v>45047</v>
      </c>
      <c r="H53" s="43">
        <v>45078</v>
      </c>
      <c r="I53" s="43">
        <v>45108</v>
      </c>
      <c r="J53" s="43">
        <v>45139</v>
      </c>
      <c r="K53" s="43">
        <v>45170</v>
      </c>
      <c r="L53" s="43">
        <v>45200</v>
      </c>
      <c r="M53" s="43">
        <v>45231</v>
      </c>
      <c r="N53" s="43">
        <v>45261</v>
      </c>
      <c r="O53" s="44" t="s">
        <v>3</v>
      </c>
      <c r="P53" s="19"/>
    </row>
    <row r="54" spans="1:16" s="3" customFormat="1" ht="13" customHeight="1" x14ac:dyDescent="0.25">
      <c r="A54" s="128" t="s">
        <v>5</v>
      </c>
      <c r="B54" s="6" t="s">
        <v>6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f t="shared" ref="O54:O82" si="8">SUM(C54:N54)</f>
        <v>0</v>
      </c>
      <c r="P54" s="19"/>
    </row>
    <row r="55" spans="1:16" s="3" customFormat="1" ht="13" customHeight="1" x14ac:dyDescent="0.25">
      <c r="A55" s="128"/>
      <c r="B55" s="6" t="s">
        <v>7</v>
      </c>
      <c r="C55" s="29">
        <v>0</v>
      </c>
      <c r="D55" s="29">
        <v>16976315.41</v>
      </c>
      <c r="E55" s="29">
        <v>12660.39</v>
      </c>
      <c r="F55" s="29">
        <v>0</v>
      </c>
      <c r="G55" s="29">
        <v>12666213.539999999</v>
      </c>
      <c r="H55" s="29">
        <v>0</v>
      </c>
      <c r="I55" s="29">
        <v>0</v>
      </c>
      <c r="J55" s="29">
        <v>10626374.029999999</v>
      </c>
      <c r="K55" s="29">
        <v>0</v>
      </c>
      <c r="L55" s="29">
        <v>0</v>
      </c>
      <c r="M55" s="29">
        <v>11296757.129999999</v>
      </c>
      <c r="N55" s="29">
        <v>0</v>
      </c>
      <c r="O55" s="30">
        <f t="shared" si="8"/>
        <v>51578320.5</v>
      </c>
      <c r="P55" s="19"/>
    </row>
    <row r="56" spans="1:16" s="3" customFormat="1" ht="13" customHeight="1" x14ac:dyDescent="0.25">
      <c r="A56" s="128"/>
      <c r="B56" s="6" t="s">
        <v>8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f t="shared" si="8"/>
        <v>0</v>
      </c>
      <c r="P56" s="19"/>
    </row>
    <row r="57" spans="1:16" s="3" customFormat="1" ht="13" customHeight="1" x14ac:dyDescent="0.25">
      <c r="A57" s="128"/>
      <c r="B57" s="6" t="s">
        <v>10</v>
      </c>
      <c r="C57" s="29">
        <v>0</v>
      </c>
      <c r="D57" s="29">
        <v>106219896.21000001</v>
      </c>
      <c r="E57" s="29">
        <v>880751.63</v>
      </c>
      <c r="F57" s="29">
        <v>2307766.27</v>
      </c>
      <c r="G57" s="29">
        <v>110738396.5</v>
      </c>
      <c r="H57" s="29">
        <v>0</v>
      </c>
      <c r="I57" s="29">
        <v>77865.320000000007</v>
      </c>
      <c r="J57" s="29">
        <v>164189395.52000001</v>
      </c>
      <c r="K57" s="29">
        <v>0</v>
      </c>
      <c r="L57" s="29">
        <v>0</v>
      </c>
      <c r="M57" s="29">
        <v>263366249.78</v>
      </c>
      <c r="N57" s="29">
        <v>0</v>
      </c>
      <c r="O57" s="30">
        <f t="shared" si="8"/>
        <v>647780321.23000002</v>
      </c>
      <c r="P57" s="19"/>
    </row>
    <row r="58" spans="1:16" s="3" customFormat="1" ht="13" customHeight="1" x14ac:dyDescent="0.25">
      <c r="A58" s="128"/>
      <c r="B58" s="6" t="s">
        <v>11</v>
      </c>
      <c r="C58" s="29">
        <v>0</v>
      </c>
      <c r="D58" s="29">
        <v>0</v>
      </c>
      <c r="E58" s="29">
        <v>0</v>
      </c>
      <c r="F58" s="29">
        <v>1733331.73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f t="shared" si="8"/>
        <v>1733331.73</v>
      </c>
      <c r="P58" s="19"/>
    </row>
    <row r="59" spans="1:16" s="3" customFormat="1" ht="13" customHeight="1" x14ac:dyDescent="0.2">
      <c r="A59" s="128"/>
      <c r="B59" s="6" t="s">
        <v>13</v>
      </c>
      <c r="C59" s="29">
        <v>0</v>
      </c>
      <c r="D59" s="29">
        <v>3730964236.1400003</v>
      </c>
      <c r="E59" s="29">
        <v>4530822.68</v>
      </c>
      <c r="F59" s="29">
        <v>25262402.32</v>
      </c>
      <c r="G59" s="29">
        <v>3181310943.4000001</v>
      </c>
      <c r="H59" s="29">
        <v>0</v>
      </c>
      <c r="I59" s="29">
        <v>6975078.5700000003</v>
      </c>
      <c r="J59" s="29">
        <v>2823335407.1800003</v>
      </c>
      <c r="K59" s="29">
        <v>0</v>
      </c>
      <c r="L59" s="29">
        <v>85244.37</v>
      </c>
      <c r="M59" s="29">
        <v>3494546163.46</v>
      </c>
      <c r="N59" s="29">
        <v>0</v>
      </c>
      <c r="O59" s="30">
        <f t="shared" si="8"/>
        <v>13267010298.120003</v>
      </c>
    </row>
    <row r="60" spans="1:16" s="3" customFormat="1" ht="13" customHeight="1" x14ac:dyDescent="0.2">
      <c r="A60" s="128"/>
      <c r="B60" s="6" t="s">
        <v>14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 t="shared" si="8"/>
        <v>0</v>
      </c>
    </row>
    <row r="61" spans="1:16" s="3" customFormat="1" ht="13" customHeight="1" x14ac:dyDescent="0.2">
      <c r="A61" s="128"/>
      <c r="B61" s="6" t="s">
        <v>16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 t="shared" si="8"/>
        <v>0</v>
      </c>
    </row>
    <row r="62" spans="1:16" s="3" customFormat="1" ht="13" customHeight="1" thickBot="1" x14ac:dyDescent="0.25">
      <c r="A62" s="129"/>
      <c r="B62" s="7" t="s">
        <v>15</v>
      </c>
      <c r="C62" s="29">
        <v>0</v>
      </c>
      <c r="D62" s="29">
        <v>379729913.28000003</v>
      </c>
      <c r="E62" s="29">
        <v>0</v>
      </c>
      <c r="F62" s="29">
        <v>0</v>
      </c>
      <c r="G62" s="29">
        <v>366411122.63999999</v>
      </c>
      <c r="H62" s="29">
        <v>0</v>
      </c>
      <c r="I62" s="29">
        <v>0</v>
      </c>
      <c r="J62" s="29">
        <v>392287560.99999994</v>
      </c>
      <c r="K62" s="29">
        <v>0</v>
      </c>
      <c r="L62" s="29">
        <v>18346</v>
      </c>
      <c r="M62" s="29">
        <v>468372746.00999999</v>
      </c>
      <c r="N62" s="29">
        <v>0</v>
      </c>
      <c r="O62" s="70">
        <f t="shared" si="8"/>
        <v>1606819688.9300001</v>
      </c>
    </row>
    <row r="63" spans="1:16" s="3" customFormat="1" ht="13" customHeight="1" thickBot="1" x14ac:dyDescent="0.25">
      <c r="A63" s="116" t="s">
        <v>17</v>
      </c>
      <c r="B63" s="117"/>
      <c r="C63" s="38">
        <f>SUM(C54:C62)</f>
        <v>0</v>
      </c>
      <c r="D63" s="38">
        <f>SUM(D54:D62)</f>
        <v>4233890361.0400004</v>
      </c>
      <c r="E63" s="38">
        <f t="shared" ref="E63:K63" si="9">SUM(E54:E62)</f>
        <v>5424234.6999999993</v>
      </c>
      <c r="F63" s="38">
        <f t="shared" si="9"/>
        <v>29303500.32</v>
      </c>
      <c r="G63" s="38">
        <f t="shared" si="9"/>
        <v>3671126676.0799999</v>
      </c>
      <c r="H63" s="38">
        <f t="shared" si="9"/>
        <v>0</v>
      </c>
      <c r="I63" s="38">
        <f t="shared" si="9"/>
        <v>7052943.8900000006</v>
      </c>
      <c r="J63" s="38">
        <f t="shared" si="9"/>
        <v>3390438737.7300005</v>
      </c>
      <c r="K63" s="38">
        <f t="shared" si="9"/>
        <v>0</v>
      </c>
      <c r="L63" s="38">
        <f>SUM(L54:L62)</f>
        <v>103590.37</v>
      </c>
      <c r="M63" s="38">
        <f t="shared" ref="M63" si="10">SUM(M54:M62)</f>
        <v>4237581916.3800001</v>
      </c>
      <c r="N63" s="38">
        <f>SUM(N54:N62)</f>
        <v>0</v>
      </c>
      <c r="O63" s="51">
        <f t="shared" si="8"/>
        <v>15574921960.510002</v>
      </c>
    </row>
    <row r="64" spans="1:16" s="3" customFormat="1" ht="13" customHeight="1" x14ac:dyDescent="0.2">
      <c r="A64" s="130" t="s">
        <v>18</v>
      </c>
      <c r="B64" s="6" t="s">
        <v>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0">
        <f t="shared" si="8"/>
        <v>0</v>
      </c>
    </row>
    <row r="65" spans="1:16" s="3" customFormat="1" ht="13" customHeight="1" x14ac:dyDescent="0.2">
      <c r="A65" s="128"/>
      <c r="B65" s="6" t="s">
        <v>7</v>
      </c>
      <c r="C65" s="31">
        <v>0</v>
      </c>
      <c r="D65" s="31">
        <v>4244078.8600000003</v>
      </c>
      <c r="E65" s="31">
        <v>3165.09</v>
      </c>
      <c r="F65" s="31">
        <v>0</v>
      </c>
      <c r="G65" s="31">
        <v>3166553.3899999997</v>
      </c>
      <c r="H65" s="31">
        <v>0</v>
      </c>
      <c r="I65" s="31">
        <v>0</v>
      </c>
      <c r="J65" s="31">
        <v>2656593.5</v>
      </c>
      <c r="K65" s="31">
        <v>0</v>
      </c>
      <c r="L65" s="31">
        <v>0</v>
      </c>
      <c r="M65" s="31">
        <v>2824189.28</v>
      </c>
      <c r="N65" s="31">
        <v>0</v>
      </c>
      <c r="O65" s="30">
        <f t="shared" si="8"/>
        <v>12894580.119999999</v>
      </c>
    </row>
    <row r="66" spans="1:16" s="3" customFormat="1" ht="13" customHeight="1" x14ac:dyDescent="0.2">
      <c r="A66" s="128"/>
      <c r="B66" s="6" t="s">
        <v>8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0">
        <f t="shared" si="8"/>
        <v>0</v>
      </c>
    </row>
    <row r="67" spans="1:16" s="3" customFormat="1" ht="13" customHeight="1" x14ac:dyDescent="0.2">
      <c r="A67" s="128"/>
      <c r="B67" s="73" t="s">
        <v>10</v>
      </c>
      <c r="C67" s="31">
        <v>0</v>
      </c>
      <c r="D67" s="31">
        <v>26554974.030000001</v>
      </c>
      <c r="E67" s="31">
        <v>220187.89999999997</v>
      </c>
      <c r="F67" s="31">
        <v>576941.55999999994</v>
      </c>
      <c r="G67" s="31">
        <v>27684599.109999999</v>
      </c>
      <c r="H67" s="31">
        <v>0</v>
      </c>
      <c r="I67" s="31">
        <v>19466.330000000002</v>
      </c>
      <c r="J67" s="31">
        <v>41047348.870000005</v>
      </c>
      <c r="K67" s="31">
        <v>0</v>
      </c>
      <c r="L67" s="31">
        <v>0</v>
      </c>
      <c r="M67" s="31">
        <v>65841562.429999992</v>
      </c>
      <c r="N67" s="31">
        <v>0</v>
      </c>
      <c r="O67" s="30">
        <f t="shared" si="8"/>
        <v>161945080.22999999</v>
      </c>
      <c r="P67" s="31"/>
    </row>
    <row r="68" spans="1:16" s="3" customFormat="1" ht="13" customHeight="1" x14ac:dyDescent="0.2">
      <c r="A68" s="128"/>
      <c r="B68" s="73" t="s">
        <v>11</v>
      </c>
      <c r="C68" s="31">
        <v>0</v>
      </c>
      <c r="D68" s="31">
        <v>0</v>
      </c>
      <c r="E68" s="31">
        <v>0</v>
      </c>
      <c r="F68" s="31">
        <v>433332.94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0">
        <f t="shared" si="8"/>
        <v>433332.94</v>
      </c>
    </row>
    <row r="69" spans="1:16" s="3" customFormat="1" ht="13" customHeight="1" x14ac:dyDescent="0.2">
      <c r="A69" s="128"/>
      <c r="B69" s="73" t="s">
        <v>13</v>
      </c>
      <c r="C69" s="31">
        <v>0</v>
      </c>
      <c r="D69" s="31">
        <v>932741059.08999991</v>
      </c>
      <c r="E69" s="31">
        <v>1132705.67</v>
      </c>
      <c r="F69" s="31">
        <v>6315600.5799999991</v>
      </c>
      <c r="G69" s="31">
        <v>795327735.86000001</v>
      </c>
      <c r="H69" s="31">
        <v>0</v>
      </c>
      <c r="I69" s="31">
        <v>1743769.6400000001</v>
      </c>
      <c r="J69" s="31">
        <v>705833851.81999993</v>
      </c>
      <c r="K69" s="31">
        <v>0</v>
      </c>
      <c r="L69" s="31">
        <v>21311.09</v>
      </c>
      <c r="M69" s="31">
        <v>873636540.88999999</v>
      </c>
      <c r="N69" s="31">
        <v>0</v>
      </c>
      <c r="O69" s="30">
        <f t="shared" si="8"/>
        <v>3316752574.6399999</v>
      </c>
    </row>
    <row r="70" spans="1:16" s="3" customFormat="1" ht="13" customHeight="1" x14ac:dyDescent="0.2">
      <c r="A70" s="128"/>
      <c r="B70" s="73" t="s">
        <v>14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0">
        <f t="shared" si="8"/>
        <v>0</v>
      </c>
    </row>
    <row r="71" spans="1:16" s="3" customFormat="1" ht="13" customHeight="1" x14ac:dyDescent="0.2">
      <c r="A71" s="128"/>
      <c r="B71" s="73" t="s">
        <v>16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0">
        <f t="shared" si="8"/>
        <v>0</v>
      </c>
    </row>
    <row r="72" spans="1:16" s="3" customFormat="1" ht="13" customHeight="1" thickBot="1" x14ac:dyDescent="0.25">
      <c r="A72" s="129"/>
      <c r="B72" s="73" t="s">
        <v>15</v>
      </c>
      <c r="C72" s="31">
        <v>0</v>
      </c>
      <c r="D72" s="31">
        <v>47821650.350000009</v>
      </c>
      <c r="E72" s="31">
        <v>0</v>
      </c>
      <c r="F72" s="31">
        <v>0</v>
      </c>
      <c r="G72" s="31">
        <v>45801390.330000006</v>
      </c>
      <c r="H72" s="31">
        <v>0</v>
      </c>
      <c r="I72" s="31">
        <v>0</v>
      </c>
      <c r="J72" s="31">
        <v>49035945.119999997</v>
      </c>
      <c r="K72" s="31">
        <v>0</v>
      </c>
      <c r="L72" s="31">
        <v>4586.49</v>
      </c>
      <c r="M72" s="31">
        <v>58546593.25</v>
      </c>
      <c r="N72" s="31">
        <v>0</v>
      </c>
      <c r="O72" s="30">
        <f t="shared" si="8"/>
        <v>201210165.54000002</v>
      </c>
    </row>
    <row r="73" spans="1:16" s="3" customFormat="1" ht="13" customHeight="1" thickBot="1" x14ac:dyDescent="0.25">
      <c r="A73" s="116" t="s">
        <v>27</v>
      </c>
      <c r="B73" s="117"/>
      <c r="C73" s="39">
        <f>SUM(C64:C72)</f>
        <v>0</v>
      </c>
      <c r="D73" s="39">
        <f>SUM(D64:D72)</f>
        <v>1011361762.3299999</v>
      </c>
      <c r="E73" s="39">
        <f t="shared" ref="E73:N73" si="11">SUM(E64:E72)</f>
        <v>1356058.66</v>
      </c>
      <c r="F73" s="39">
        <f t="shared" si="11"/>
        <v>7325875.0799999991</v>
      </c>
      <c r="G73" s="39">
        <f t="shared" si="11"/>
        <v>871980278.69000006</v>
      </c>
      <c r="H73" s="39">
        <f t="shared" si="11"/>
        <v>0</v>
      </c>
      <c r="I73" s="39">
        <f t="shared" si="11"/>
        <v>1763235.9700000002</v>
      </c>
      <c r="J73" s="39">
        <f t="shared" si="11"/>
        <v>798573739.30999994</v>
      </c>
      <c r="K73" s="39">
        <f t="shared" si="11"/>
        <v>0</v>
      </c>
      <c r="L73" s="39">
        <f t="shared" si="11"/>
        <v>25897.58</v>
      </c>
      <c r="M73" s="39">
        <f t="shared" si="11"/>
        <v>1000848885.85</v>
      </c>
      <c r="N73" s="39">
        <f t="shared" si="11"/>
        <v>0</v>
      </c>
      <c r="O73" s="51">
        <f t="shared" si="8"/>
        <v>3693235733.4699998</v>
      </c>
      <c r="P73" s="15"/>
    </row>
    <row r="74" spans="1:16" s="3" customFormat="1" ht="13" customHeight="1" thickBot="1" x14ac:dyDescent="0.25">
      <c r="A74" s="116" t="s">
        <v>28</v>
      </c>
      <c r="B74" s="117"/>
      <c r="C74" s="41">
        <v>0</v>
      </c>
      <c r="D74" s="41">
        <v>871480225.81000006</v>
      </c>
      <c r="E74" s="41">
        <v>0</v>
      </c>
      <c r="F74" s="41">
        <v>0</v>
      </c>
      <c r="G74" s="41">
        <v>785934109.6500001</v>
      </c>
      <c r="H74" s="41">
        <v>0</v>
      </c>
      <c r="I74" s="41">
        <v>0</v>
      </c>
      <c r="J74" s="41">
        <v>718006519.70000005</v>
      </c>
      <c r="K74" s="41">
        <v>0</v>
      </c>
      <c r="L74" s="41">
        <v>0</v>
      </c>
      <c r="M74" s="41">
        <v>824047622.34000003</v>
      </c>
      <c r="N74" s="41">
        <v>0</v>
      </c>
      <c r="O74" s="111">
        <f t="shared" si="8"/>
        <v>3199468477.5</v>
      </c>
    </row>
    <row r="75" spans="1:16" s="3" customFormat="1" ht="13" customHeight="1" thickBot="1" x14ac:dyDescent="0.25">
      <c r="A75" s="116" t="s">
        <v>62</v>
      </c>
      <c r="B75" s="117"/>
      <c r="C75" s="40">
        <f>C63+C73+C74</f>
        <v>0</v>
      </c>
      <c r="D75" s="40">
        <f>D63+D73+D74</f>
        <v>6116732349.1800013</v>
      </c>
      <c r="E75" s="40">
        <f>E63+E73+E74</f>
        <v>6780293.3599999994</v>
      </c>
      <c r="F75" s="40">
        <f t="shared" ref="F75:I75" si="12">F63+F73+F74</f>
        <v>36629375.399999999</v>
      </c>
      <c r="G75" s="40">
        <f>G63+G73+G74</f>
        <v>5329041064.4200001</v>
      </c>
      <c r="H75" s="40">
        <f>H63+H73+H74</f>
        <v>0</v>
      </c>
      <c r="I75" s="40">
        <f t="shared" si="12"/>
        <v>8816179.8600000013</v>
      </c>
      <c r="J75" s="40">
        <f>J63+J73+J74</f>
        <v>4907018996.7400007</v>
      </c>
      <c r="K75" s="40">
        <f t="shared" ref="K75:L75" si="13">K63+K73+K74</f>
        <v>0</v>
      </c>
      <c r="L75" s="40">
        <f t="shared" si="13"/>
        <v>129487.95</v>
      </c>
      <c r="M75" s="40">
        <f>M63+M73+M74</f>
        <v>6062478424.5700006</v>
      </c>
      <c r="N75" s="40">
        <f t="shared" ref="N75" si="14">N63+N73+N74</f>
        <v>0</v>
      </c>
      <c r="O75" s="51">
        <f t="shared" si="8"/>
        <v>22467626171.480003</v>
      </c>
    </row>
    <row r="76" spans="1:16" s="3" customFormat="1" ht="13" customHeight="1" x14ac:dyDescent="0.2">
      <c r="A76" s="85" t="s">
        <v>37</v>
      </c>
      <c r="B76" s="73"/>
      <c r="C76" s="32">
        <v>0</v>
      </c>
      <c r="D76" s="32">
        <v>73618585.390000001</v>
      </c>
      <c r="E76" s="32">
        <v>1230653.71</v>
      </c>
      <c r="F76" s="32">
        <v>4404011.2799999993</v>
      </c>
      <c r="G76" s="32">
        <v>62540136.870000005</v>
      </c>
      <c r="H76" s="32">
        <v>0</v>
      </c>
      <c r="I76" s="32">
        <v>657538.35</v>
      </c>
      <c r="J76" s="32">
        <v>44713950.239999995</v>
      </c>
      <c r="K76" s="32">
        <v>0</v>
      </c>
      <c r="L76" s="32">
        <v>21635.37</v>
      </c>
      <c r="M76" s="32">
        <v>93745793.300000012</v>
      </c>
      <c r="N76" s="32">
        <v>0</v>
      </c>
      <c r="O76" s="30">
        <f t="shared" si="8"/>
        <v>280932304.50999999</v>
      </c>
    </row>
    <row r="77" spans="1:16" s="3" customFormat="1" ht="13" customHeight="1" x14ac:dyDescent="0.2">
      <c r="A77" s="85" t="s">
        <v>38</v>
      </c>
      <c r="B77" s="73"/>
      <c r="C77" s="32">
        <v>0</v>
      </c>
      <c r="D77" s="32">
        <v>294474341.55000001</v>
      </c>
      <c r="E77" s="32">
        <v>4922614.75</v>
      </c>
      <c r="F77" s="32">
        <v>17616045.040000003</v>
      </c>
      <c r="G77" s="32">
        <v>250160547.42000002</v>
      </c>
      <c r="H77" s="32">
        <v>0</v>
      </c>
      <c r="I77" s="32">
        <v>2630153.4099999997</v>
      </c>
      <c r="J77" s="32">
        <v>178855800.93000001</v>
      </c>
      <c r="K77" s="32">
        <v>0</v>
      </c>
      <c r="L77" s="32">
        <v>86541.51</v>
      </c>
      <c r="M77" s="32">
        <v>374983173.17000002</v>
      </c>
      <c r="N77" s="32">
        <v>0</v>
      </c>
      <c r="O77" s="30">
        <f t="shared" si="8"/>
        <v>1123729217.78</v>
      </c>
    </row>
    <row r="78" spans="1:16" s="3" customFormat="1" ht="13" customHeight="1" x14ac:dyDescent="0.2">
      <c r="A78" s="85" t="s">
        <v>31</v>
      </c>
      <c r="B78" s="73"/>
      <c r="C78" s="32">
        <v>0</v>
      </c>
      <c r="D78" s="32">
        <v>4788085800.3100004</v>
      </c>
      <c r="E78" s="32">
        <v>627024.93999999994</v>
      </c>
      <c r="F78" s="32">
        <v>14609319.129999999</v>
      </c>
      <c r="G78" s="32">
        <v>4123589276.3099999</v>
      </c>
      <c r="H78" s="32">
        <v>0</v>
      </c>
      <c r="I78" s="32">
        <v>5528488.1399999997</v>
      </c>
      <c r="J78" s="32">
        <v>3917010047.4899998</v>
      </c>
      <c r="K78" s="32">
        <v>0</v>
      </c>
      <c r="L78" s="32">
        <v>21311.1</v>
      </c>
      <c r="M78" s="32">
        <v>4647036214.2600002</v>
      </c>
      <c r="N78" s="32">
        <v>0</v>
      </c>
      <c r="O78" s="30">
        <f t="shared" si="8"/>
        <v>17496507481.68</v>
      </c>
    </row>
    <row r="79" spans="1:16" s="3" customFormat="1" ht="13" customHeight="1" x14ac:dyDescent="0.2">
      <c r="A79" s="85" t="s">
        <v>39</v>
      </c>
      <c r="B79" s="73"/>
      <c r="C79" s="32">
        <v>0</v>
      </c>
      <c r="D79" s="32">
        <v>102138168.05000001</v>
      </c>
      <c r="E79" s="32">
        <v>0</v>
      </c>
      <c r="F79" s="32">
        <v>0</v>
      </c>
      <c r="G79" s="32">
        <v>114463788.38000001</v>
      </c>
      <c r="H79" s="32">
        <v>0</v>
      </c>
      <c r="I79" s="32">
        <v>0</v>
      </c>
      <c r="J79" s="32">
        <v>73101467.620000005</v>
      </c>
      <c r="K79" s="32">
        <v>0</v>
      </c>
      <c r="L79" s="32">
        <v>0</v>
      </c>
      <c r="M79" s="32">
        <v>135909161.05000001</v>
      </c>
      <c r="N79" s="32">
        <v>0</v>
      </c>
      <c r="O79" s="30">
        <f t="shared" si="8"/>
        <v>425612585.10000002</v>
      </c>
    </row>
    <row r="80" spans="1:16" s="3" customFormat="1" ht="13" customHeight="1" thickBot="1" x14ac:dyDescent="0.25">
      <c r="A80" s="85" t="s">
        <v>40</v>
      </c>
      <c r="B80" s="73"/>
      <c r="C80" s="32">
        <v>0</v>
      </c>
      <c r="D80" s="32">
        <v>34046056.009999998</v>
      </c>
      <c r="E80" s="32">
        <v>0</v>
      </c>
      <c r="F80" s="32">
        <v>0</v>
      </c>
      <c r="G80" s="32">
        <v>38154596.119999997</v>
      </c>
      <c r="H80" s="32">
        <v>0</v>
      </c>
      <c r="I80" s="32">
        <v>0</v>
      </c>
      <c r="J80" s="32">
        <v>24367155.870000001</v>
      </c>
      <c r="K80" s="32">
        <v>0</v>
      </c>
      <c r="L80" s="32">
        <v>0</v>
      </c>
      <c r="M80" s="32">
        <v>45303053.68</v>
      </c>
      <c r="N80" s="32">
        <v>0</v>
      </c>
      <c r="O80" s="30">
        <f t="shared" si="8"/>
        <v>141870861.68000001</v>
      </c>
    </row>
    <row r="81" spans="1:16" s="3" customFormat="1" ht="13" customHeight="1" thickBot="1" x14ac:dyDescent="0.25">
      <c r="A81" s="116" t="s">
        <v>41</v>
      </c>
      <c r="B81" s="117"/>
      <c r="C81" s="39">
        <f>SUM(C76:C80)</f>
        <v>0</v>
      </c>
      <c r="D81" s="39">
        <f>SUM(D76:D80)</f>
        <v>5292362951.3100004</v>
      </c>
      <c r="E81" s="39">
        <f>SUM(E76:E80)</f>
        <v>6780293.4000000004</v>
      </c>
      <c r="F81" s="39">
        <f>SUM(F76:F80)</f>
        <v>36629375.450000003</v>
      </c>
      <c r="G81" s="39">
        <f>SUM(G76:G80)</f>
        <v>4588908345.1000004</v>
      </c>
      <c r="H81" s="39">
        <f t="shared" ref="H81:N81" si="15">SUM(H76:H80)</f>
        <v>0</v>
      </c>
      <c r="I81" s="39">
        <f>SUM(I76:I80)</f>
        <v>8816179.8999999985</v>
      </c>
      <c r="J81" s="39">
        <f>SUM(J76:J80)</f>
        <v>4238048422.1499996</v>
      </c>
      <c r="K81" s="39">
        <f t="shared" si="15"/>
        <v>0</v>
      </c>
      <c r="L81" s="39">
        <f t="shared" si="15"/>
        <v>129487.97999999998</v>
      </c>
      <c r="M81" s="39">
        <f t="shared" si="15"/>
        <v>5296977395.460001</v>
      </c>
      <c r="N81" s="39">
        <f t="shared" si="15"/>
        <v>0</v>
      </c>
      <c r="O81" s="51">
        <f t="shared" si="8"/>
        <v>19468652450.75</v>
      </c>
    </row>
    <row r="82" spans="1:16" s="3" customFormat="1" ht="13" customHeight="1" thickBot="1" x14ac:dyDescent="0.25">
      <c r="A82" s="126" t="s">
        <v>42</v>
      </c>
      <c r="B82" s="131"/>
      <c r="C82" s="42">
        <f>C75+C81</f>
        <v>0</v>
      </c>
      <c r="D82" s="42">
        <f>D75+D81</f>
        <v>11409095300.490002</v>
      </c>
      <c r="E82" s="42">
        <f>E75+E81</f>
        <v>13560586.76</v>
      </c>
      <c r="F82" s="42">
        <f t="shared" ref="F82:I82" si="16">F75+F81</f>
        <v>73258750.849999994</v>
      </c>
      <c r="G82" s="42">
        <f t="shared" si="16"/>
        <v>9917949409.5200005</v>
      </c>
      <c r="H82" s="42">
        <f t="shared" si="16"/>
        <v>0</v>
      </c>
      <c r="I82" s="42">
        <f t="shared" si="16"/>
        <v>17632359.759999998</v>
      </c>
      <c r="J82" s="42">
        <f>J75+J81</f>
        <v>9145067418.8899994</v>
      </c>
      <c r="K82" s="42">
        <f t="shared" ref="K82:L82" si="17">K75+K81</f>
        <v>0</v>
      </c>
      <c r="L82" s="42">
        <f t="shared" si="17"/>
        <v>258975.93</v>
      </c>
      <c r="M82" s="42">
        <f>M75+M81</f>
        <v>11359455820.030003</v>
      </c>
      <c r="N82" s="42">
        <f>N75+N81</f>
        <v>0</v>
      </c>
      <c r="O82" s="45">
        <f t="shared" si="8"/>
        <v>41936278622.230003</v>
      </c>
      <c r="P82" s="14"/>
    </row>
    <row r="83" spans="1:16" s="3" customFormat="1" ht="13" customHeight="1" thickBot="1" x14ac:dyDescent="0.25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71"/>
      <c r="M83" s="71"/>
      <c r="N83" s="71"/>
      <c r="O83" s="57"/>
      <c r="P83" s="58"/>
    </row>
    <row r="84" spans="1:16" s="3" customFormat="1" ht="13" customHeight="1" thickBot="1" x14ac:dyDescent="0.3">
      <c r="A84" s="107" t="s">
        <v>43</v>
      </c>
      <c r="B84" s="106"/>
      <c r="C84" s="112">
        <v>459893815.96443987</v>
      </c>
      <c r="D84" s="112">
        <v>2644431.4299999997</v>
      </c>
      <c r="E84" s="112">
        <v>26364.19</v>
      </c>
      <c r="F84" s="112">
        <v>149077.24000000002</v>
      </c>
      <c r="G84" s="112">
        <v>2214782.4940766147</v>
      </c>
      <c r="H84" s="113">
        <v>934489.8600000001</v>
      </c>
      <c r="I84" s="113">
        <v>263166.34265599999</v>
      </c>
      <c r="J84" s="113">
        <v>5854816.6399999987</v>
      </c>
      <c r="K84" s="113">
        <v>428375.2</v>
      </c>
      <c r="L84" s="113">
        <v>9866780.1199999992</v>
      </c>
      <c r="M84" s="113">
        <v>1497599.4</v>
      </c>
      <c r="N84" s="113">
        <v>3182765.4</v>
      </c>
      <c r="O84" s="114">
        <f>SUM(C84:N84)</f>
        <v>486956464.28117245</v>
      </c>
      <c r="P84" s="19"/>
    </row>
    <row r="85" spans="1:16" s="3" customFormat="1" ht="13" customHeight="1" thickBot="1" x14ac:dyDescent="0.25">
      <c r="A85" s="116" t="s">
        <v>44</v>
      </c>
      <c r="B85" s="117"/>
      <c r="C85" s="39">
        <v>0</v>
      </c>
      <c r="D85" s="39">
        <v>154052000</v>
      </c>
      <c r="E85" s="39">
        <v>762200000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51">
        <f>SUM(C85:N85)</f>
        <v>916252000</v>
      </c>
    </row>
    <row r="86" spans="1:16" s="3" customFormat="1" ht="13" customHeight="1" thickTop="1" thickBot="1" x14ac:dyDescent="0.25">
      <c r="A86" s="132" t="s">
        <v>45</v>
      </c>
      <c r="B86" s="133"/>
      <c r="C86" s="62">
        <f t="shared" ref="C86:L86" si="18">SUM(C51+C84+C85)+C82</f>
        <v>5090442362.0022736</v>
      </c>
      <c r="D86" s="62">
        <f>SUM(D51+D84+D85)+D82</f>
        <v>15822221108.194046</v>
      </c>
      <c r="E86" s="62">
        <f>SUM(E51+E84+E85)+E82</f>
        <v>5236555698.0348434</v>
      </c>
      <c r="F86" s="62">
        <f t="shared" si="18"/>
        <v>4124197049.1612687</v>
      </c>
      <c r="G86" s="62">
        <f t="shared" si="18"/>
        <v>13915928262.121416</v>
      </c>
      <c r="H86" s="62">
        <f t="shared" si="18"/>
        <v>4200384089.3535132</v>
      </c>
      <c r="I86" s="62">
        <f t="shared" si="18"/>
        <v>3914301211.252656</v>
      </c>
      <c r="J86" s="62">
        <f t="shared" si="18"/>
        <v>13087561079.739998</v>
      </c>
      <c r="K86" s="62">
        <f t="shared" si="18"/>
        <v>4421557268.8699999</v>
      </c>
      <c r="L86" s="66">
        <f t="shared" si="18"/>
        <v>4842397347.4300003</v>
      </c>
      <c r="M86" s="66">
        <f>SUM(M51+M84+M85)+M82</f>
        <v>16871623459.510002</v>
      </c>
      <c r="N86" s="66">
        <f>SUM(N51+N84+N85)+N82</f>
        <v>5460365368.1899996</v>
      </c>
      <c r="O86" s="63">
        <f>SUM(C86:N86)</f>
        <v>96987534303.860016</v>
      </c>
      <c r="P86" s="115"/>
    </row>
    <row r="87" spans="1:16" s="3" customFormat="1" ht="13" customHeight="1" thickTop="1" thickBot="1" x14ac:dyDescent="0.25">
      <c r="A87" s="59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</row>
    <row r="88" spans="1:16" s="3" customFormat="1" ht="13" customHeight="1" x14ac:dyDescent="0.2">
      <c r="A88" s="108" t="s">
        <v>46</v>
      </c>
      <c r="B88" s="109"/>
      <c r="C88" s="43">
        <v>44927</v>
      </c>
      <c r="D88" s="43">
        <v>44958</v>
      </c>
      <c r="E88" s="43">
        <v>44986</v>
      </c>
      <c r="F88" s="43">
        <v>45017</v>
      </c>
      <c r="G88" s="43">
        <v>45047</v>
      </c>
      <c r="H88" s="43">
        <v>45078</v>
      </c>
      <c r="I88" s="43">
        <v>45108</v>
      </c>
      <c r="J88" s="43">
        <v>45139</v>
      </c>
      <c r="K88" s="43">
        <v>45170</v>
      </c>
      <c r="L88" s="43">
        <v>45200</v>
      </c>
      <c r="M88" s="43">
        <v>45231</v>
      </c>
      <c r="N88" s="43">
        <v>45261</v>
      </c>
      <c r="O88" s="44" t="s">
        <v>3</v>
      </c>
    </row>
    <row r="89" spans="1:16" s="3" customFormat="1" ht="13" customHeight="1" x14ac:dyDescent="0.2">
      <c r="A89" s="128" t="s">
        <v>5</v>
      </c>
      <c r="B89" s="73" t="s">
        <v>6</v>
      </c>
      <c r="C89" s="32">
        <v>584138.56000000006</v>
      </c>
      <c r="D89" s="32">
        <v>580961.67000000004</v>
      </c>
      <c r="E89" s="99">
        <v>547926.78</v>
      </c>
      <c r="F89" s="99">
        <v>434060.13</v>
      </c>
      <c r="G89" s="99">
        <v>500506.56</v>
      </c>
      <c r="H89" s="99">
        <v>481589.78</v>
      </c>
      <c r="I89" s="99">
        <v>445290.87</v>
      </c>
      <c r="J89" s="99">
        <v>842990.5</v>
      </c>
      <c r="K89" s="99">
        <v>537856.49000000011</v>
      </c>
      <c r="L89" s="99">
        <v>526673.96</v>
      </c>
      <c r="M89" s="99">
        <v>928748.04000000015</v>
      </c>
      <c r="N89" s="99">
        <v>672965.62000000011</v>
      </c>
      <c r="O89" s="36">
        <f t="shared" ref="O89:O97" si="19">SUM(C89:N89)</f>
        <v>7083708.9600000009</v>
      </c>
    </row>
    <row r="90" spans="1:16" s="3" customFormat="1" ht="13" customHeight="1" x14ac:dyDescent="0.2">
      <c r="A90" s="128"/>
      <c r="B90" s="73" t="s">
        <v>7</v>
      </c>
      <c r="C90" s="32">
        <v>4688429.97</v>
      </c>
      <c r="D90" s="32">
        <v>4673105.43</v>
      </c>
      <c r="E90" s="99">
        <v>3886014.76</v>
      </c>
      <c r="F90" s="99">
        <v>3499861.1</v>
      </c>
      <c r="G90" s="99">
        <v>3583757.72</v>
      </c>
      <c r="H90" s="99">
        <v>3430937.98</v>
      </c>
      <c r="I90" s="99">
        <v>3080407.04</v>
      </c>
      <c r="J90" s="99">
        <v>2716396.66</v>
      </c>
      <c r="K90" s="99">
        <v>2929539.44</v>
      </c>
      <c r="L90" s="99">
        <v>2988325.0299999993</v>
      </c>
      <c r="M90" s="99">
        <v>3367933.9800000004</v>
      </c>
      <c r="N90" s="99">
        <v>3683205.1</v>
      </c>
      <c r="O90" s="36">
        <f t="shared" si="19"/>
        <v>42527914.210000001</v>
      </c>
    </row>
    <row r="91" spans="1:16" s="3" customFormat="1" ht="13" customHeight="1" x14ac:dyDescent="0.2">
      <c r="A91" s="128"/>
      <c r="B91" s="73" t="s">
        <v>8</v>
      </c>
      <c r="C91" s="32">
        <v>2856521.7</v>
      </c>
      <c r="D91" s="32">
        <v>2395134.64</v>
      </c>
      <c r="E91" s="99">
        <v>1694787.06</v>
      </c>
      <c r="F91" s="99">
        <v>1615340.58</v>
      </c>
      <c r="G91" s="99">
        <v>1873468.55</v>
      </c>
      <c r="H91" s="99">
        <v>1421779.61</v>
      </c>
      <c r="I91" s="99">
        <v>1277291.7</v>
      </c>
      <c r="J91" s="99">
        <v>2036690.2900999996</v>
      </c>
      <c r="K91" s="99">
        <v>2187146.9179000002</v>
      </c>
      <c r="L91" s="99">
        <v>2374302.7599999979</v>
      </c>
      <c r="M91" s="99">
        <v>2741587.17</v>
      </c>
      <c r="N91" s="99">
        <v>4000419.0599999987</v>
      </c>
      <c r="O91" s="36">
        <f t="shared" si="19"/>
        <v>26474470.037999999</v>
      </c>
    </row>
    <row r="92" spans="1:16" s="3" customFormat="1" ht="13" customHeight="1" x14ac:dyDescent="0.2">
      <c r="A92" s="128"/>
      <c r="B92" s="73" t="s">
        <v>9</v>
      </c>
      <c r="C92" s="32">
        <v>57998.13</v>
      </c>
      <c r="D92" s="32">
        <v>54668.24</v>
      </c>
      <c r="E92" s="99">
        <v>52212.67</v>
      </c>
      <c r="F92" s="99">
        <v>50887.87</v>
      </c>
      <c r="G92" s="99">
        <v>58364.52</v>
      </c>
      <c r="H92" s="99">
        <v>59482.27</v>
      </c>
      <c r="I92" s="99">
        <v>58503.49</v>
      </c>
      <c r="J92" s="99">
        <v>58456.46</v>
      </c>
      <c r="K92" s="99">
        <v>66466.13</v>
      </c>
      <c r="L92" s="99">
        <v>73803.600000000006</v>
      </c>
      <c r="M92" s="99">
        <v>83820.78</v>
      </c>
      <c r="N92" s="99">
        <v>85188.53</v>
      </c>
      <c r="O92" s="36">
        <f t="shared" si="19"/>
        <v>759852.69000000006</v>
      </c>
    </row>
    <row r="93" spans="1:16" s="3" customFormat="1" ht="13" customHeight="1" x14ac:dyDescent="0.2">
      <c r="A93" s="128"/>
      <c r="B93" s="73" t="s">
        <v>10</v>
      </c>
      <c r="C93" s="32">
        <v>275869.56</v>
      </c>
      <c r="D93" s="32">
        <v>170167.35</v>
      </c>
      <c r="E93" s="99">
        <v>262787.37</v>
      </c>
      <c r="F93" s="99">
        <v>307122.87</v>
      </c>
      <c r="G93" s="99">
        <v>295035.61</v>
      </c>
      <c r="H93" s="99">
        <v>324813.95</v>
      </c>
      <c r="I93" s="99">
        <v>1165035.55</v>
      </c>
      <c r="J93" s="99">
        <v>841110.81</v>
      </c>
      <c r="K93" s="99">
        <v>883904.70000000019</v>
      </c>
      <c r="L93" s="99">
        <v>959490.5199999999</v>
      </c>
      <c r="M93" s="99">
        <v>1116173.49</v>
      </c>
      <c r="N93" s="99">
        <v>1124325.75</v>
      </c>
      <c r="O93" s="36">
        <f t="shared" si="19"/>
        <v>7725837.5299999993</v>
      </c>
    </row>
    <row r="94" spans="1:16" s="3" customFormat="1" ht="13" customHeight="1" x14ac:dyDescent="0.2">
      <c r="A94" s="128"/>
      <c r="B94" s="73" t="s">
        <v>14</v>
      </c>
      <c r="C94" s="32">
        <v>4233347.3099999996</v>
      </c>
      <c r="D94" s="32">
        <v>3702177.41</v>
      </c>
      <c r="E94" s="99">
        <v>3645634.18</v>
      </c>
      <c r="F94" s="99">
        <v>3361330.5</v>
      </c>
      <c r="G94" s="99">
        <v>3541989.73</v>
      </c>
      <c r="H94" s="99">
        <v>3633174.61</v>
      </c>
      <c r="I94" s="99">
        <v>3278695.73</v>
      </c>
      <c r="J94" s="99">
        <v>3120944.2891500089</v>
      </c>
      <c r="K94" s="99">
        <v>3637254.8700000113</v>
      </c>
      <c r="L94" s="99">
        <v>3602080.9799999916</v>
      </c>
      <c r="M94" s="99">
        <v>3215485.0500000292</v>
      </c>
      <c r="N94" s="99">
        <v>4037687.9699999671</v>
      </c>
      <c r="O94" s="36">
        <f t="shared" si="19"/>
        <v>43009802.629150003</v>
      </c>
    </row>
    <row r="95" spans="1:16" s="3" customFormat="1" ht="13" customHeight="1" x14ac:dyDescent="0.2">
      <c r="A95" s="128"/>
      <c r="B95" s="73" t="s">
        <v>16</v>
      </c>
      <c r="C95" s="32">
        <v>506883.78</v>
      </c>
      <c r="D95" s="32">
        <v>370519.93</v>
      </c>
      <c r="E95" s="99">
        <v>319356.95</v>
      </c>
      <c r="F95" s="99">
        <v>363121.79000000004</v>
      </c>
      <c r="G95" s="99">
        <v>451940.95</v>
      </c>
      <c r="H95" s="99">
        <v>404408.49</v>
      </c>
      <c r="I95" s="99">
        <v>419567.72</v>
      </c>
      <c r="J95" s="99">
        <v>543769.39000000036</v>
      </c>
      <c r="K95" s="99">
        <v>449587.59999999974</v>
      </c>
      <c r="L95" s="99">
        <v>441764.10999999946</v>
      </c>
      <c r="M95" s="99">
        <v>708016.78999999957</v>
      </c>
      <c r="N95" s="99">
        <v>584355.8000000004</v>
      </c>
      <c r="O95" s="36">
        <f t="shared" si="19"/>
        <v>5563293.2999999989</v>
      </c>
    </row>
    <row r="96" spans="1:16" s="3" customFormat="1" ht="13" customHeight="1" x14ac:dyDescent="0.2">
      <c r="A96" s="128"/>
      <c r="B96" s="73" t="s">
        <v>11</v>
      </c>
      <c r="C96" s="32">
        <v>1122369.27</v>
      </c>
      <c r="D96" s="32">
        <v>1460074.26</v>
      </c>
      <c r="E96" s="99">
        <v>830602.61</v>
      </c>
      <c r="F96" s="99">
        <v>5111.78</v>
      </c>
      <c r="G96" s="99">
        <v>12153.13</v>
      </c>
      <c r="H96" s="99">
        <v>337547.2</v>
      </c>
      <c r="I96" s="99">
        <v>15090.85</v>
      </c>
      <c r="J96" s="99">
        <v>562484.70000000019</v>
      </c>
      <c r="K96" s="99">
        <v>355988.6599999998</v>
      </c>
      <c r="L96" s="99">
        <v>315828.03000000003</v>
      </c>
      <c r="M96" s="99">
        <v>261051.88</v>
      </c>
      <c r="N96" s="99">
        <v>313358.85000000009</v>
      </c>
      <c r="O96" s="36">
        <f t="shared" si="19"/>
        <v>5591661.2200000007</v>
      </c>
    </row>
    <row r="97" spans="1:16" s="3" customFormat="1" ht="13" customHeight="1" thickBot="1" x14ac:dyDescent="0.25">
      <c r="A97" s="128"/>
      <c r="B97" s="73" t="s">
        <v>12</v>
      </c>
      <c r="C97" s="32">
        <v>3509.7</v>
      </c>
      <c r="D97" s="32">
        <v>4690.33</v>
      </c>
      <c r="E97" s="99">
        <v>2958.17</v>
      </c>
      <c r="F97" s="99">
        <v>1908.58</v>
      </c>
      <c r="G97" s="99">
        <v>2050.4499999999998</v>
      </c>
      <c r="H97" s="99">
        <v>1946.79</v>
      </c>
      <c r="I97" s="99">
        <v>1907.68</v>
      </c>
      <c r="J97" s="99">
        <v>1775.74</v>
      </c>
      <c r="K97" s="99">
        <v>1305.5500000000002</v>
      </c>
      <c r="L97" s="99">
        <v>2123.9899999999998</v>
      </c>
      <c r="M97" s="99">
        <v>6717.4400000000005</v>
      </c>
      <c r="N97" s="99">
        <v>1845.6100000000001</v>
      </c>
      <c r="O97" s="36">
        <f t="shared" si="19"/>
        <v>32740.030000000006</v>
      </c>
    </row>
    <row r="98" spans="1:16" s="3" customFormat="1" ht="13" customHeight="1" thickBot="1" x14ac:dyDescent="0.25">
      <c r="A98" s="126" t="s">
        <v>47</v>
      </c>
      <c r="B98" s="127"/>
      <c r="C98" s="48">
        <f t="shared" ref="C98:L98" si="20">SUM(C89:C97)</f>
        <v>14329067.979999999</v>
      </c>
      <c r="D98" s="48">
        <f t="shared" si="20"/>
        <v>13411499.26</v>
      </c>
      <c r="E98" s="48">
        <f>SUM(E89:E97)</f>
        <v>11242280.549999999</v>
      </c>
      <c r="F98" s="48">
        <f>SUM(F89:F97)</f>
        <v>9638745.1999999993</v>
      </c>
      <c r="G98" s="48">
        <f t="shared" si="20"/>
        <v>10319267.219999999</v>
      </c>
      <c r="H98" s="48">
        <f t="shared" si="20"/>
        <v>10095680.679999998</v>
      </c>
      <c r="I98" s="48">
        <f t="shared" si="20"/>
        <v>9741790.6300000008</v>
      </c>
      <c r="J98" s="48">
        <f t="shared" si="20"/>
        <v>10724618.839250011</v>
      </c>
      <c r="K98" s="48">
        <f t="shared" si="20"/>
        <v>11049050.357900012</v>
      </c>
      <c r="L98" s="48">
        <f t="shared" si="20"/>
        <v>11284392.979999987</v>
      </c>
      <c r="M98" s="48">
        <f>SUM(M89:M97)</f>
        <v>12429534.620000029</v>
      </c>
      <c r="N98" s="48">
        <f>SUM(N89:N97)</f>
        <v>14503352.289999966</v>
      </c>
      <c r="O98" s="49">
        <f>SUM(C98:N98)</f>
        <v>138769280.60714999</v>
      </c>
      <c r="P98" s="12"/>
    </row>
    <row r="99" spans="1:16" s="3" customFormat="1" ht="10.5" hidden="1" x14ac:dyDescent="0.2">
      <c r="A99" s="46" t="s">
        <v>48</v>
      </c>
      <c r="B99" s="47"/>
      <c r="C99" s="91">
        <v>42736</v>
      </c>
      <c r="D99" s="16"/>
      <c r="E99" s="16"/>
      <c r="F99" s="21"/>
      <c r="G99" s="21"/>
      <c r="H99" s="37"/>
      <c r="I99" s="37"/>
      <c r="J99" s="37"/>
      <c r="K99" s="37"/>
      <c r="L99" s="37"/>
      <c r="M99" s="37"/>
      <c r="N99" s="37"/>
      <c r="O99" s="24" t="s">
        <v>49</v>
      </c>
    </row>
    <row r="100" spans="1:16" s="3" customFormat="1" ht="10" hidden="1" x14ac:dyDescent="0.2">
      <c r="A100" s="85" t="s">
        <v>50</v>
      </c>
      <c r="B100" s="6" t="s">
        <v>51</v>
      </c>
      <c r="C100" s="92">
        <v>1139.526209674952</v>
      </c>
      <c r="D100" s="9">
        <v>1177.3148462538404</v>
      </c>
      <c r="E100" s="9">
        <v>1245.5712972633553</v>
      </c>
      <c r="F100" s="22">
        <v>1186.1568152910552</v>
      </c>
      <c r="G100" s="22">
        <v>1207.6934319493769</v>
      </c>
      <c r="H100" s="22"/>
      <c r="I100" s="22"/>
      <c r="J100" s="22"/>
      <c r="K100" s="22"/>
      <c r="L100" s="22"/>
      <c r="M100" s="22"/>
      <c r="N100" s="22"/>
      <c r="O100" s="33">
        <f>AVERAGE(C100:F100)</f>
        <v>1187.1422921208007</v>
      </c>
    </row>
    <row r="101" spans="1:16" s="3" customFormat="1" ht="10" hidden="1" x14ac:dyDescent="0.2">
      <c r="A101" s="85" t="s">
        <v>50</v>
      </c>
      <c r="B101" s="6" t="s">
        <v>52</v>
      </c>
      <c r="C101" s="93">
        <v>55.595744774784912</v>
      </c>
      <c r="D101" s="10">
        <v>56.870463179096191</v>
      </c>
      <c r="E101" s="10">
        <v>61.693399743920075</v>
      </c>
      <c r="F101" s="22">
        <v>58.188624639044392</v>
      </c>
      <c r="G101" s="22">
        <v>58.563885702841326</v>
      </c>
      <c r="H101" s="22"/>
      <c r="I101" s="22"/>
      <c r="J101" s="22"/>
      <c r="K101" s="22"/>
      <c r="L101" s="22"/>
      <c r="M101" s="22"/>
      <c r="N101" s="22"/>
      <c r="O101" s="33">
        <f t="shared" ref="O101:O106" si="21">AVERAGE(C101:F101)</f>
        <v>58.087058084211392</v>
      </c>
    </row>
    <row r="102" spans="1:16" s="3" customFormat="1" ht="10" hidden="1" x14ac:dyDescent="0.2">
      <c r="A102" s="85" t="s">
        <v>53</v>
      </c>
      <c r="B102" s="6" t="s">
        <v>52</v>
      </c>
      <c r="C102" s="93">
        <v>62.615400000000001</v>
      </c>
      <c r="D102" s="10">
        <v>64.191500000000005</v>
      </c>
      <c r="E102" s="10">
        <v>69.176299999999998</v>
      </c>
      <c r="F102" s="22">
        <v>65.190700000000007</v>
      </c>
      <c r="G102" s="22">
        <v>65.902600000000007</v>
      </c>
      <c r="H102" s="22"/>
      <c r="I102" s="22"/>
      <c r="J102" s="22"/>
      <c r="K102" s="22"/>
      <c r="L102" s="22"/>
      <c r="M102" s="22"/>
      <c r="N102" s="22"/>
      <c r="O102" s="33">
        <f t="shared" si="21"/>
        <v>65.293475000000001</v>
      </c>
    </row>
    <row r="103" spans="1:16" s="3" customFormat="1" ht="10" hidden="1" x14ac:dyDescent="0.2">
      <c r="A103" s="8" t="s">
        <v>54</v>
      </c>
      <c r="B103" s="6" t="s">
        <v>55</v>
      </c>
      <c r="C103" s="93">
        <v>600.48001792905245</v>
      </c>
      <c r="D103" s="10">
        <v>581.31198449992019</v>
      </c>
      <c r="E103" s="10">
        <v>653.16683149000562</v>
      </c>
      <c r="F103" s="22">
        <v>542.72873342247908</v>
      </c>
      <c r="G103" s="22">
        <v>560.39332363428741</v>
      </c>
      <c r="H103" s="22"/>
      <c r="I103" s="22"/>
      <c r="J103" s="22"/>
      <c r="K103" s="22"/>
      <c r="L103" s="22"/>
      <c r="M103" s="22"/>
      <c r="N103" s="22"/>
      <c r="O103" s="33">
        <f t="shared" si="21"/>
        <v>594.42189183536425</v>
      </c>
    </row>
    <row r="104" spans="1:16" s="3" customFormat="1" ht="10" hidden="1" x14ac:dyDescent="0.2">
      <c r="A104" s="85" t="s">
        <v>56</v>
      </c>
      <c r="B104" s="6" t="s">
        <v>57</v>
      </c>
      <c r="C104" s="94">
        <v>3.2587000000000002</v>
      </c>
      <c r="D104" s="11">
        <v>3.2913000000000001</v>
      </c>
      <c r="E104" s="11">
        <v>3.2099000000000002</v>
      </c>
      <c r="F104" s="23">
        <v>3.2408999999999999</v>
      </c>
      <c r="G104" s="23">
        <v>3.2786</v>
      </c>
      <c r="H104" s="23"/>
      <c r="I104" s="23"/>
      <c r="J104" s="23"/>
      <c r="K104" s="23"/>
      <c r="L104" s="23"/>
      <c r="M104" s="23"/>
      <c r="N104" s="23"/>
      <c r="O104" s="34">
        <f t="shared" si="21"/>
        <v>3.2502000000000004</v>
      </c>
    </row>
    <row r="105" spans="1:16" s="3" customFormat="1" ht="10" hidden="1" x14ac:dyDescent="0.2">
      <c r="A105" s="85" t="s">
        <v>58</v>
      </c>
      <c r="B105" s="6" t="s">
        <v>59</v>
      </c>
      <c r="C105" s="93">
        <v>2596067.0703852074</v>
      </c>
      <c r="D105" s="10">
        <v>2604768.7693718914</v>
      </c>
      <c r="E105" s="10">
        <v>2604768.7693718914</v>
      </c>
      <c r="F105" s="22">
        <v>2603981.2805314716</v>
      </c>
      <c r="G105" s="22">
        <v>2534377.1423551175</v>
      </c>
      <c r="H105" s="22"/>
      <c r="I105" s="22"/>
      <c r="J105" s="22"/>
      <c r="K105" s="22"/>
      <c r="L105" s="22"/>
      <c r="M105" s="22"/>
      <c r="N105" s="22"/>
      <c r="O105" s="33">
        <f>AVERAGE(C105:F105)</f>
        <v>2602396.4724151157</v>
      </c>
    </row>
    <row r="106" spans="1:16" s="3" customFormat="1" ht="10.5" hidden="1" thickBot="1" x14ac:dyDescent="0.25">
      <c r="A106" s="86" t="s">
        <v>60</v>
      </c>
      <c r="B106" s="7" t="s">
        <v>61</v>
      </c>
      <c r="C106" s="95">
        <v>86.4213114876666</v>
      </c>
      <c r="D106" s="20">
        <v>85.921273577741985</v>
      </c>
      <c r="E106" s="20">
        <v>85.921273577741985</v>
      </c>
      <c r="F106" s="20">
        <v>76.221613953928582</v>
      </c>
      <c r="G106" s="20">
        <v>73.220117750645088</v>
      </c>
      <c r="H106" s="20"/>
      <c r="I106" s="20"/>
      <c r="J106" s="20"/>
      <c r="K106" s="20"/>
      <c r="L106" s="20"/>
      <c r="M106" s="20"/>
      <c r="N106" s="20"/>
      <c r="O106" s="35">
        <f t="shared" si="21"/>
        <v>83.621368149269784</v>
      </c>
    </row>
    <row r="107" spans="1:16" x14ac:dyDescent="0.25">
      <c r="A107" s="54"/>
    </row>
    <row r="109" spans="1:16" x14ac:dyDescent="0.25">
      <c r="O109" s="13"/>
    </row>
    <row r="110" spans="1:16" x14ac:dyDescent="0.25">
      <c r="D110" s="75"/>
      <c r="E110" s="75"/>
      <c r="F110" s="75"/>
      <c r="G110" s="75"/>
      <c r="H110" s="75"/>
      <c r="I110" s="75"/>
      <c r="J110" s="75"/>
    </row>
    <row r="111" spans="1:16" x14ac:dyDescent="0.25">
      <c r="A111" s="17"/>
      <c r="B111" s="18"/>
      <c r="C111" s="97"/>
      <c r="D111" s="75"/>
      <c r="E111" s="75"/>
      <c r="F111" s="75"/>
      <c r="G111" s="75"/>
      <c r="H111" s="75"/>
      <c r="I111" s="75"/>
      <c r="J111" s="75"/>
      <c r="K111" s="18"/>
      <c r="L111" s="18"/>
      <c r="M111" s="18"/>
      <c r="N111" s="18"/>
    </row>
    <row r="112" spans="1:16" x14ac:dyDescent="0.25">
      <c r="A112" s="17"/>
      <c r="B112" s="18"/>
      <c r="C112" s="97"/>
      <c r="D112" s="75"/>
      <c r="E112" s="75"/>
      <c r="F112" s="75"/>
      <c r="G112" s="75"/>
      <c r="H112" s="75"/>
      <c r="I112" s="75"/>
      <c r="J112" s="75"/>
      <c r="K112" s="18"/>
      <c r="L112" s="18"/>
      <c r="M112" s="18"/>
      <c r="N112" s="18"/>
    </row>
    <row r="113" spans="1:14" x14ac:dyDescent="0.25">
      <c r="A113" s="17"/>
      <c r="B113" s="18"/>
      <c r="C113" s="97"/>
      <c r="D113" s="75"/>
      <c r="E113" s="75"/>
      <c r="F113" s="75"/>
      <c r="G113" s="75"/>
      <c r="H113" s="75"/>
      <c r="I113" s="75"/>
      <c r="J113" s="75"/>
      <c r="K113" s="18"/>
      <c r="L113" s="18"/>
      <c r="M113" s="18"/>
      <c r="N113" s="18"/>
    </row>
    <row r="114" spans="1:14" x14ac:dyDescent="0.25">
      <c r="D114" s="75"/>
      <c r="E114" s="75"/>
      <c r="F114" s="75"/>
      <c r="G114" s="75"/>
      <c r="H114" s="75"/>
      <c r="I114" s="75"/>
      <c r="J114" s="75"/>
    </row>
    <row r="115" spans="1:14" x14ac:dyDescent="0.25">
      <c r="D115" s="75"/>
      <c r="E115" s="75"/>
      <c r="F115" s="75"/>
      <c r="G115" s="75"/>
      <c r="H115" s="75"/>
      <c r="I115" s="75"/>
      <c r="J115" s="75"/>
    </row>
    <row r="116" spans="1:14" x14ac:dyDescent="0.25">
      <c r="D116" s="75"/>
      <c r="E116" s="75"/>
      <c r="F116" s="75"/>
      <c r="G116" s="75"/>
      <c r="H116" s="75"/>
      <c r="I116" s="75"/>
      <c r="J116" s="75"/>
    </row>
    <row r="117" spans="1:14" x14ac:dyDescent="0.25">
      <c r="D117" s="75"/>
      <c r="E117" s="75"/>
      <c r="F117" s="75"/>
      <c r="G117" s="75"/>
      <c r="H117" s="75"/>
      <c r="I117" s="75"/>
      <c r="J117" s="75"/>
    </row>
  </sheetData>
  <mergeCells count="23">
    <mergeCell ref="A98:B98"/>
    <mergeCell ref="A64:A72"/>
    <mergeCell ref="A73:B73"/>
    <mergeCell ref="A74:B74"/>
    <mergeCell ref="A75:B75"/>
    <mergeCell ref="A81:B81"/>
    <mergeCell ref="A82:B82"/>
    <mergeCell ref="A85:B85"/>
    <mergeCell ref="A86:B86"/>
    <mergeCell ref="A89:A97"/>
    <mergeCell ref="A63:B63"/>
    <mergeCell ref="A2:O2"/>
    <mergeCell ref="A9:B9"/>
    <mergeCell ref="A11:A21"/>
    <mergeCell ref="A22:B22"/>
    <mergeCell ref="A23:A41"/>
    <mergeCell ref="A42:B42"/>
    <mergeCell ref="A43:B43"/>
    <mergeCell ref="A44:B44"/>
    <mergeCell ref="A49:B49"/>
    <mergeCell ref="A51:B51"/>
    <mergeCell ref="A54:A62"/>
    <mergeCell ref="A50:B50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ignoredErrors>
    <ignoredError sqref="C98:D98 C63:N63 G98:L98" formulaRange="1"/>
    <ignoredError sqref="O2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6" ma:contentTypeDescription="Create a new document." ma:contentTypeScope="" ma:versionID="3ee0ae0314f6d4f6198bacb15cbe682e">
  <xsd:schema xmlns:xsd="http://www.w3.org/2001/XMLSchema" xmlns:xs="http://www.w3.org/2001/XMLSchema" xmlns:p="http://schemas.microsoft.com/office/2006/metadata/properties" xmlns:ns1="http://schemas.microsoft.com/sharepoint/v3" xmlns:ns3="378e0bf1-9532-4ad4-9e1c-92799be2c99a" xmlns:ns4="9882d271-b0ac-47ff-8d50-e09595b38f57" targetNamespace="http://schemas.microsoft.com/office/2006/metadata/properties" ma:root="true" ma:fieldsID="4135984568313083370bd5ec12878184" ns1:_="" ns3:_="" ns4:_="">
    <xsd:import namespace="http://schemas.microsoft.com/sharepoint/v3"/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85864-F8A9-4278-ABEF-DA8576FBA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58DCA-40FD-48BE-B59D-14C44EAD98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Marcio de Araujo Alves Dias</cp:lastModifiedBy>
  <cp:revision/>
  <dcterms:created xsi:type="dcterms:W3CDTF">2008-01-15T17:31:37Z</dcterms:created>
  <dcterms:modified xsi:type="dcterms:W3CDTF">2024-03-25T18:22:54Z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