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Banco_de_Dados\Consolidação\2022\"/>
    </mc:Choice>
  </mc:AlternateContent>
  <xr:revisionPtr revIDLastSave="0" documentId="13_ncr:1_{70C760A2-6742-4D8C-A023-F1E99A02A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(4)" sheetId="14" r:id="rId1"/>
  </sheets>
  <definedNames>
    <definedName name="_xlnm.Print_Area" localSheetId="0">'2021 (4)'!$A$1:$O$106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6" i="14" l="1"/>
  <c r="O97" i="14"/>
  <c r="H81" i="14" l="1"/>
  <c r="O78" i="14"/>
  <c r="O55" i="14"/>
  <c r="O59" i="14"/>
  <c r="O30" i="14"/>
  <c r="E73" i="14"/>
  <c r="E63" i="14"/>
  <c r="D42" i="14"/>
  <c r="O85" i="14"/>
  <c r="O84" i="14"/>
  <c r="O106" i="14"/>
  <c r="O105" i="14"/>
  <c r="O104" i="14"/>
  <c r="O103" i="14"/>
  <c r="O102" i="14"/>
  <c r="O101" i="14"/>
  <c r="O100" i="14"/>
  <c r="J98" i="14"/>
  <c r="I98" i="14"/>
  <c r="H98" i="14"/>
  <c r="G98" i="14"/>
  <c r="F98" i="14"/>
  <c r="E98" i="14"/>
  <c r="D98" i="14"/>
  <c r="C98" i="14"/>
  <c r="O95" i="14"/>
  <c r="O94" i="14"/>
  <c r="O93" i="14"/>
  <c r="O92" i="14"/>
  <c r="O91" i="14"/>
  <c r="O90" i="14"/>
  <c r="O89" i="14"/>
  <c r="N81" i="14"/>
  <c r="M81" i="14"/>
  <c r="L81" i="14"/>
  <c r="K81" i="14"/>
  <c r="J81" i="14"/>
  <c r="I81" i="14"/>
  <c r="F81" i="14"/>
  <c r="E81" i="14"/>
  <c r="D81" i="14"/>
  <c r="C81" i="14"/>
  <c r="O77" i="14"/>
  <c r="O76" i="14"/>
  <c r="O74" i="14"/>
  <c r="N73" i="14"/>
  <c r="M73" i="14"/>
  <c r="L73" i="14"/>
  <c r="K73" i="14"/>
  <c r="J73" i="14"/>
  <c r="I73" i="14"/>
  <c r="F73" i="14"/>
  <c r="C73" i="14"/>
  <c r="N63" i="14"/>
  <c r="M63" i="14"/>
  <c r="L63" i="14"/>
  <c r="K63" i="14"/>
  <c r="J63" i="14"/>
  <c r="I63" i="14"/>
  <c r="F63" i="14"/>
  <c r="D63" i="14"/>
  <c r="C63" i="14"/>
  <c r="O56" i="14"/>
  <c r="G81" i="14" l="1"/>
  <c r="O81" i="14" s="1"/>
  <c r="I75" i="14"/>
  <c r="I82" i="14" s="1"/>
  <c r="O61" i="14"/>
  <c r="O79" i="14"/>
  <c r="O62" i="14"/>
  <c r="H63" i="14"/>
  <c r="O60" i="14"/>
  <c r="O80" i="14"/>
  <c r="O69" i="14"/>
  <c r="O65" i="14"/>
  <c r="O71" i="14"/>
  <c r="O67" i="14"/>
  <c r="O70" i="14"/>
  <c r="O66" i="14"/>
  <c r="H73" i="14"/>
  <c r="O57" i="14"/>
  <c r="O68" i="14"/>
  <c r="O58" i="14"/>
  <c r="G73" i="14"/>
  <c r="O64" i="14"/>
  <c r="G63" i="14"/>
  <c r="O54" i="14"/>
  <c r="O72" i="14"/>
  <c r="D73" i="14"/>
  <c r="D75" i="14" s="1"/>
  <c r="D82" i="14" s="1"/>
  <c r="E75" i="14"/>
  <c r="E82" i="14" s="1"/>
  <c r="K75" i="14"/>
  <c r="K82" i="14" s="1"/>
  <c r="M75" i="14"/>
  <c r="M82" i="14" s="1"/>
  <c r="O98" i="14"/>
  <c r="L75" i="14"/>
  <c r="L82" i="14" s="1"/>
  <c r="J75" i="14"/>
  <c r="J82" i="14" s="1"/>
  <c r="C75" i="14"/>
  <c r="F75" i="14"/>
  <c r="F82" i="14" s="1"/>
  <c r="N75" i="14"/>
  <c r="N82" i="14" s="1"/>
  <c r="C42" i="14"/>
  <c r="C49" i="14"/>
  <c r="C22" i="14"/>
  <c r="D49" i="14"/>
  <c r="H75" i="14" l="1"/>
  <c r="H82" i="14" s="1"/>
  <c r="G75" i="14"/>
  <c r="G82" i="14" s="1"/>
  <c r="O63" i="14"/>
  <c r="O73" i="14"/>
  <c r="C82" i="14"/>
  <c r="C44" i="14"/>
  <c r="D22" i="14"/>
  <c r="O82" i="14" l="1"/>
  <c r="O75" i="14"/>
  <c r="C51" i="14"/>
  <c r="C86" i="14" s="1"/>
  <c r="E49" i="14"/>
  <c r="F49" i="14"/>
  <c r="F22" i="14"/>
  <c r="E22" i="14"/>
  <c r="D44" i="14"/>
  <c r="E42" i="14"/>
  <c r="F42" i="14" l="1"/>
  <c r="F44" i="14" s="1"/>
  <c r="F51" i="14" s="1"/>
  <c r="F86" i="14" s="1"/>
  <c r="D51" i="14"/>
  <c r="E44" i="14"/>
  <c r="G22" i="14"/>
  <c r="E51" i="14" l="1"/>
  <c r="H49" i="14"/>
  <c r="G42" i="14"/>
  <c r="G44" i="14" s="1"/>
  <c r="G49" i="14"/>
  <c r="D86" i="14"/>
  <c r="E86" i="14" l="1"/>
  <c r="G51" i="14"/>
  <c r="H42" i="14"/>
  <c r="H22" i="14"/>
  <c r="H44" i="14" l="1"/>
  <c r="I22" i="14"/>
  <c r="G86" i="14"/>
  <c r="I49" i="14"/>
  <c r="I42" i="14"/>
  <c r="H51" i="14" l="1"/>
  <c r="H86" i="14" s="1"/>
  <c r="I44" i="14"/>
  <c r="J49" i="14"/>
  <c r="J42" i="14"/>
  <c r="J22" i="14"/>
  <c r="J44" i="14" l="1"/>
  <c r="J51" i="14" s="1"/>
  <c r="J86" i="14" s="1"/>
  <c r="K22" i="14"/>
  <c r="K42" i="14"/>
  <c r="K49" i="14"/>
  <c r="I51" i="14"/>
  <c r="K44" i="14" l="1"/>
  <c r="K51" i="14" s="1"/>
  <c r="K86" i="14" s="1"/>
  <c r="L22" i="14"/>
  <c r="L49" i="14"/>
  <c r="M49" i="14"/>
  <c r="I86" i="14"/>
  <c r="L42" i="14"/>
  <c r="L44" i="14" l="1"/>
  <c r="L51" i="14" s="1"/>
  <c r="L86" i="14" s="1"/>
  <c r="M42" i="14"/>
  <c r="M22" i="14"/>
  <c r="O36" i="14"/>
  <c r="O28" i="14"/>
  <c r="O20" i="14"/>
  <c r="O12" i="14"/>
  <c r="O40" i="14"/>
  <c r="O47" i="14"/>
  <c r="O39" i="14"/>
  <c r="O31" i="14"/>
  <c r="O15" i="14"/>
  <c r="O48" i="14"/>
  <c r="O50" i="14"/>
  <c r="O34" i="14"/>
  <c r="O26" i="14"/>
  <c r="O18" i="14"/>
  <c r="O32" i="14"/>
  <c r="O37" i="14"/>
  <c r="O29" i="14"/>
  <c r="O21" i="14"/>
  <c r="O13" i="14"/>
  <c r="O43" i="14"/>
  <c r="O35" i="14"/>
  <c r="O27" i="14"/>
  <c r="O19" i="14"/>
  <c r="O46" i="14"/>
  <c r="O25" i="14"/>
  <c r="O16" i="14"/>
  <c r="O33" i="14"/>
  <c r="O38" i="14"/>
  <c r="O24" i="14"/>
  <c r="O14" i="14"/>
  <c r="O17" i="14"/>
  <c r="O41" i="14"/>
  <c r="N49" i="14" l="1"/>
  <c r="O49" i="14" s="1"/>
  <c r="O45" i="14"/>
  <c r="N42" i="14"/>
  <c r="O42" i="14" s="1"/>
  <c r="O23" i="14"/>
  <c r="N22" i="14"/>
  <c r="O22" i="14" s="1"/>
  <c r="O11" i="14"/>
  <c r="M44" i="14"/>
  <c r="M51" i="14" s="1"/>
  <c r="M86" i="14" l="1"/>
  <c r="N44" i="14"/>
  <c r="O44" i="14" s="1"/>
  <c r="N51" i="14" l="1"/>
  <c r="O51" i="14" l="1"/>
  <c r="N86" i="14"/>
  <c r="O86" i="14" s="1"/>
</calcChain>
</file>

<file path=xl/sharedStrings.xml><?xml version="1.0" encoding="utf-8"?>
<sst xmlns="http://schemas.openxmlformats.org/spreadsheetml/2006/main" count="121" uniqueCount="66">
  <si>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</si>
  <si>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</si>
  <si>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</si>
  <si>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</si>
  <si>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</si>
  <si>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</si>
  <si>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</si>
  <si>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</si>
  <si>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</si>
  <si>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</si>
  <si>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</si>
  <si>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</si>
  <si>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</si>
  <si>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</si>
  <si>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</si>
  <si>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</si>
  <si>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</si>
  <si>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</si>
  <si>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</si>
  <si>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</si>
  <si>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</si>
  <si>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</si>
  <si>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</si>
  <si>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</si>
  <si>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</si>
  <si>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</si>
  <si>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</si>
  <si>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Ministério de Minas e Energia</t>
  </si>
  <si>
    <t>Ministério do Meio Ambiente</t>
  </si>
  <si>
    <t>Total do Pagamento aos Proprietários de Terra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</si>
  <si>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</si>
  <si>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</si>
  <si>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</si>
  <si>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</si>
  <si>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</si>
  <si>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</si>
  <si>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</si>
  <si>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</si>
  <si>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</si>
  <si>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</si>
  <si>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</si>
  <si>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</si>
  <si>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Depósitos Judiciais</t>
  </si>
  <si>
    <t>R$/1.000m3</t>
  </si>
  <si>
    <t>Fundo Social</t>
  </si>
  <si>
    <t>MA</t>
  </si>
  <si>
    <t>Educação e Saúde</t>
  </si>
  <si>
    <t>Variáveis Mensais (mês de caixa)</t>
  </si>
  <si>
    <t>SUPERINTENDÊNCIA DE PARTICIPAÇÕES GOVERNAMENTAIS</t>
  </si>
  <si>
    <t>PARTICIPAÇÃO ESPECIAL</t>
  </si>
  <si>
    <t xml:space="preserve">Total União </t>
  </si>
  <si>
    <t>Total Brasil - Participações Especiais</t>
  </si>
  <si>
    <t>Total Estados + Municípios</t>
  </si>
  <si>
    <t>TOTAL DAS PARTICIPAÇÕES GOVERNAMENTAIS</t>
  </si>
  <si>
    <t>TAXA DE OCUPAÇÃO OU RETENÇÃO DE ÁREA</t>
  </si>
  <si>
    <t>PAGAMENTO AOS PROPRIETÁRIOS DE TERRA</t>
  </si>
  <si>
    <t>BÔNUS DE ASSINATURA</t>
  </si>
  <si>
    <t>Royalties Total</t>
  </si>
  <si>
    <t>Educação</t>
  </si>
  <si>
    <t>Saúde</t>
  </si>
  <si>
    <t>Nota: As informações relacionadas a 'PAGAMENTO AOS PROPRIETÁRIOS DE TERRA' terão defasagem de dois meses nesta Tabela Consolidada</t>
  </si>
  <si>
    <t xml:space="preserve">  Mês de Crédito (R$)</t>
  </si>
  <si>
    <t>MS</t>
  </si>
  <si>
    <t xml:space="preserve">      Consolidação das Participações Governamentais e de Terceiros - 2022 (R$)</t>
  </si>
  <si>
    <t>Total - 2022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</si>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</sst>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8" fontId="5" fillId="3" borderId="10" xfId="1" applyNumberFormat="1" applyFont="1" applyFill="1" applyBorder="1" applyAlignment="1">
      <alignment horizontal="right" vertical="center"/>
    </xf>
    <xf numFmtId="168" fontId="5" fillId="3" borderId="11" xfId="1" applyNumberFormat="1" applyFont="1" applyFill="1" applyBorder="1" applyAlignment="1">
      <alignment horizontal="right" vertical="center"/>
    </xf>
    <xf numFmtId="164" fontId="5" fillId="3" borderId="11" xfId="1" applyFont="1" applyFill="1" applyBorder="1" applyAlignment="1">
      <alignment horizontal="right" vertical="center"/>
    </xf>
    <xf numFmtId="164" fontId="5" fillId="3" borderId="0" xfId="0" applyNumberFormat="1" applyFont="1" applyFill="1"/>
    <xf numFmtId="164" fontId="0" fillId="3" borderId="0" xfId="0" applyNumberFormat="1" applyFill="1"/>
    <xf numFmtId="43" fontId="5" fillId="3" borderId="0" xfId="0" applyNumberFormat="1" applyFont="1" applyFill="1"/>
    <xf numFmtId="169" fontId="5" fillId="3" borderId="0" xfId="0" applyNumberFormat="1" applyFont="1" applyFill="1"/>
    <xf numFmtId="165" fontId="6" fillId="2" borderId="19" xfId="0" applyNumberFormat="1" applyFont="1" applyFill="1" applyBorder="1" applyAlignment="1">
      <alignment horizontal="center" vertical="center"/>
    </xf>
    <xf numFmtId="0" fontId="10" fillId="3" borderId="0" xfId="5" applyFont="1" applyFill="1" applyAlignment="1">
      <alignment horizontal="left" indent="1"/>
    </xf>
    <xf numFmtId="4" fontId="4" fillId="3" borderId="0" xfId="0" applyNumberFormat="1" applyFont="1" applyFill="1" applyAlignment="1">
      <alignment horizontal="center"/>
    </xf>
    <xf numFmtId="0" fontId="0" fillId="4" borderId="0" xfId="0" applyFill="1"/>
    <xf numFmtId="168" fontId="5" fillId="3" borderId="22" xfId="1" applyNumberFormat="1" applyFont="1" applyFill="1" applyBorder="1" applyAlignment="1">
      <alignment horizontal="right" vertical="center"/>
    </xf>
    <xf numFmtId="165" fontId="6" fillId="2" borderId="18" xfId="0" applyNumberFormat="1" applyFont="1" applyFill="1" applyBorder="1" applyAlignment="1">
      <alignment horizontal="center" vertical="center"/>
    </xf>
    <xf numFmtId="168" fontId="5" fillId="3" borderId="8" xfId="1" applyNumberFormat="1" applyFont="1" applyFill="1" applyBorder="1" applyAlignment="1">
      <alignment horizontal="right" vertical="center"/>
    </xf>
    <xf numFmtId="164" fontId="5" fillId="3" borderId="8" xfId="1" applyFont="1" applyFill="1" applyBorder="1" applyAlignment="1">
      <alignment horizontal="right" vertical="center"/>
    </xf>
    <xf numFmtId="165" fontId="6" fillId="2" borderId="25" xfId="0" applyNumberFormat="1" applyFont="1" applyFill="1" applyBorder="1" applyAlignment="1">
      <alignment horizontal="center" vertical="center"/>
    </xf>
    <xf numFmtId="164" fontId="5" fillId="4" borderId="11" xfId="1" applyFont="1" applyFill="1" applyBorder="1" applyAlignment="1">
      <alignment horizontal="center"/>
    </xf>
    <xf numFmtId="164" fontId="5" fillId="4" borderId="11" xfId="0" applyNumberFormat="1" applyFont="1" applyFill="1" applyBorder="1"/>
    <xf numFmtId="164" fontId="5" fillId="4" borderId="4" xfId="0" applyNumberFormat="1" applyFont="1" applyFill="1" applyBorder="1"/>
    <xf numFmtId="164" fontId="5" fillId="4" borderId="20" xfId="0" applyNumberFormat="1" applyFont="1" applyFill="1" applyBorder="1"/>
    <xf numFmtId="164" fontId="5" fillId="4" borderId="8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8" xfId="1" applyFont="1" applyFill="1" applyBorder="1" applyAlignment="1">
      <alignment horizontal="center" vertical="center"/>
    </xf>
    <xf numFmtId="164" fontId="5" fillId="4" borderId="11" xfId="1" applyFont="1" applyFill="1" applyBorder="1" applyAlignment="1">
      <alignment horizontal="center" vertical="center"/>
    </xf>
    <xf numFmtId="168" fontId="5" fillId="4" borderId="4" xfId="1" applyNumberFormat="1" applyFont="1" applyFill="1" applyBorder="1" applyAlignment="1">
      <alignment horizontal="right" vertical="center"/>
    </xf>
    <xf numFmtId="164" fontId="5" fillId="4" borderId="4" xfId="1" applyFont="1" applyFill="1" applyBorder="1" applyAlignment="1">
      <alignment horizontal="right" vertical="center"/>
    </xf>
    <xf numFmtId="168" fontId="5" fillId="4" borderId="9" xfId="1" applyNumberFormat="1" applyFont="1" applyFill="1" applyBorder="1" applyAlignment="1">
      <alignment horizontal="right" vertical="center"/>
    </xf>
    <xf numFmtId="168" fontId="5" fillId="4" borderId="4" xfId="0" applyNumberFormat="1" applyFont="1" applyFill="1" applyBorder="1" applyAlignment="1">
      <alignment horizontal="center" vertical="center"/>
    </xf>
    <xf numFmtId="165" fontId="6" fillId="2" borderId="29" xfId="0" applyNumberFormat="1" applyFont="1" applyFill="1" applyBorder="1" applyAlignment="1">
      <alignment horizontal="center" vertical="center"/>
    </xf>
    <xf numFmtId="164" fontId="6" fillId="5" borderId="26" xfId="1" applyFont="1" applyFill="1" applyBorder="1" applyAlignment="1">
      <alignment horizontal="center" vertical="center"/>
    </xf>
    <xf numFmtId="164" fontId="6" fillId="5" borderId="30" xfId="1" applyFont="1" applyFill="1" applyBorder="1" applyAlignment="1">
      <alignment horizontal="center" vertical="center"/>
    </xf>
    <xf numFmtId="164" fontId="6" fillId="5" borderId="12" xfId="1" applyFont="1" applyFill="1" applyBorder="1" applyAlignment="1">
      <alignment horizontal="center" vertical="center"/>
    </xf>
    <xf numFmtId="164" fontId="5" fillId="5" borderId="30" xfId="1" applyFont="1" applyFill="1" applyBorder="1" applyAlignment="1">
      <alignment horizontal="center" vertical="center"/>
    </xf>
    <xf numFmtId="164" fontId="6" fillId="6" borderId="30" xfId="1" applyFont="1" applyFill="1" applyBorder="1" applyAlignment="1">
      <alignment horizontal="center" vertical="center"/>
    </xf>
    <xf numFmtId="165" fontId="6" fillId="7" borderId="21" xfId="0" applyNumberFormat="1" applyFont="1" applyFill="1" applyBorder="1" applyAlignment="1">
      <alignment horizontal="center" vertical="center"/>
    </xf>
    <xf numFmtId="165" fontId="6" fillId="7" borderId="23" xfId="0" applyNumberFormat="1" applyFont="1" applyFill="1" applyBorder="1" applyAlignment="1">
      <alignment horizontal="center" vertical="center"/>
    </xf>
    <xf numFmtId="164" fontId="6" fillId="6" borderId="27" xfId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168" fontId="6" fillId="6" borderId="26" xfId="0" applyNumberFormat="1" applyFont="1" applyFill="1" applyBorder="1" applyAlignment="1">
      <alignment horizontal="center" vertical="center"/>
    </xf>
    <xf numFmtId="168" fontId="6" fillId="6" borderId="27" xfId="0" applyNumberFormat="1" applyFont="1" applyFill="1" applyBorder="1" applyAlignment="1">
      <alignment horizontal="center" vertical="center"/>
    </xf>
    <xf numFmtId="164" fontId="6" fillId="5" borderId="30" xfId="1" applyFont="1" applyFill="1" applyBorder="1" applyAlignment="1">
      <alignment horizontal="right" vertical="center"/>
    </xf>
    <xf numFmtId="164" fontId="6" fillId="5" borderId="27" xfId="1" applyFont="1" applyFill="1" applyBorder="1" applyAlignment="1">
      <alignment horizontal="right" vertical="center"/>
    </xf>
    <xf numFmtId="164" fontId="6" fillId="6" borderId="30" xfId="1" applyFont="1" applyFill="1" applyBorder="1" applyAlignment="1">
      <alignment horizontal="right" vertical="center"/>
    </xf>
    <xf numFmtId="164" fontId="6" fillId="6" borderId="27" xfId="1" applyFont="1" applyFill="1" applyBorder="1" applyAlignment="1">
      <alignment horizontal="right" vertical="center"/>
    </xf>
    <xf numFmtId="0" fontId="3" fillId="3" borderId="0" xfId="0" applyFont="1" applyFill="1"/>
    <xf numFmtId="0" fontId="6" fillId="4" borderId="13" xfId="0" applyFont="1" applyFill="1" applyBorder="1" applyAlignment="1">
      <alignment horizontal="center" vertical="center"/>
    </xf>
    <xf numFmtId="164" fontId="6" fillId="4" borderId="13" xfId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43" fontId="5" fillId="4" borderId="0" xfId="0" applyNumberFormat="1" applyFont="1" applyFill="1"/>
    <xf numFmtId="0" fontId="6" fillId="4" borderId="0" xfId="0" applyFont="1" applyFill="1" applyAlignment="1">
      <alignment horizontal="center" vertical="center"/>
    </xf>
    <xf numFmtId="167" fontId="6" fillId="4" borderId="0" xfId="1" applyNumberFormat="1" applyFont="1" applyFill="1" applyBorder="1" applyAlignment="1">
      <alignment horizontal="right" vertical="center"/>
    </xf>
    <xf numFmtId="0" fontId="5" fillId="4" borderId="0" xfId="0" applyFont="1" applyFill="1"/>
    <xf numFmtId="167" fontId="6" fillId="7" borderId="37" xfId="1" applyNumberFormat="1" applyFont="1" applyFill="1" applyBorder="1" applyAlignment="1">
      <alignment horizontal="right" vertical="center"/>
    </xf>
    <xf numFmtId="167" fontId="6" fillId="7" borderId="38" xfId="1" applyNumberFormat="1" applyFont="1" applyFill="1" applyBorder="1" applyAlignment="1">
      <alignment horizontal="right" vertical="center"/>
    </xf>
    <xf numFmtId="166" fontId="6" fillId="3" borderId="40" xfId="1" applyNumberFormat="1" applyFont="1" applyFill="1" applyBorder="1" applyAlignment="1">
      <alignment horizontal="center" vertical="center"/>
    </xf>
    <xf numFmtId="166" fontId="6" fillId="0" borderId="39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1" fillId="4" borderId="0" xfId="0" applyFont="1" applyFill="1"/>
    <xf numFmtId="164" fontId="6" fillId="8" borderId="26" xfId="1" applyFont="1" applyFill="1" applyBorder="1" applyAlignment="1">
      <alignment horizontal="center" vertical="center"/>
    </xf>
    <xf numFmtId="167" fontId="6" fillId="8" borderId="37" xfId="1" applyNumberFormat="1" applyFont="1" applyFill="1" applyBorder="1" applyAlignment="1">
      <alignment horizontal="right" vertical="center"/>
    </xf>
    <xf numFmtId="168" fontId="6" fillId="8" borderId="26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164" fontId="6" fillId="0" borderId="0" xfId="1" applyFont="1" applyFill="1" applyBorder="1" applyAlignment="1">
      <alignment horizontal="right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6" fillId="0" borderId="13" xfId="1" applyFont="1" applyFill="1" applyBorder="1" applyAlignment="1">
      <alignment horizontal="center" vertical="center"/>
    </xf>
    <xf numFmtId="43" fontId="6" fillId="3" borderId="0" xfId="0" applyNumberFormat="1" applyFont="1" applyFill="1"/>
    <xf numFmtId="0" fontId="5" fillId="3" borderId="7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5" fillId="9" borderId="2" xfId="0" applyFont="1" applyFill="1" applyBorder="1" applyAlignment="1">
      <alignment horizontal="center" vertical="center"/>
    </xf>
    <xf numFmtId="0" fontId="5" fillId="9" borderId="41" xfId="0" applyFont="1" applyFill="1" applyBorder="1" applyAlignment="1">
      <alignment horizontal="center" vertical="center"/>
    </xf>
    <xf numFmtId="164" fontId="5" fillId="9" borderId="21" xfId="0" applyNumberFormat="1" applyFont="1" applyFill="1" applyBorder="1" applyAlignment="1">
      <alignment horizontal="right" vertical="center"/>
    </xf>
    <xf numFmtId="164" fontId="5" fillId="9" borderId="23" xfId="0" applyNumberFormat="1" applyFont="1" applyFill="1" applyBorder="1" applyAlignment="1">
      <alignment horizontal="right" vertical="center"/>
    </xf>
    <xf numFmtId="166" fontId="5" fillId="9" borderId="10" xfId="0" applyNumberFormat="1" applyFont="1" applyFill="1" applyBorder="1" applyAlignment="1">
      <alignment horizontal="left" vertical="center"/>
    </xf>
    <xf numFmtId="166" fontId="5" fillId="9" borderId="28" xfId="0" applyNumberFormat="1" applyFont="1" applyFill="1" applyBorder="1" applyAlignment="1">
      <alignment horizontal="left" vertical="center"/>
    </xf>
    <xf numFmtId="166" fontId="5" fillId="9" borderId="24" xfId="0" applyNumberFormat="1" applyFont="1" applyFill="1" applyBorder="1" applyAlignment="1">
      <alignment horizontal="left" vertical="center"/>
    </xf>
    <xf numFmtId="166" fontId="6" fillId="9" borderId="21" xfId="0" applyNumberFormat="1" applyFont="1" applyFill="1" applyBorder="1" applyAlignment="1">
      <alignment horizontal="left" vertical="center"/>
    </xf>
    <xf numFmtId="166" fontId="6" fillId="9" borderId="23" xfId="0" applyNumberFormat="1" applyFont="1" applyFill="1" applyBorder="1" applyAlignment="1">
      <alignment horizontal="left" vertical="center"/>
    </xf>
    <xf numFmtId="164" fontId="5" fillId="4" borderId="0" xfId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/>
    <xf numFmtId="164" fontId="5" fillId="10" borderId="11" xfId="1" applyFont="1" applyFill="1" applyBorder="1" applyAlignment="1">
      <alignment horizontal="center" vertical="center"/>
    </xf>
    <xf numFmtId="164" fontId="6" fillId="10" borderId="30" xfId="1" applyFont="1" applyFill="1" applyBorder="1" applyAlignment="1">
      <alignment horizontal="center" vertical="center"/>
    </xf>
    <xf numFmtId="164" fontId="16" fillId="3" borderId="0" xfId="0" applyNumberFormat="1" applyFont="1" applyFill="1"/>
    <xf numFmtId="164" fontId="17" fillId="3" borderId="0" xfId="0" applyNumberFormat="1" applyFont="1" applyFill="1"/>
    <xf numFmtId="0" fontId="16" fillId="0" borderId="0" xfId="0" applyFont="1"/>
    <xf numFmtId="0" fontId="16" fillId="3" borderId="0" xfId="0" applyFont="1" applyFill="1"/>
    <xf numFmtId="0" fontId="5" fillId="3" borderId="0" xfId="0" applyFont="1" applyFill="1" applyAlignment="1">
      <alignment horizontal="left"/>
    </xf>
    <xf numFmtId="2" fontId="16" fillId="4" borderId="0" xfId="0" applyNumberFormat="1" applyFont="1" applyFill="1" applyAlignment="1">
      <alignment horizontal="left"/>
    </xf>
    <xf numFmtId="164" fontId="5" fillId="5" borderId="30" xfId="1" applyFont="1" applyFill="1" applyBorder="1" applyAlignment="1">
      <alignment horizontal="right" vertical="center"/>
    </xf>
    <xf numFmtId="0" fontId="15" fillId="3" borderId="0" xfId="0" applyFont="1" applyFill="1" applyAlignment="1">
      <alignment vertical="top"/>
    </xf>
    <xf numFmtId="168" fontId="6" fillId="3" borderId="40" xfId="1" applyNumberFormat="1" applyFont="1" applyFill="1" applyBorder="1" applyAlignment="1">
      <alignment horizontal="center" vertical="center"/>
    </xf>
    <xf numFmtId="168" fontId="6" fillId="0" borderId="40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 applyAlignment="1">
      <alignment vertical="top"/>
    </xf>
    <xf numFmtId="0" fontId="20" fillId="3" borderId="0" xfId="0" applyFont="1" applyFill="1"/>
    <xf numFmtId="166" fontId="21" fillId="9" borderId="10" xfId="0" applyNumberFormat="1" applyFont="1" applyFill="1" applyBorder="1" applyAlignment="1">
      <alignment horizontal="left" vertical="center"/>
    </xf>
    <xf numFmtId="164" fontId="18" fillId="0" borderId="0" xfId="1" applyFont="1" applyFill="1" applyBorder="1" applyAlignment="1">
      <alignment horizontal="right" vertical="center"/>
    </xf>
    <xf numFmtId="164" fontId="21" fillId="9" borderId="21" xfId="0" applyNumberFormat="1" applyFont="1" applyFill="1" applyBorder="1" applyAlignment="1">
      <alignment horizontal="right" vertical="center"/>
    </xf>
    <xf numFmtId="165" fontId="18" fillId="2" borderId="19" xfId="0" applyNumberFormat="1" applyFont="1" applyFill="1" applyBorder="1" applyAlignment="1">
      <alignment horizontal="center" vertical="center"/>
    </xf>
    <xf numFmtId="168" fontId="21" fillId="3" borderId="10" xfId="1" applyNumberFormat="1" applyFont="1" applyFill="1" applyBorder="1" applyAlignment="1">
      <alignment horizontal="right" vertical="center"/>
    </xf>
    <xf numFmtId="168" fontId="21" fillId="3" borderId="11" xfId="1" applyNumberFormat="1" applyFont="1" applyFill="1" applyBorder="1" applyAlignment="1">
      <alignment horizontal="right" vertical="center"/>
    </xf>
    <xf numFmtId="164" fontId="21" fillId="3" borderId="11" xfId="1" applyFont="1" applyFill="1" applyBorder="1" applyAlignment="1">
      <alignment horizontal="right" vertical="center"/>
    </xf>
    <xf numFmtId="168" fontId="21" fillId="3" borderId="12" xfId="1" applyNumberFormat="1" applyFont="1" applyFill="1" applyBorder="1" applyAlignment="1">
      <alignment horizontal="right" vertical="center"/>
    </xf>
    <xf numFmtId="0" fontId="11" fillId="3" borderId="0" xfId="0" applyFont="1" applyFill="1"/>
    <xf numFmtId="4" fontId="20" fillId="3" borderId="0" xfId="0" applyNumberFormat="1" applyFont="1" applyFill="1" applyAlignment="1">
      <alignment horizontal="center"/>
    </xf>
    <xf numFmtId="43" fontId="0" fillId="4" borderId="0" xfId="0" applyNumberFormat="1" applyFill="1"/>
    <xf numFmtId="164" fontId="5" fillId="0" borderId="11" xfId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/>
    </xf>
    <xf numFmtId="0" fontId="6" fillId="7" borderId="14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7" borderId="35" xfId="0" applyFont="1" applyFill="1" applyBorder="1" applyAlignment="1">
      <alignment horizontal="left" vertical="center"/>
    </xf>
    <xf numFmtId="0" fontId="6" fillId="7" borderId="36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</cellXfs>
  <cellStyles count="13">
    <cellStyle name="Normal" xfId="0" builtinId="0"/>
    <cellStyle name="Normal 2" xfId="3" xr:uid="{00000000-0005-0000-0000-000001000000}"/>
    <cellStyle name="Normal 2 2" xfId="4" xr:uid="{00000000-0005-0000-0000-000002000000}"/>
    <cellStyle name="Normal 3" xfId="6" xr:uid="{00000000-0005-0000-0000-000033000000}"/>
    <cellStyle name="Normal 4" xfId="7" xr:uid="{00000000-0005-0000-0000-000034000000}"/>
    <cellStyle name="Normal 5" xfId="11" xr:uid="{3E049DF7-58F1-44D9-BA27-4D6311F2315E}"/>
    <cellStyle name="Normal_Plan3" xfId="5" xr:uid="{00000000-0005-0000-0000-000003000000}"/>
    <cellStyle name="Separador de milhares 2" xfId="2" xr:uid="{00000000-0005-0000-0000-000004000000}"/>
    <cellStyle name="Separador de milhares 2 2" xfId="8" xr:uid="{00000000-0005-0000-0000-000036000000}"/>
    <cellStyle name="Separador de milhares 3" xfId="9" xr:uid="{00000000-0005-0000-0000-000037000000}"/>
    <cellStyle name="Vírgula" xfId="1" builtinId="3"/>
    <cellStyle name="Vírgula 2" xfId="10" xr:uid="{00000000-0005-0000-0000-000038000000}"/>
    <cellStyle name="Vírgula 3" xfId="12" xr:uid="{5D869DBD-12AA-497A-9B7C-C4C49BEAA945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1523999</xdr:colOff>
      <xdr:row>3</xdr:row>
      <xdr:rowOff>153028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46C6F-FD90-4E3C-8347-57812E5A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199" y="0"/>
          <a:ext cx="1320800" cy="715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6314-9E15-4877-B48F-E710B6BCF4F7}">
  <sheetPr>
    <pageSetUpPr fitToPage="1"/>
  </sheetPr>
  <dimension ref="A2:P117"/>
  <sheetViews>
    <sheetView showGridLines="0" tabSelected="1" zoomScaleNormal="100" workbookViewId="0">
      <pane xSplit="2" ySplit="9" topLeftCell="C72" activePane="bottomRight" state="frozen"/>
      <selection pane="topRight" activeCell="C1" sqref="C1"/>
      <selection pane="bottomLeft" activeCell="A8" sqref="A8"/>
      <selection pane="bottomRight" activeCell="L110" sqref="L110"/>
    </sheetView>
  </sheetViews>
  <sheetFormatPr defaultColWidth="9.140625" defaultRowHeight="12.75" x14ac:dyDescent="0.2"/>
  <cols>
    <col min="1" max="1" width="40.42578125" style="1" customWidth="1"/>
    <col min="2" max="2" width="11.28515625" style="1" customWidth="1"/>
    <col min="3" max="3" width="15.85546875" style="118" bestFit="1" customWidth="1"/>
    <col min="4" max="4" width="16.42578125" style="1" bestFit="1" customWidth="1"/>
    <col min="5" max="5" width="15.85546875" style="1" bestFit="1" customWidth="1"/>
    <col min="6" max="6" width="15.42578125" style="1" bestFit="1" customWidth="1"/>
    <col min="7" max="7" width="16.28515625" style="1" customWidth="1"/>
    <col min="8" max="8" width="14.85546875" style="1" bestFit="1" customWidth="1"/>
    <col min="9" max="9" width="15.85546875" style="1" bestFit="1" customWidth="1"/>
    <col min="10" max="10" width="16.42578125" style="1" bestFit="1" customWidth="1"/>
    <col min="11" max="11" width="15.85546875" style="1" bestFit="1" customWidth="1"/>
    <col min="12" max="13" width="16.42578125" style="1" bestFit="1" customWidth="1"/>
    <col min="14" max="14" width="16.85546875" style="1" bestFit="1" customWidth="1"/>
    <col min="15" max="15" width="18.42578125" style="1" bestFit="1" customWidth="1"/>
    <col min="16" max="16" width="28.7109375" style="1" bestFit="1" customWidth="1"/>
    <col min="17" max="16384" width="9.140625" style="1"/>
  </cols>
  <sheetData>
    <row r="2" spans="1:16" ht="18.75" x14ac:dyDescent="0.3">
      <c r="A2" s="124" t="s">
        <v>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6" x14ac:dyDescent="0.2">
      <c r="C3" s="107"/>
      <c r="D3" s="4"/>
      <c r="E3" s="4"/>
      <c r="F3" s="4"/>
      <c r="G3" s="4"/>
      <c r="H3" s="4"/>
      <c r="I3" s="4"/>
      <c r="J3" s="76"/>
      <c r="K3" s="4"/>
      <c r="L3" s="4"/>
      <c r="M3" s="4"/>
      <c r="N3" s="4"/>
    </row>
    <row r="5" spans="1:16" x14ac:dyDescent="0.2">
      <c r="A5" s="101" t="s">
        <v>63</v>
      </c>
      <c r="B5" s="101"/>
      <c r="C5" s="108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">
      <c r="A6" s="66"/>
      <c r="B6" s="3"/>
      <c r="C6" s="109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">
      <c r="A7" s="79" t="s">
        <v>60</v>
      </c>
      <c r="B7" s="3"/>
      <c r="C7" s="109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3.5" thickBot="1" x14ac:dyDescent="0.25">
      <c r="A8" s="66"/>
      <c r="B8" s="3"/>
      <c r="C8" s="109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s="3" customFormat="1" ht="11.25" x14ac:dyDescent="0.2">
      <c r="A9" s="125" t="s">
        <v>61</v>
      </c>
      <c r="B9" s="126"/>
      <c r="C9" s="43">
        <v>44562</v>
      </c>
      <c r="D9" s="43">
        <v>44593</v>
      </c>
      <c r="E9" s="43">
        <v>44621</v>
      </c>
      <c r="F9" s="43">
        <v>44652</v>
      </c>
      <c r="G9" s="43">
        <v>44682</v>
      </c>
      <c r="H9" s="43">
        <v>44713</v>
      </c>
      <c r="I9" s="43">
        <v>44743</v>
      </c>
      <c r="J9" s="43">
        <v>44774</v>
      </c>
      <c r="K9" s="43">
        <v>44805</v>
      </c>
      <c r="L9" s="43">
        <v>44835</v>
      </c>
      <c r="M9" s="43">
        <v>44866</v>
      </c>
      <c r="N9" s="43">
        <v>44896</v>
      </c>
      <c r="O9" s="44" t="s">
        <v>64</v>
      </c>
    </row>
    <row r="10" spans="1:16" s="3" customFormat="1" ht="11.25" x14ac:dyDescent="0.2">
      <c r="A10" s="78" t="s">
        <v>0</v>
      </c>
      <c r="B10" s="80"/>
      <c r="C10" s="110"/>
      <c r="D10" s="84"/>
      <c r="E10" s="84"/>
      <c r="F10" s="84"/>
      <c r="G10" s="84"/>
      <c r="H10" s="85"/>
      <c r="I10" s="85"/>
      <c r="J10" s="85"/>
      <c r="K10" s="85"/>
      <c r="L10" s="85"/>
      <c r="M10" s="85"/>
      <c r="N10" s="85"/>
      <c r="O10" s="86"/>
    </row>
    <row r="11" spans="1:16" s="3" customFormat="1" ht="11.25" x14ac:dyDescent="0.2">
      <c r="A11" s="127" t="s">
        <v>1</v>
      </c>
      <c r="B11" s="5" t="s">
        <v>2</v>
      </c>
      <c r="C11" s="25">
        <v>1831413.65</v>
      </c>
      <c r="D11" s="25">
        <v>2080358.64</v>
      </c>
      <c r="E11" s="25">
        <v>2352591.9300000002</v>
      </c>
      <c r="F11" s="25">
        <v>2251203.37</v>
      </c>
      <c r="G11" s="25">
        <v>4435417.0599999996</v>
      </c>
      <c r="H11" s="25">
        <v>4457190.8563757977</v>
      </c>
      <c r="I11" s="25">
        <v>4722970.0078406269</v>
      </c>
      <c r="J11" s="25">
        <v>4927793.67</v>
      </c>
      <c r="K11" s="25">
        <v>5402288.5899999999</v>
      </c>
      <c r="L11" s="25">
        <v>3193464.4699999997</v>
      </c>
      <c r="M11" s="92">
        <v>3822551.55</v>
      </c>
      <c r="N11" s="92">
        <v>3377167.9</v>
      </c>
      <c r="O11" s="27">
        <f>SUM(C11:N11)</f>
        <v>42854411.694216423</v>
      </c>
      <c r="P11" s="94"/>
    </row>
    <row r="12" spans="1:16" s="3" customFormat="1" ht="11.25" x14ac:dyDescent="0.2">
      <c r="A12" s="127"/>
      <c r="B12" s="5" t="s">
        <v>3</v>
      </c>
      <c r="C12" s="25">
        <v>35093273.400000006</v>
      </c>
      <c r="D12" s="25">
        <v>29551351.07</v>
      </c>
      <c r="E12" s="25">
        <v>32836644.109999999</v>
      </c>
      <c r="F12" s="25">
        <v>29519716.240000002</v>
      </c>
      <c r="G12" s="25">
        <v>35966987.969999999</v>
      </c>
      <c r="H12" s="25">
        <v>34564457.2166669</v>
      </c>
      <c r="I12" s="25">
        <v>35979128.880630597</v>
      </c>
      <c r="J12" s="25">
        <v>39116037</v>
      </c>
      <c r="K12" s="25">
        <v>39489767</v>
      </c>
      <c r="L12" s="25">
        <v>38427752.280000001</v>
      </c>
      <c r="M12" s="92">
        <v>33040425.16</v>
      </c>
      <c r="N12" s="92">
        <v>31491023.309999999</v>
      </c>
      <c r="O12" s="27">
        <f t="shared" ref="O12:O21" si="0">SUM(C12:N12)</f>
        <v>415076563.63729751</v>
      </c>
      <c r="P12" s="94"/>
    </row>
    <row r="13" spans="1:16" s="3" customFormat="1" ht="11.25" x14ac:dyDescent="0.2">
      <c r="A13" s="127"/>
      <c r="B13" s="5" t="s">
        <v>4</v>
      </c>
      <c r="C13" s="25">
        <v>21709686.869999997</v>
      </c>
      <c r="D13" s="25">
        <v>19818142.120000001</v>
      </c>
      <c r="E13" s="25">
        <v>23369215.530000001</v>
      </c>
      <c r="F13" s="25">
        <v>21783208.32</v>
      </c>
      <c r="G13" s="25">
        <v>25577526.760000002</v>
      </c>
      <c r="H13" s="25">
        <v>21356458.381074172</v>
      </c>
      <c r="I13" s="25">
        <v>22494963.56367591</v>
      </c>
      <c r="J13" s="25">
        <v>23722298.84</v>
      </c>
      <c r="K13" s="25">
        <v>24469288.59</v>
      </c>
      <c r="L13" s="25">
        <v>21278224.299999997</v>
      </c>
      <c r="M13" s="92">
        <v>17630288.940000001</v>
      </c>
      <c r="N13" s="92">
        <v>18026255</v>
      </c>
      <c r="O13" s="27">
        <f t="shared" si="0"/>
        <v>261235557.21475011</v>
      </c>
      <c r="P13" s="94"/>
    </row>
    <row r="14" spans="1:16" s="3" customFormat="1" ht="11.25" x14ac:dyDescent="0.2">
      <c r="A14" s="127"/>
      <c r="B14" s="5" t="s">
        <v>5</v>
      </c>
      <c r="C14" s="25">
        <v>329029.09999999998</v>
      </c>
      <c r="D14" s="25">
        <v>305176.18</v>
      </c>
      <c r="E14" s="25">
        <v>331748.3</v>
      </c>
      <c r="F14" s="25">
        <v>320553.78999999998</v>
      </c>
      <c r="G14" s="25">
        <v>425393.44</v>
      </c>
      <c r="H14" s="25">
        <v>342580.11195362598</v>
      </c>
      <c r="I14" s="25">
        <v>366023.91961318004</v>
      </c>
      <c r="J14" s="25">
        <v>321922.31</v>
      </c>
      <c r="K14" s="25">
        <v>366355.17</v>
      </c>
      <c r="L14" s="25">
        <v>375393.32</v>
      </c>
      <c r="M14" s="92">
        <v>294310.99</v>
      </c>
      <c r="N14" s="92">
        <v>273369.33999999997</v>
      </c>
      <c r="O14" s="27">
        <f t="shared" si="0"/>
        <v>4051855.9715668056</v>
      </c>
      <c r="P14" s="94"/>
    </row>
    <row r="15" spans="1:16" s="3" customFormat="1" ht="11.25" x14ac:dyDescent="0.2">
      <c r="A15" s="127"/>
      <c r="B15" s="5" t="s">
        <v>6</v>
      </c>
      <c r="C15" s="25">
        <v>74415484.810000002</v>
      </c>
      <c r="D15" s="25">
        <v>71452437.820000008</v>
      </c>
      <c r="E15" s="25">
        <v>79053932.810000002</v>
      </c>
      <c r="F15" s="25">
        <v>64947714.020000003</v>
      </c>
      <c r="G15" s="25">
        <v>76100970.019999996</v>
      </c>
      <c r="H15" s="25">
        <v>60438034.454580754</v>
      </c>
      <c r="I15" s="25">
        <v>62807809.884297609</v>
      </c>
      <c r="J15" s="25">
        <v>60780172.439999998</v>
      </c>
      <c r="K15" s="25">
        <v>41047810.539999999</v>
      </c>
      <c r="L15" s="25">
        <v>57992458.849999994</v>
      </c>
      <c r="M15" s="92">
        <v>54319577.649999999</v>
      </c>
      <c r="N15" s="92">
        <v>49543891.689999998</v>
      </c>
      <c r="O15" s="27">
        <f t="shared" si="0"/>
        <v>752900294.98887825</v>
      </c>
      <c r="P15" s="94"/>
    </row>
    <row r="16" spans="1:16" s="3" customFormat="1" ht="11.25" x14ac:dyDescent="0.2">
      <c r="A16" s="127"/>
      <c r="B16" s="5" t="s">
        <v>45</v>
      </c>
      <c r="C16" s="25">
        <v>15624813.030000001</v>
      </c>
      <c r="D16" s="25">
        <v>5674022.0800000001</v>
      </c>
      <c r="E16" s="25">
        <v>35851.53</v>
      </c>
      <c r="F16" s="25">
        <v>44586.54</v>
      </c>
      <c r="G16" s="25">
        <v>70425.010000000009</v>
      </c>
      <c r="H16" s="25">
        <v>182463.16834238201</v>
      </c>
      <c r="I16" s="25">
        <v>187062.36077379901</v>
      </c>
      <c r="J16" s="25">
        <v>18082417.719999999</v>
      </c>
      <c r="K16" s="25">
        <v>9344959.2699999996</v>
      </c>
      <c r="L16" s="25">
        <v>14729976.300000001</v>
      </c>
      <c r="M16" s="92">
        <v>14131896.050000001</v>
      </c>
      <c r="N16" s="92">
        <v>7935503.5600000005</v>
      </c>
      <c r="O16" s="27">
        <f t="shared" si="0"/>
        <v>86043976.619116172</v>
      </c>
      <c r="P16" s="94"/>
    </row>
    <row r="17" spans="1:16" s="3" customFormat="1" ht="11.25" x14ac:dyDescent="0.2">
      <c r="A17" s="127"/>
      <c r="B17" s="5" t="s">
        <v>7</v>
      </c>
      <c r="C17" s="25">
        <v>716662.31</v>
      </c>
      <c r="D17" s="25">
        <v>0</v>
      </c>
      <c r="E17" s="25">
        <v>530609.84</v>
      </c>
      <c r="F17" s="25">
        <v>1093168.47</v>
      </c>
      <c r="G17" s="25">
        <v>1343767.49</v>
      </c>
      <c r="H17" s="25">
        <v>958189.79250051</v>
      </c>
      <c r="I17" s="25">
        <v>1167544.9201938</v>
      </c>
      <c r="J17" s="25">
        <v>1135598.17</v>
      </c>
      <c r="K17" s="25">
        <v>1171852.28</v>
      </c>
      <c r="L17" s="25">
        <v>1129047.8700000001</v>
      </c>
      <c r="M17" s="92">
        <v>909362.87</v>
      </c>
      <c r="N17" s="92">
        <v>820220.67</v>
      </c>
      <c r="O17" s="27">
        <f t="shared" si="0"/>
        <v>10976024.682694308</v>
      </c>
      <c r="P17" s="94"/>
    </row>
    <row r="18" spans="1:16" s="3" customFormat="1" ht="11.25" x14ac:dyDescent="0.2">
      <c r="A18" s="127"/>
      <c r="B18" s="5" t="s">
        <v>8</v>
      </c>
      <c r="C18" s="25">
        <v>886876168.74000001</v>
      </c>
      <c r="D18" s="25">
        <v>840562448.86000001</v>
      </c>
      <c r="E18" s="25">
        <v>1034347589.23</v>
      </c>
      <c r="F18" s="25">
        <v>953558165.71000004</v>
      </c>
      <c r="G18" s="25">
        <v>1235912996.96</v>
      </c>
      <c r="H18" s="25">
        <v>1015889239.761664</v>
      </c>
      <c r="I18" s="25">
        <v>1155170722.7523818</v>
      </c>
      <c r="J18" s="25">
        <v>1174252620.0999999</v>
      </c>
      <c r="K18" s="25">
        <v>1272284582.76</v>
      </c>
      <c r="L18" s="25">
        <v>1155447496.1500001</v>
      </c>
      <c r="M18" s="92">
        <v>1017231936.8900001</v>
      </c>
      <c r="N18" s="92">
        <v>1096897994.2399998</v>
      </c>
      <c r="O18" s="27">
        <f t="shared" si="0"/>
        <v>12838431962.154045</v>
      </c>
      <c r="P18" s="94"/>
    </row>
    <row r="19" spans="1:16" s="3" customFormat="1" ht="11.25" x14ac:dyDescent="0.2">
      <c r="A19" s="127"/>
      <c r="B19" s="5" t="s">
        <v>9</v>
      </c>
      <c r="C19" s="25">
        <v>24093881.020000003</v>
      </c>
      <c r="D19" s="25">
        <v>23395472.700000003</v>
      </c>
      <c r="E19" s="25">
        <v>27993063.41</v>
      </c>
      <c r="F19" s="25">
        <v>27160326.029999997</v>
      </c>
      <c r="G19" s="25">
        <v>34013887.049999997</v>
      </c>
      <c r="H19" s="25">
        <v>24974088.186035655</v>
      </c>
      <c r="I19" s="25">
        <v>26395786.930509742</v>
      </c>
      <c r="J19" s="25">
        <v>28280248.960000001</v>
      </c>
      <c r="K19" s="25">
        <v>29372106.420000002</v>
      </c>
      <c r="L19" s="25">
        <v>26018044.280000001</v>
      </c>
      <c r="M19" s="92">
        <v>22760677.690000001</v>
      </c>
      <c r="N19" s="92">
        <v>23391730.84</v>
      </c>
      <c r="O19" s="27">
        <f t="shared" si="0"/>
        <v>317849313.51654541</v>
      </c>
      <c r="P19" s="94"/>
    </row>
    <row r="20" spans="1:16" s="3" customFormat="1" ht="11.25" x14ac:dyDescent="0.2">
      <c r="A20" s="127"/>
      <c r="B20" s="5" t="s">
        <v>10</v>
      </c>
      <c r="C20" s="25">
        <v>85032149.189999998</v>
      </c>
      <c r="D20" s="25">
        <v>82467850.910000011</v>
      </c>
      <c r="E20" s="25">
        <v>111112348.7</v>
      </c>
      <c r="F20" s="25">
        <v>99857201.430000022</v>
      </c>
      <c r="G20" s="25">
        <v>134451758</v>
      </c>
      <c r="H20" s="25">
        <v>112000504.4192193</v>
      </c>
      <c r="I20" s="25">
        <v>119234239.32810691</v>
      </c>
      <c r="J20" s="25">
        <v>126852955.28999999</v>
      </c>
      <c r="K20" s="25">
        <v>125738295.48</v>
      </c>
      <c r="L20" s="25">
        <v>121632771.86000001</v>
      </c>
      <c r="M20" s="92">
        <v>98992088.870000005</v>
      </c>
      <c r="N20" s="92">
        <v>99055156.040000007</v>
      </c>
      <c r="O20" s="27">
        <f t="shared" si="0"/>
        <v>1316427319.5173259</v>
      </c>
      <c r="P20" s="94"/>
    </row>
    <row r="21" spans="1:16" s="3" customFormat="1" ht="12" thickBot="1" x14ac:dyDescent="0.25">
      <c r="A21" s="127"/>
      <c r="B21" s="5" t="s">
        <v>11</v>
      </c>
      <c r="C21" s="25">
        <v>5686861.2400000002</v>
      </c>
      <c r="D21" s="25">
        <v>5295743.83</v>
      </c>
      <c r="E21" s="25">
        <v>6161502.9400000004</v>
      </c>
      <c r="F21" s="25">
        <v>5688578.6600000001</v>
      </c>
      <c r="G21" s="25">
        <v>7591980.5999999996</v>
      </c>
      <c r="H21" s="25">
        <v>5004600.5978135802</v>
      </c>
      <c r="I21" s="25">
        <v>3597612.6182771199</v>
      </c>
      <c r="J21" s="25">
        <v>234269.65999999997</v>
      </c>
      <c r="K21" s="25">
        <v>231594.44999999998</v>
      </c>
      <c r="L21" s="25">
        <v>193029.30000000002</v>
      </c>
      <c r="M21" s="92">
        <v>178450.17</v>
      </c>
      <c r="N21" s="92">
        <v>1047663.8099999999</v>
      </c>
      <c r="O21" s="27">
        <f t="shared" si="0"/>
        <v>40911887.876090705</v>
      </c>
      <c r="P21" s="94"/>
    </row>
    <row r="22" spans="1:16" s="3" customFormat="1" ht="13.5" customHeight="1" thickBot="1" x14ac:dyDescent="0.25">
      <c r="A22" s="122" t="s">
        <v>12</v>
      </c>
      <c r="B22" s="128"/>
      <c r="C22" s="50">
        <f>SUM(C11:C21)</f>
        <v>1151409423.3600001</v>
      </c>
      <c r="D22" s="50">
        <f t="shared" ref="D22:N22" si="1">SUM(D11:D21)</f>
        <v>1080603004.21</v>
      </c>
      <c r="E22" s="50">
        <f t="shared" si="1"/>
        <v>1318125098.3300002</v>
      </c>
      <c r="F22" s="50">
        <f t="shared" si="1"/>
        <v>1206224422.5800002</v>
      </c>
      <c r="G22" s="50">
        <f t="shared" si="1"/>
        <v>1555891110.3599999</v>
      </c>
      <c r="H22" s="50">
        <f t="shared" si="1"/>
        <v>1280167806.9462266</v>
      </c>
      <c r="I22" s="50">
        <f t="shared" si="1"/>
        <v>1432123865.166301</v>
      </c>
      <c r="J22" s="50">
        <f t="shared" si="1"/>
        <v>1477706334.1600001</v>
      </c>
      <c r="K22" s="50">
        <f t="shared" si="1"/>
        <v>1548918900.5500002</v>
      </c>
      <c r="L22" s="50">
        <f t="shared" si="1"/>
        <v>1440417658.9800003</v>
      </c>
      <c r="M22" s="50">
        <f t="shared" si="1"/>
        <v>1263311566.8300004</v>
      </c>
      <c r="N22" s="50">
        <f t="shared" si="1"/>
        <v>1331859976.3999996</v>
      </c>
      <c r="O22" s="51">
        <f>SUM(C22:N22)</f>
        <v>16086759167.872528</v>
      </c>
      <c r="P22" s="95"/>
    </row>
    <row r="23" spans="1:16" s="3" customFormat="1" ht="11.25" x14ac:dyDescent="0.2">
      <c r="A23" s="127" t="s">
        <v>13</v>
      </c>
      <c r="B23" s="5" t="s">
        <v>2</v>
      </c>
      <c r="C23" s="25">
        <v>21168241.890000001</v>
      </c>
      <c r="D23" s="25">
        <v>24400148.959999993</v>
      </c>
      <c r="E23" s="25">
        <v>22534636.850000001</v>
      </c>
      <c r="F23" s="25">
        <v>24428641.250000004</v>
      </c>
      <c r="G23" s="25">
        <v>30236277.389999986</v>
      </c>
      <c r="H23" s="25">
        <v>31812481.960000005</v>
      </c>
      <c r="I23" s="25">
        <v>26797951.189999994</v>
      </c>
      <c r="J23" s="25">
        <v>27772189.260000005</v>
      </c>
      <c r="K23" s="25">
        <v>28963535.169999998</v>
      </c>
      <c r="L23" s="25">
        <v>25316835.18</v>
      </c>
      <c r="M23" s="92">
        <v>22778127.450000007</v>
      </c>
      <c r="N23" s="92">
        <v>23453619.790000007</v>
      </c>
      <c r="O23" s="27">
        <f t="shared" ref="O23:O43" si="2">SUM(C23:N23)</f>
        <v>309662686.34000003</v>
      </c>
      <c r="P23" s="96"/>
    </row>
    <row r="24" spans="1:16" s="3" customFormat="1" ht="11.25" x14ac:dyDescent="0.2">
      <c r="A24" s="127"/>
      <c r="B24" s="5" t="s">
        <v>3</v>
      </c>
      <c r="C24" s="25">
        <v>21036859.940000005</v>
      </c>
      <c r="D24" s="25">
        <v>18256265.530000005</v>
      </c>
      <c r="E24" s="25">
        <v>32599405.129999995</v>
      </c>
      <c r="F24" s="25">
        <v>20881513.18</v>
      </c>
      <c r="G24" s="25">
        <v>25950311.430000003</v>
      </c>
      <c r="H24" s="25">
        <v>36983738.109999999</v>
      </c>
      <c r="I24" s="25">
        <v>26568751.489999998</v>
      </c>
      <c r="J24" s="25">
        <v>27574693.849999998</v>
      </c>
      <c r="K24" s="25">
        <v>28079285.400000002</v>
      </c>
      <c r="L24" s="25">
        <v>28366295.740000006</v>
      </c>
      <c r="M24" s="92">
        <v>24520830.050000001</v>
      </c>
      <c r="N24" s="92">
        <v>22317187.789999992</v>
      </c>
      <c r="O24" s="27">
        <f t="shared" si="2"/>
        <v>313135137.63999999</v>
      </c>
      <c r="P24" s="97"/>
    </row>
    <row r="25" spans="1:16" s="3" customFormat="1" ht="11.25" x14ac:dyDescent="0.2">
      <c r="A25" s="127"/>
      <c r="B25" s="5" t="s">
        <v>14</v>
      </c>
      <c r="C25" s="25">
        <v>17453.879999999997</v>
      </c>
      <c r="D25" s="25">
        <v>21864.809999999998</v>
      </c>
      <c r="E25" s="25">
        <v>27057.27</v>
      </c>
      <c r="F25" s="25">
        <v>34000.83</v>
      </c>
      <c r="G25" s="25">
        <v>41519.340000000004</v>
      </c>
      <c r="H25" s="25">
        <v>32863.050000000003</v>
      </c>
      <c r="I25" s="25">
        <v>39420</v>
      </c>
      <c r="J25" s="25">
        <v>40547.699999999997</v>
      </c>
      <c r="K25" s="25">
        <v>44714.61</v>
      </c>
      <c r="L25" s="25">
        <v>39755.49</v>
      </c>
      <c r="M25" s="92">
        <v>33155.339999999997</v>
      </c>
      <c r="N25" s="92">
        <v>33244.259999999995</v>
      </c>
      <c r="O25" s="27">
        <f t="shared" si="2"/>
        <v>405596.57999999996</v>
      </c>
      <c r="P25" s="97"/>
    </row>
    <row r="26" spans="1:16" s="3" customFormat="1" ht="11.25" x14ac:dyDescent="0.2">
      <c r="A26" s="127"/>
      <c r="B26" s="5" t="s">
        <v>4</v>
      </c>
      <c r="C26" s="25">
        <v>52369662.480000049</v>
      </c>
      <c r="D26" s="25">
        <v>48829564.599999964</v>
      </c>
      <c r="E26" s="25">
        <v>65407968.719999999</v>
      </c>
      <c r="F26" s="25">
        <v>51485984.340000004</v>
      </c>
      <c r="G26" s="25">
        <v>63350848.20000004</v>
      </c>
      <c r="H26" s="25">
        <v>53136412.799999937</v>
      </c>
      <c r="I26" s="25">
        <v>60714888.11999999</v>
      </c>
      <c r="J26" s="25">
        <v>62804580.200000018</v>
      </c>
      <c r="K26" s="25">
        <v>66000639.54999996</v>
      </c>
      <c r="L26" s="25">
        <v>58672645.439999938</v>
      </c>
      <c r="M26" s="92">
        <v>51499656.110000007</v>
      </c>
      <c r="N26" s="92">
        <v>51711185.789999984</v>
      </c>
      <c r="O26" s="27">
        <f t="shared" si="2"/>
        <v>685984036.3499999</v>
      </c>
      <c r="P26" s="97"/>
    </row>
    <row r="27" spans="1:16" s="3" customFormat="1" ht="11.25" x14ac:dyDescent="0.2">
      <c r="A27" s="127"/>
      <c r="B27" s="5" t="s">
        <v>5</v>
      </c>
      <c r="C27" s="25">
        <v>8893993.4800000004</v>
      </c>
      <c r="D27" s="25">
        <v>7781523.8199999984</v>
      </c>
      <c r="E27" s="25">
        <v>9552182.0899999999</v>
      </c>
      <c r="F27" s="25">
        <v>9411794.0899999999</v>
      </c>
      <c r="G27" s="25">
        <v>11384789.940000001</v>
      </c>
      <c r="H27" s="25">
        <v>7658740.4199999999</v>
      </c>
      <c r="I27" s="25">
        <v>9296802.7099999972</v>
      </c>
      <c r="J27" s="25">
        <v>9237038.4600000009</v>
      </c>
      <c r="K27" s="25">
        <v>9539012.7200000007</v>
      </c>
      <c r="L27" s="25">
        <v>8402673.0700000003</v>
      </c>
      <c r="M27" s="92">
        <v>6577410.5199999986</v>
      </c>
      <c r="N27" s="92">
        <v>7069730.8599999994</v>
      </c>
      <c r="O27" s="27">
        <f t="shared" si="2"/>
        <v>104805692.17999998</v>
      </c>
      <c r="P27" s="97"/>
    </row>
    <row r="28" spans="1:16" s="3" customFormat="1" ht="11.25" x14ac:dyDescent="0.2">
      <c r="A28" s="127"/>
      <c r="B28" s="5" t="s">
        <v>6</v>
      </c>
      <c r="C28" s="25">
        <v>84888604.940000013</v>
      </c>
      <c r="D28" s="25">
        <v>82503050.959999993</v>
      </c>
      <c r="E28" s="25">
        <v>90742583.379999995</v>
      </c>
      <c r="F28" s="25">
        <v>76543058.090000004</v>
      </c>
      <c r="G28" s="25">
        <v>84883536.690000027</v>
      </c>
      <c r="H28" s="25">
        <v>67808495.840000018</v>
      </c>
      <c r="I28" s="25">
        <v>75499114.069999993</v>
      </c>
      <c r="J28" s="25">
        <v>71336348.709999993</v>
      </c>
      <c r="K28" s="25">
        <v>50534706.350000001</v>
      </c>
      <c r="L28" s="25">
        <v>73830121.799999997</v>
      </c>
      <c r="M28" s="92">
        <v>66641780.75</v>
      </c>
      <c r="N28" s="92">
        <v>62557074.010000005</v>
      </c>
      <c r="O28" s="27">
        <f t="shared" si="2"/>
        <v>887768475.59000003</v>
      </c>
      <c r="P28" s="97"/>
    </row>
    <row r="29" spans="1:16" s="3" customFormat="1" ht="11.25" x14ac:dyDescent="0.2">
      <c r="A29" s="127"/>
      <c r="B29" s="5" t="s">
        <v>45</v>
      </c>
      <c r="C29" s="25">
        <v>11512189.640000001</v>
      </c>
      <c r="D29" s="25">
        <v>7486085.6600000001</v>
      </c>
      <c r="E29" s="25">
        <v>6157842.1999999993</v>
      </c>
      <c r="F29" s="25">
        <v>7844647.7199999997</v>
      </c>
      <c r="G29" s="25">
        <v>8688923.2400000002</v>
      </c>
      <c r="H29" s="25">
        <v>6013709.5700000003</v>
      </c>
      <c r="I29" s="25">
        <v>7520301.25</v>
      </c>
      <c r="J29" s="25">
        <v>14448261.029999997</v>
      </c>
      <c r="K29" s="25">
        <v>11192614.680000002</v>
      </c>
      <c r="L29" s="25">
        <v>13319166.479999999</v>
      </c>
      <c r="M29" s="92">
        <v>11983173.25</v>
      </c>
      <c r="N29" s="92">
        <v>10180563.410000002</v>
      </c>
      <c r="O29" s="27">
        <f t="shared" si="2"/>
        <v>116347478.13000001</v>
      </c>
      <c r="P29" s="97"/>
    </row>
    <row r="30" spans="1:16" s="3" customFormat="1" ht="11.25" x14ac:dyDescent="0.2">
      <c r="A30" s="127"/>
      <c r="B30" s="5" t="s">
        <v>62</v>
      </c>
      <c r="C30" s="25">
        <v>9562240.7899999991</v>
      </c>
      <c r="D30" s="25">
        <v>8742654.9199999999</v>
      </c>
      <c r="E30" s="25">
        <v>10781366.26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92">
        <v>528.66</v>
      </c>
      <c r="N30" s="92">
        <v>550.69000000000005</v>
      </c>
      <c r="O30" s="27">
        <f t="shared" si="2"/>
        <v>29087341.32</v>
      </c>
      <c r="P30" s="97"/>
    </row>
    <row r="31" spans="1:16" s="3" customFormat="1" ht="11.25" x14ac:dyDescent="0.2">
      <c r="A31" s="127"/>
      <c r="B31" s="5" t="s">
        <v>15</v>
      </c>
      <c r="C31" s="25">
        <v>0</v>
      </c>
      <c r="D31" s="25">
        <v>219904.43999999997</v>
      </c>
      <c r="E31" s="25">
        <v>0</v>
      </c>
      <c r="F31" s="25">
        <v>9991230.25</v>
      </c>
      <c r="G31" s="25">
        <v>12598394.99</v>
      </c>
      <c r="H31" s="25">
        <v>11497167.779999999</v>
      </c>
      <c r="I31" s="25">
        <v>13041800.760000002</v>
      </c>
      <c r="J31" s="25">
        <v>14226356.360000001</v>
      </c>
      <c r="K31" s="25">
        <v>15959611.789999997</v>
      </c>
      <c r="L31" s="25">
        <v>14607175.199999999</v>
      </c>
      <c r="M31" s="92">
        <v>15568065.859999999</v>
      </c>
      <c r="N31" s="92">
        <v>13469595.59</v>
      </c>
      <c r="O31" s="27">
        <f t="shared" si="2"/>
        <v>121179303.02</v>
      </c>
      <c r="P31" s="97"/>
    </row>
    <row r="32" spans="1:16" s="3" customFormat="1" ht="11.25" x14ac:dyDescent="0.2">
      <c r="A32" s="127"/>
      <c r="B32" s="5" t="s">
        <v>16</v>
      </c>
      <c r="C32" s="25">
        <v>98905.319999999963</v>
      </c>
      <c r="D32" s="25">
        <v>123900.58999999995</v>
      </c>
      <c r="E32" s="25">
        <v>153324.52999999994</v>
      </c>
      <c r="F32" s="25">
        <v>192671.37</v>
      </c>
      <c r="G32" s="25">
        <v>235276.26</v>
      </c>
      <c r="H32" s="25">
        <v>186223.95</v>
      </c>
      <c r="I32" s="25">
        <v>223380</v>
      </c>
      <c r="J32" s="25">
        <v>229770.30000000005</v>
      </c>
      <c r="K32" s="25">
        <v>253436.56999999998</v>
      </c>
      <c r="L32" s="25">
        <v>225334.89000000004</v>
      </c>
      <c r="M32" s="92">
        <v>187934.04</v>
      </c>
      <c r="N32" s="92">
        <v>1013996.94</v>
      </c>
      <c r="O32" s="27">
        <f t="shared" si="2"/>
        <v>3124154.76</v>
      </c>
      <c r="P32" s="97"/>
    </row>
    <row r="33" spans="1:16" s="3" customFormat="1" ht="11.25" x14ac:dyDescent="0.2">
      <c r="A33" s="127"/>
      <c r="B33" s="5" t="s">
        <v>17</v>
      </c>
      <c r="C33" s="25">
        <v>10061611.17</v>
      </c>
      <c r="D33" s="25">
        <v>9300144.0600000005</v>
      </c>
      <c r="E33" s="25">
        <v>9062911.9499999993</v>
      </c>
      <c r="F33" s="25">
        <v>7502880.8699999992</v>
      </c>
      <c r="G33" s="25">
        <v>9494885.9199999999</v>
      </c>
      <c r="H33" s="25">
        <v>6520410.9000000004</v>
      </c>
      <c r="I33" s="25">
        <v>8279818.3599999994</v>
      </c>
      <c r="J33" s="25">
        <v>8361289.9100000011</v>
      </c>
      <c r="K33" s="25">
        <v>8810826.0700000003</v>
      </c>
      <c r="L33" s="25">
        <v>7972159.7300000004</v>
      </c>
      <c r="M33" s="92">
        <v>6808535.8600000013</v>
      </c>
      <c r="N33" s="92">
        <v>7100557.7200000007</v>
      </c>
      <c r="O33" s="27">
        <f t="shared" si="2"/>
        <v>99276032.520000011</v>
      </c>
      <c r="P33" s="97"/>
    </row>
    <row r="34" spans="1:16" s="3" customFormat="1" ht="11.25" x14ac:dyDescent="0.2">
      <c r="A34" s="127"/>
      <c r="B34" s="5" t="s">
        <v>18</v>
      </c>
      <c r="C34" s="25">
        <v>7344310.1300000008</v>
      </c>
      <c r="D34" s="25">
        <v>5425217.2400000002</v>
      </c>
      <c r="E34" s="25">
        <v>7554946.3400000008</v>
      </c>
      <c r="F34" s="25">
        <v>6886452.6999999993</v>
      </c>
      <c r="G34" s="25">
        <v>7480835.1999999993</v>
      </c>
      <c r="H34" s="25">
        <v>4324330.87</v>
      </c>
      <c r="I34" s="25">
        <v>6392445.9100000001</v>
      </c>
      <c r="J34" s="25">
        <v>6848510.8600000013</v>
      </c>
      <c r="K34" s="25">
        <v>7434960.71</v>
      </c>
      <c r="L34" s="25">
        <v>7430195.7599999998</v>
      </c>
      <c r="M34" s="92">
        <v>7009914.9900000002</v>
      </c>
      <c r="N34" s="92">
        <v>7061286.0099999998</v>
      </c>
      <c r="O34" s="27">
        <f t="shared" si="2"/>
        <v>81193406.719999999</v>
      </c>
      <c r="P34" s="97"/>
    </row>
    <row r="35" spans="1:16" s="3" customFormat="1" ht="11.25" x14ac:dyDescent="0.2">
      <c r="A35" s="127"/>
      <c r="B35" s="5" t="s">
        <v>7</v>
      </c>
      <c r="C35" s="25">
        <v>7245311.3300000001</v>
      </c>
      <c r="D35" s="25">
        <v>6417232.4500000002</v>
      </c>
      <c r="E35" s="25">
        <v>8285830.4700000007</v>
      </c>
      <c r="F35" s="25">
        <v>7331304.5300000003</v>
      </c>
      <c r="G35" s="25">
        <v>6972608.8100000005</v>
      </c>
      <c r="H35" s="25">
        <v>5788138.5499999998</v>
      </c>
      <c r="I35" s="25">
        <v>6660886.2799999993</v>
      </c>
      <c r="J35" s="25">
        <v>8932729.0700000003</v>
      </c>
      <c r="K35" s="25">
        <v>9691341.6099999994</v>
      </c>
      <c r="L35" s="25">
        <v>7842689.8300000001</v>
      </c>
      <c r="M35" s="92">
        <v>5957590.5800000001</v>
      </c>
      <c r="N35" s="92">
        <v>1847267.8499999999</v>
      </c>
      <c r="O35" s="27">
        <f t="shared" si="2"/>
        <v>82972931.359999985</v>
      </c>
      <c r="P35" s="97"/>
    </row>
    <row r="36" spans="1:16" s="3" customFormat="1" ht="11.25" x14ac:dyDescent="0.2">
      <c r="A36" s="127"/>
      <c r="B36" s="5" t="s">
        <v>8</v>
      </c>
      <c r="C36" s="25">
        <v>996787363.54999995</v>
      </c>
      <c r="D36" s="25">
        <v>930050767.22000015</v>
      </c>
      <c r="E36" s="25">
        <v>1142946530.0899999</v>
      </c>
      <c r="F36" s="25">
        <v>1066509171.0000002</v>
      </c>
      <c r="G36" s="25">
        <v>1434879183.7400002</v>
      </c>
      <c r="H36" s="25">
        <v>1158502371.0900002</v>
      </c>
      <c r="I36" s="25">
        <v>1310347211.5899999</v>
      </c>
      <c r="J36" s="25">
        <v>1321087501.0499997</v>
      </c>
      <c r="K36" s="25">
        <v>1427919480.8</v>
      </c>
      <c r="L36" s="25">
        <v>1309012506.95</v>
      </c>
      <c r="M36" s="92">
        <v>1147996251.9699998</v>
      </c>
      <c r="N36" s="92">
        <v>1247977247.0900002</v>
      </c>
      <c r="O36" s="27">
        <f t="shared" si="2"/>
        <v>14494015586.139999</v>
      </c>
      <c r="P36" s="97"/>
    </row>
    <row r="37" spans="1:16" s="3" customFormat="1" ht="11.25" x14ac:dyDescent="0.2">
      <c r="A37" s="127"/>
      <c r="B37" s="5" t="s">
        <v>9</v>
      </c>
      <c r="C37" s="25">
        <v>28190581.940000016</v>
      </c>
      <c r="D37" s="25">
        <v>27151005.460000008</v>
      </c>
      <c r="E37" s="25">
        <v>30447788.389999967</v>
      </c>
      <c r="F37" s="25">
        <v>30527224.359999973</v>
      </c>
      <c r="G37" s="25">
        <v>40038959.080000035</v>
      </c>
      <c r="H37" s="25">
        <v>28126984.320000026</v>
      </c>
      <c r="I37" s="25">
        <v>34788278.510000035</v>
      </c>
      <c r="J37" s="25">
        <v>35401202.769999996</v>
      </c>
      <c r="K37" s="25">
        <v>36620926.42999997</v>
      </c>
      <c r="L37" s="25">
        <v>33193946.840000004</v>
      </c>
      <c r="M37" s="92">
        <v>29066667.390000038</v>
      </c>
      <c r="N37" s="92">
        <v>33915144.18000003</v>
      </c>
      <c r="O37" s="27">
        <f t="shared" si="2"/>
        <v>387468709.67000008</v>
      </c>
      <c r="P37" s="97"/>
    </row>
    <row r="38" spans="1:16" s="3" customFormat="1" ht="11.25" x14ac:dyDescent="0.2">
      <c r="A38" s="127"/>
      <c r="B38" s="5" t="s">
        <v>19</v>
      </c>
      <c r="C38" s="25">
        <v>10161187.890000001</v>
      </c>
      <c r="D38" s="25">
        <v>12482995.82</v>
      </c>
      <c r="E38" s="25">
        <v>12811316.02</v>
      </c>
      <c r="F38" s="25">
        <v>11960763.25</v>
      </c>
      <c r="G38" s="25">
        <v>15347610.350000001</v>
      </c>
      <c r="H38" s="25">
        <v>7850307.75</v>
      </c>
      <c r="I38" s="25">
        <v>15740221.710000001</v>
      </c>
      <c r="J38" s="25">
        <v>18847177.849999998</v>
      </c>
      <c r="K38" s="25">
        <v>18764611.02</v>
      </c>
      <c r="L38" s="25">
        <v>12889943.979999999</v>
      </c>
      <c r="M38" s="92">
        <v>14991477.51</v>
      </c>
      <c r="N38" s="92">
        <v>14695710.49</v>
      </c>
      <c r="O38" s="27">
        <f t="shared" si="2"/>
        <v>166543323.64000002</v>
      </c>
      <c r="P38" s="97"/>
    </row>
    <row r="39" spans="1:16" s="3" customFormat="1" ht="11.25" x14ac:dyDescent="0.2">
      <c r="A39" s="127"/>
      <c r="B39" s="5" t="s">
        <v>20</v>
      </c>
      <c r="C39" s="25">
        <v>10597763.34</v>
      </c>
      <c r="D39" s="25">
        <v>10822391.77</v>
      </c>
      <c r="E39" s="25">
        <v>12175900.170000002</v>
      </c>
      <c r="F39" s="25">
        <v>10582525.34</v>
      </c>
      <c r="G39" s="25">
        <v>7683928.1400000006</v>
      </c>
      <c r="H39" s="25">
        <v>12747083.579999998</v>
      </c>
      <c r="I39" s="25">
        <v>12475234.57</v>
      </c>
      <c r="J39" s="25">
        <v>18573851.32</v>
      </c>
      <c r="K39" s="25">
        <v>16088332.119999999</v>
      </c>
      <c r="L39" s="25">
        <v>13325355.079999998</v>
      </c>
      <c r="M39" s="92">
        <v>10375252.74</v>
      </c>
      <c r="N39" s="92">
        <v>1775551.06</v>
      </c>
      <c r="O39" s="27">
        <f t="shared" si="2"/>
        <v>137223169.22999999</v>
      </c>
      <c r="P39" s="97"/>
    </row>
    <row r="40" spans="1:16" s="3" customFormat="1" ht="11.25" x14ac:dyDescent="0.2">
      <c r="A40" s="127"/>
      <c r="B40" s="5" t="s">
        <v>11</v>
      </c>
      <c r="C40" s="25">
        <v>21552953.350000005</v>
      </c>
      <c r="D40" s="25">
        <v>19549597.879999995</v>
      </c>
      <c r="E40" s="25">
        <v>21778491.739999995</v>
      </c>
      <c r="F40" s="25">
        <v>22804325.79999999</v>
      </c>
      <c r="G40" s="25">
        <v>29024995.829999994</v>
      </c>
      <c r="H40" s="25">
        <v>18242792.809999999</v>
      </c>
      <c r="I40" s="25">
        <v>23038833.170000002</v>
      </c>
      <c r="J40" s="25">
        <v>22607473.920000013</v>
      </c>
      <c r="K40" s="25">
        <v>24055713.260000013</v>
      </c>
      <c r="L40" s="25">
        <v>22559583.019999992</v>
      </c>
      <c r="M40" s="92">
        <v>20121842.949999999</v>
      </c>
      <c r="N40" s="92">
        <v>21507835.419999998</v>
      </c>
      <c r="O40" s="27">
        <f t="shared" si="2"/>
        <v>266844439.14999998</v>
      </c>
      <c r="P40" s="97"/>
    </row>
    <row r="41" spans="1:16" s="3" customFormat="1" ht="12" thickBot="1" x14ac:dyDescent="0.25">
      <c r="A41" s="129"/>
      <c r="B41" s="90" t="s">
        <v>10</v>
      </c>
      <c r="C41" s="25">
        <v>108090074.16000003</v>
      </c>
      <c r="D41" s="25">
        <v>113406456.48999998</v>
      </c>
      <c r="E41" s="25">
        <v>151801075.05000001</v>
      </c>
      <c r="F41" s="25">
        <v>137492221.25999996</v>
      </c>
      <c r="G41" s="25">
        <v>152553510.70999995</v>
      </c>
      <c r="H41" s="25">
        <v>139203442.15999997</v>
      </c>
      <c r="I41" s="25">
        <v>126325341.75000001</v>
      </c>
      <c r="J41" s="25">
        <v>166116218.12000006</v>
      </c>
      <c r="K41" s="25">
        <v>174870437.03000003</v>
      </c>
      <c r="L41" s="25">
        <v>98725809.959999993</v>
      </c>
      <c r="M41" s="92">
        <v>133661019.30000004</v>
      </c>
      <c r="N41" s="92">
        <v>143919841.91999999</v>
      </c>
      <c r="O41" s="91">
        <f t="shared" si="2"/>
        <v>1646165447.9100001</v>
      </c>
      <c r="P41" s="97"/>
    </row>
    <row r="42" spans="1:16" s="3" customFormat="1" ht="12" thickBot="1" x14ac:dyDescent="0.25">
      <c r="A42" s="122" t="s">
        <v>21</v>
      </c>
      <c r="B42" s="128"/>
      <c r="C42" s="50">
        <f t="shared" ref="C42:N42" si="3">SUM(C23:C41)</f>
        <v>1409579309.22</v>
      </c>
      <c r="D42" s="50">
        <f t="shared" si="3"/>
        <v>1332970772.6800001</v>
      </c>
      <c r="E42" s="50">
        <f t="shared" si="3"/>
        <v>1634821156.6499999</v>
      </c>
      <c r="F42" s="50">
        <f t="shared" si="3"/>
        <v>1502410410.23</v>
      </c>
      <c r="G42" s="50">
        <f t="shared" si="3"/>
        <v>1940846395.2600002</v>
      </c>
      <c r="H42" s="50">
        <f t="shared" si="3"/>
        <v>1596435695.5099998</v>
      </c>
      <c r="I42" s="50">
        <f t="shared" si="3"/>
        <v>1763750681.4400001</v>
      </c>
      <c r="J42" s="50">
        <f t="shared" si="3"/>
        <v>1834445740.7399998</v>
      </c>
      <c r="K42" s="50">
        <f t="shared" si="3"/>
        <v>1934824185.8899999</v>
      </c>
      <c r="L42" s="50">
        <f t="shared" si="3"/>
        <v>1735732194.4399998</v>
      </c>
      <c r="M42" s="50">
        <f t="shared" si="3"/>
        <v>1575779215.3199999</v>
      </c>
      <c r="N42" s="50">
        <f t="shared" si="3"/>
        <v>1671607190.8700004</v>
      </c>
      <c r="O42" s="51">
        <f>SUM(C42:N42)</f>
        <v>19933202948.25</v>
      </c>
      <c r="P42" s="95"/>
    </row>
    <row r="43" spans="1:16" s="3" customFormat="1" ht="12" thickBot="1" x14ac:dyDescent="0.25">
      <c r="A43" s="130" t="s">
        <v>42</v>
      </c>
      <c r="B43" s="131" t="s">
        <v>2</v>
      </c>
      <c r="C43" s="100">
        <v>19985546.07433442</v>
      </c>
      <c r="D43" s="100">
        <v>19319418.314780846</v>
      </c>
      <c r="E43" s="100">
        <v>25771855.300000001</v>
      </c>
      <c r="F43" s="100">
        <v>23005741.799999997</v>
      </c>
      <c r="G43" s="100">
        <v>29012194.789999999</v>
      </c>
      <c r="H43" s="100">
        <v>22935403.050000001</v>
      </c>
      <c r="I43" s="100">
        <v>25205130.819999997</v>
      </c>
      <c r="J43" s="100">
        <v>25977224.870000001</v>
      </c>
      <c r="K43" s="100">
        <v>25372680.936710648</v>
      </c>
      <c r="L43" s="100">
        <v>23170034.430502143</v>
      </c>
      <c r="M43" s="92">
        <v>19935298.348822173</v>
      </c>
      <c r="N43" s="92">
        <v>19349842.85518134</v>
      </c>
      <c r="O43" s="100">
        <f t="shared" si="2"/>
        <v>279040371.59033161</v>
      </c>
      <c r="P43" s="98"/>
    </row>
    <row r="44" spans="1:16" s="3" customFormat="1" ht="12" thickBot="1" x14ac:dyDescent="0.25">
      <c r="A44" s="122" t="s">
        <v>22</v>
      </c>
      <c r="B44" s="128"/>
      <c r="C44" s="50">
        <f t="shared" ref="C44:N44" si="4">SUM(C22+C42+C43)</f>
        <v>2580974278.6543345</v>
      </c>
      <c r="D44" s="50">
        <f t="shared" si="4"/>
        <v>2432893195.2047811</v>
      </c>
      <c r="E44" s="50">
        <f t="shared" si="4"/>
        <v>2978718110.2800002</v>
      </c>
      <c r="F44" s="50">
        <f t="shared" si="4"/>
        <v>2731640574.6100006</v>
      </c>
      <c r="G44" s="50">
        <f t="shared" si="4"/>
        <v>3525749700.4099998</v>
      </c>
      <c r="H44" s="50">
        <f t="shared" si="4"/>
        <v>2899538905.5062265</v>
      </c>
      <c r="I44" s="50">
        <f t="shared" si="4"/>
        <v>3221079677.4263015</v>
      </c>
      <c r="J44" s="50">
        <f t="shared" si="4"/>
        <v>3338129299.7699995</v>
      </c>
      <c r="K44" s="50">
        <f t="shared" si="4"/>
        <v>3509115767.3767109</v>
      </c>
      <c r="L44" s="50">
        <f t="shared" si="4"/>
        <v>3199319887.850502</v>
      </c>
      <c r="M44" s="50">
        <f t="shared" si="4"/>
        <v>2859026080.4988227</v>
      </c>
      <c r="N44" s="50">
        <f t="shared" si="4"/>
        <v>3022817010.1251812</v>
      </c>
      <c r="O44" s="51">
        <f>SUM(C44:N44)</f>
        <v>36299002487.71286</v>
      </c>
    </row>
    <row r="45" spans="1:16" s="3" customFormat="1" ht="11.25" x14ac:dyDescent="0.2">
      <c r="A45" s="104" t="s">
        <v>23</v>
      </c>
      <c r="B45" s="6"/>
      <c r="C45" s="28">
        <v>126650957.25999999</v>
      </c>
      <c r="D45" s="28">
        <v>119300513.58</v>
      </c>
      <c r="E45" s="28">
        <v>148812136.30000001</v>
      </c>
      <c r="F45" s="28">
        <v>126612939.87</v>
      </c>
      <c r="G45" s="28">
        <v>167444395.56</v>
      </c>
      <c r="H45" s="28">
        <v>136417581.87</v>
      </c>
      <c r="I45" s="28">
        <v>140083576.00999999</v>
      </c>
      <c r="J45" s="28">
        <v>141225655.75999999</v>
      </c>
      <c r="K45" s="28">
        <v>156623123.65000001</v>
      </c>
      <c r="L45" s="28">
        <v>159225538.18000001</v>
      </c>
      <c r="M45" s="92">
        <v>142858407.5</v>
      </c>
      <c r="N45" s="92">
        <v>140406480.99000001</v>
      </c>
      <c r="O45" s="27">
        <f t="shared" ref="O45:O50" si="5">SUM(C45:N45)</f>
        <v>1705661306.5300002</v>
      </c>
      <c r="P45" s="99"/>
    </row>
    <row r="46" spans="1:16" s="3" customFormat="1" ht="11.25" x14ac:dyDescent="0.2">
      <c r="A46" s="104" t="s">
        <v>24</v>
      </c>
      <c r="B46" s="6"/>
      <c r="C46" s="26">
        <v>108788952.59999999</v>
      </c>
      <c r="D46" s="26">
        <v>100052923.85999998</v>
      </c>
      <c r="E46" s="26">
        <v>121729899.5</v>
      </c>
      <c r="F46" s="26">
        <v>88332467.239999995</v>
      </c>
      <c r="G46" s="26">
        <v>117079967.04000001</v>
      </c>
      <c r="H46" s="26">
        <v>95176438.769999996</v>
      </c>
      <c r="I46" s="26">
        <v>97520660.849999994</v>
      </c>
      <c r="J46" s="26">
        <v>98546726.159999996</v>
      </c>
      <c r="K46" s="26">
        <v>109795110.45</v>
      </c>
      <c r="L46" s="26">
        <v>111496998.76000001</v>
      </c>
      <c r="M46" s="92">
        <v>100102479.81999999</v>
      </c>
      <c r="N46" s="92">
        <v>98157381.170000002</v>
      </c>
      <c r="O46" s="27">
        <f t="shared" si="5"/>
        <v>1246780006.22</v>
      </c>
      <c r="P46" s="99"/>
    </row>
    <row r="47" spans="1:16" s="3" customFormat="1" ht="11.25" x14ac:dyDescent="0.2">
      <c r="A47" s="104" t="s">
        <v>44</v>
      </c>
      <c r="B47" s="6"/>
      <c r="C47" s="26">
        <v>490977809.31000006</v>
      </c>
      <c r="D47" s="26">
        <v>454161918.40999997</v>
      </c>
      <c r="E47" s="26">
        <v>546389191.02999997</v>
      </c>
      <c r="F47" s="26">
        <v>510223307.95999998</v>
      </c>
      <c r="G47" s="26">
        <v>654393899.12</v>
      </c>
      <c r="H47" s="26">
        <v>515663701.31999999</v>
      </c>
      <c r="I47" s="26">
        <v>538106532.9000001</v>
      </c>
      <c r="J47" s="26">
        <v>527559325.68000001</v>
      </c>
      <c r="K47" s="26">
        <v>564251390.65999997</v>
      </c>
      <c r="L47" s="26">
        <v>516614762.65999997</v>
      </c>
      <c r="M47" s="92">
        <v>484631999.44</v>
      </c>
      <c r="N47" s="92">
        <v>488093964.60000002</v>
      </c>
      <c r="O47" s="27">
        <f t="shared" si="5"/>
        <v>6291067803.0900002</v>
      </c>
      <c r="P47" s="99"/>
    </row>
    <row r="48" spans="1:16" s="3" customFormat="1" ht="12" thickBot="1" x14ac:dyDescent="0.25">
      <c r="A48" s="104" t="s">
        <v>46</v>
      </c>
      <c r="B48" s="6"/>
      <c r="C48" s="26">
        <v>527988375.32999998</v>
      </c>
      <c r="D48" s="26">
        <v>517305439.91999996</v>
      </c>
      <c r="E48" s="26">
        <v>644855856.32999992</v>
      </c>
      <c r="F48" s="26">
        <v>595195093.57999992</v>
      </c>
      <c r="G48" s="26">
        <v>767256257.13</v>
      </c>
      <c r="H48" s="26">
        <v>655270556.85000002</v>
      </c>
      <c r="I48" s="26">
        <v>826959533.38000011</v>
      </c>
      <c r="J48" s="26">
        <v>863731499.13999999</v>
      </c>
      <c r="K48" s="26">
        <v>892074136.95000005</v>
      </c>
      <c r="L48" s="26">
        <v>811079542.14999998</v>
      </c>
      <c r="M48" s="92">
        <v>667198447.55999994</v>
      </c>
      <c r="N48" s="92">
        <v>766938003.79999995</v>
      </c>
      <c r="O48" s="27">
        <f t="shared" si="5"/>
        <v>8535852742.1199999</v>
      </c>
      <c r="P48" s="99"/>
    </row>
    <row r="49" spans="1:16" s="3" customFormat="1" ht="12" thickBot="1" x14ac:dyDescent="0.25">
      <c r="A49" s="122" t="s">
        <v>50</v>
      </c>
      <c r="B49" s="128"/>
      <c r="C49" s="50">
        <f>SUM(C45:C48)</f>
        <v>1254406094.5</v>
      </c>
      <c r="D49" s="50">
        <f t="shared" ref="D49" si="6">SUM(D45:D48)</f>
        <v>1190820795.77</v>
      </c>
      <c r="E49" s="50">
        <f>SUM(E45:E48)</f>
        <v>1461787083.1599998</v>
      </c>
      <c r="F49" s="50">
        <f t="shared" ref="F49:L49" si="7">SUM(F45:F48)</f>
        <v>1320363808.6499999</v>
      </c>
      <c r="G49" s="50">
        <f t="shared" si="7"/>
        <v>1706174518.8499999</v>
      </c>
      <c r="H49" s="50">
        <f t="shared" si="7"/>
        <v>1402528278.8099999</v>
      </c>
      <c r="I49" s="50">
        <f>SUM(I45:I48)</f>
        <v>1602670303.1400003</v>
      </c>
      <c r="J49" s="50">
        <f>SUM(J45:J48)</f>
        <v>1631063206.74</v>
      </c>
      <c r="K49" s="50">
        <f t="shared" si="7"/>
        <v>1722743761.71</v>
      </c>
      <c r="L49" s="50">
        <f t="shared" si="7"/>
        <v>1598416841.75</v>
      </c>
      <c r="M49" s="50">
        <f>SUM(M45:M48)</f>
        <v>1394791334.3199999</v>
      </c>
      <c r="N49" s="50">
        <f>SUM(N45:N48)</f>
        <v>1493595830.5599999</v>
      </c>
      <c r="O49" s="50">
        <f>SUM(C49:N49)</f>
        <v>17779361857.960003</v>
      </c>
      <c r="P49" s="95"/>
    </row>
    <row r="50" spans="1:16" s="3" customFormat="1" ht="13.5" thickBot="1" x14ac:dyDescent="0.25">
      <c r="A50" s="104" t="s">
        <v>26</v>
      </c>
      <c r="B50" s="6"/>
      <c r="C50" s="100">
        <v>348276532.13999999</v>
      </c>
      <c r="D50" s="100">
        <v>330727548.19</v>
      </c>
      <c r="E50" s="100">
        <v>407695092.69000006</v>
      </c>
      <c r="F50" s="100">
        <v>372339681.86000001</v>
      </c>
      <c r="G50" s="100">
        <v>481090375.75</v>
      </c>
      <c r="H50" s="100">
        <v>395360691.18000001</v>
      </c>
      <c r="I50" s="100">
        <v>445695999.67999995</v>
      </c>
      <c r="J50" s="100">
        <v>540977331.86999989</v>
      </c>
      <c r="K50" s="100">
        <v>478818152.73000002</v>
      </c>
      <c r="L50" s="100">
        <v>444577756.26000005</v>
      </c>
      <c r="M50" s="92">
        <v>389430007.44999999</v>
      </c>
      <c r="N50" s="92">
        <v>414470709.79999995</v>
      </c>
      <c r="O50" s="27">
        <f t="shared" si="5"/>
        <v>5049459879.6000004</v>
      </c>
      <c r="P50" s="67"/>
    </row>
    <row r="51" spans="1:16" s="3" customFormat="1" ht="13.5" thickBot="1" x14ac:dyDescent="0.25">
      <c r="A51" s="132" t="s">
        <v>57</v>
      </c>
      <c r="B51" s="133"/>
      <c r="C51" s="52">
        <f>SUM(C44+C49+C50)</f>
        <v>4183656905.2943344</v>
      </c>
      <c r="D51" s="52">
        <f t="shared" ref="D51:N51" si="8">SUM(D44+D49+D50)</f>
        <v>3954441539.1647811</v>
      </c>
      <c r="E51" s="52">
        <f t="shared" si="8"/>
        <v>4848200286.1300011</v>
      </c>
      <c r="F51" s="52">
        <f t="shared" si="8"/>
        <v>4424344065.1199999</v>
      </c>
      <c r="G51" s="52">
        <f t="shared" si="8"/>
        <v>5713014595.0100002</v>
      </c>
      <c r="H51" s="52">
        <f t="shared" si="8"/>
        <v>4697427875.4962273</v>
      </c>
      <c r="I51" s="52">
        <f t="shared" si="8"/>
        <v>5269445980.2463017</v>
      </c>
      <c r="J51" s="52">
        <f t="shared" si="8"/>
        <v>5510169838.3799992</v>
      </c>
      <c r="K51" s="52">
        <f t="shared" si="8"/>
        <v>5710677681.8167114</v>
      </c>
      <c r="L51" s="52">
        <f t="shared" si="8"/>
        <v>5242314485.8605022</v>
      </c>
      <c r="M51" s="52">
        <f t="shared" si="8"/>
        <v>4643247422.2688227</v>
      </c>
      <c r="N51" s="52">
        <f t="shared" si="8"/>
        <v>4930883550.4851809</v>
      </c>
      <c r="O51" s="53">
        <f>SUM(C51:N51)</f>
        <v>59127824225.272865</v>
      </c>
      <c r="P51" s="120"/>
    </row>
    <row r="52" spans="1:16" s="71" customFormat="1" ht="13.5" thickBot="1" x14ac:dyDescent="0.25">
      <c r="A52" s="72"/>
      <c r="B52" s="72"/>
      <c r="C52" s="111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/>
    </row>
    <row r="53" spans="1:16" s="3" customFormat="1" x14ac:dyDescent="0.2">
      <c r="A53" s="106" t="s">
        <v>49</v>
      </c>
      <c r="B53" s="81"/>
      <c r="C53" s="11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3"/>
      <c r="P53" s="19"/>
    </row>
    <row r="54" spans="1:16" s="3" customFormat="1" x14ac:dyDescent="0.2">
      <c r="A54" s="134" t="s">
        <v>1</v>
      </c>
      <c r="B54" s="6" t="s">
        <v>2</v>
      </c>
      <c r="C54" s="29">
        <v>0</v>
      </c>
      <c r="D54" s="29">
        <v>0</v>
      </c>
      <c r="E54" s="29">
        <v>1.08</v>
      </c>
      <c r="F54" s="29"/>
      <c r="G54" s="29">
        <v>0</v>
      </c>
      <c r="H54" s="29">
        <v>0</v>
      </c>
      <c r="I54" s="29">
        <v>266885.09000000003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0">
        <f>SUM(C54:N54)</f>
        <v>266886.17000000004</v>
      </c>
      <c r="P54" s="19"/>
    </row>
    <row r="55" spans="1:16" s="3" customFormat="1" x14ac:dyDescent="0.2">
      <c r="A55" s="134"/>
      <c r="B55" s="6" t="s">
        <v>3</v>
      </c>
      <c r="C55" s="29">
        <v>0</v>
      </c>
      <c r="D55" s="29">
        <v>27946355.770000003</v>
      </c>
      <c r="E55" s="29">
        <v>21805.589999999997</v>
      </c>
      <c r="F55" s="29">
        <v>0</v>
      </c>
      <c r="G55" s="29">
        <v>23377280.110000003</v>
      </c>
      <c r="H55" s="29">
        <v>0</v>
      </c>
      <c r="I55" s="29">
        <v>0</v>
      </c>
      <c r="J55" s="29">
        <v>26111739.16</v>
      </c>
      <c r="K55" s="29">
        <v>0</v>
      </c>
      <c r="L55" s="29">
        <v>0</v>
      </c>
      <c r="M55" s="29">
        <v>25177394.260000002</v>
      </c>
      <c r="N55" s="29">
        <v>0</v>
      </c>
      <c r="O55" s="30">
        <f>SUM(C55:N55)</f>
        <v>102634574.89000002</v>
      </c>
      <c r="P55" s="19"/>
    </row>
    <row r="56" spans="1:16" s="3" customFormat="1" x14ac:dyDescent="0.2">
      <c r="A56" s="134"/>
      <c r="B56" s="6" t="s">
        <v>4</v>
      </c>
      <c r="C56" s="29">
        <v>0</v>
      </c>
      <c r="D56" s="29">
        <v>0</v>
      </c>
      <c r="E56" s="29">
        <v>25379.100000000002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0">
        <f>SUM(C56:N56)</f>
        <v>25379.100000000002</v>
      </c>
      <c r="P56" s="19"/>
    </row>
    <row r="57" spans="1:16" s="3" customFormat="1" x14ac:dyDescent="0.2">
      <c r="A57" s="134"/>
      <c r="B57" s="6" t="s">
        <v>6</v>
      </c>
      <c r="C57" s="29">
        <v>21630581.219999999</v>
      </c>
      <c r="D57" s="29">
        <v>427909766.69</v>
      </c>
      <c r="E57" s="29">
        <v>24590171.34</v>
      </c>
      <c r="F57" s="29">
        <v>22070710.100000001</v>
      </c>
      <c r="G57" s="29">
        <v>333233356.32999998</v>
      </c>
      <c r="H57" s="29">
        <v>22413465.32</v>
      </c>
      <c r="I57" s="29">
        <v>22655253.849999998</v>
      </c>
      <c r="J57" s="29">
        <v>271594025.00999999</v>
      </c>
      <c r="K57" s="29">
        <v>23013286.969999999</v>
      </c>
      <c r="L57" s="29">
        <v>24842015.940000001</v>
      </c>
      <c r="M57" s="29">
        <v>126530791.51000001</v>
      </c>
      <c r="N57" s="29">
        <v>0</v>
      </c>
      <c r="O57" s="30">
        <f t="shared" ref="O57:O62" si="9">SUM(C57:N57)</f>
        <v>1320483424.2800002</v>
      </c>
      <c r="P57" s="19"/>
    </row>
    <row r="58" spans="1:16" s="3" customFormat="1" x14ac:dyDescent="0.2">
      <c r="A58" s="134"/>
      <c r="B58" s="6" t="s">
        <v>45</v>
      </c>
      <c r="C58" s="29">
        <v>0</v>
      </c>
      <c r="D58" s="29">
        <v>105523.01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30">
        <f t="shared" si="9"/>
        <v>105523.01</v>
      </c>
      <c r="P58" s="19"/>
    </row>
    <row r="59" spans="1:16" s="3" customFormat="1" ht="11.25" x14ac:dyDescent="0.2">
      <c r="A59" s="134"/>
      <c r="B59" s="6" t="s">
        <v>8</v>
      </c>
      <c r="C59" s="29">
        <v>0</v>
      </c>
      <c r="D59" s="29">
        <v>4068054488.7199998</v>
      </c>
      <c r="E59" s="29">
        <v>14218152.859999999</v>
      </c>
      <c r="F59" s="29">
        <v>0</v>
      </c>
      <c r="G59" s="29">
        <v>4938864365.4499998</v>
      </c>
      <c r="H59" s="29">
        <v>0</v>
      </c>
      <c r="I59" s="29">
        <v>3294713.9099999997</v>
      </c>
      <c r="J59" s="29">
        <v>4278499516.7199998</v>
      </c>
      <c r="K59" s="29">
        <v>0</v>
      </c>
      <c r="L59" s="29">
        <v>4920638.3599999994</v>
      </c>
      <c r="M59" s="29">
        <v>4439213158.6300001</v>
      </c>
      <c r="N59" s="29">
        <v>6239369.0100000007</v>
      </c>
      <c r="O59" s="30">
        <f t="shared" si="9"/>
        <v>17753304403.659996</v>
      </c>
    </row>
    <row r="60" spans="1:16" s="3" customFormat="1" ht="11.25" x14ac:dyDescent="0.2">
      <c r="A60" s="134"/>
      <c r="B60" s="6" t="s">
        <v>9</v>
      </c>
      <c r="C60" s="29">
        <v>0</v>
      </c>
      <c r="D60" s="29">
        <v>0</v>
      </c>
      <c r="E60" s="29">
        <v>40969.819999999992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f t="shared" si="9"/>
        <v>40969.819999999992</v>
      </c>
    </row>
    <row r="61" spans="1:16" s="3" customFormat="1" ht="11.25" x14ac:dyDescent="0.2">
      <c r="A61" s="134"/>
      <c r="B61" s="6" t="s">
        <v>11</v>
      </c>
      <c r="C61" s="29">
        <v>0</v>
      </c>
      <c r="D61" s="29">
        <v>0</v>
      </c>
      <c r="E61" s="29">
        <v>1433.42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f t="shared" si="9"/>
        <v>1433.42</v>
      </c>
    </row>
    <row r="62" spans="1:16" s="3" customFormat="1" ht="12" thickBot="1" x14ac:dyDescent="0.25">
      <c r="A62" s="135"/>
      <c r="B62" s="7" t="s">
        <v>10</v>
      </c>
      <c r="C62" s="29">
        <v>0</v>
      </c>
      <c r="D62" s="29">
        <v>473153984.64999998</v>
      </c>
      <c r="E62" s="29">
        <v>27960.32</v>
      </c>
      <c r="F62" s="29">
        <v>0</v>
      </c>
      <c r="G62" s="29">
        <v>733841059.07000005</v>
      </c>
      <c r="H62" s="29">
        <v>0</v>
      </c>
      <c r="I62" s="29">
        <v>0</v>
      </c>
      <c r="J62" s="29">
        <v>751746062.02999997</v>
      </c>
      <c r="K62" s="29">
        <v>0</v>
      </c>
      <c r="L62" s="29">
        <v>13488754.890000001</v>
      </c>
      <c r="M62" s="29">
        <v>680814934.18000007</v>
      </c>
      <c r="N62" s="29">
        <v>0</v>
      </c>
      <c r="O62" s="74">
        <f t="shared" si="9"/>
        <v>2653072755.1400003</v>
      </c>
    </row>
    <row r="63" spans="1:16" s="3" customFormat="1" ht="13.5" customHeight="1" thickBot="1" x14ac:dyDescent="0.25">
      <c r="A63" s="122" t="s">
        <v>12</v>
      </c>
      <c r="B63" s="123"/>
      <c r="C63" s="38">
        <f>SUM(C54:C62)</f>
        <v>21630581.219999999</v>
      </c>
      <c r="D63" s="38">
        <f t="shared" ref="D63:K63" si="10">SUM(D54:D62)</f>
        <v>4997170118.8399992</v>
      </c>
      <c r="E63" s="38">
        <f t="shared" si="10"/>
        <v>38925873.530000001</v>
      </c>
      <c r="F63" s="38">
        <f t="shared" si="10"/>
        <v>22070710.100000001</v>
      </c>
      <c r="G63" s="38">
        <f t="shared" si="10"/>
        <v>6029316060.9599991</v>
      </c>
      <c r="H63" s="38">
        <f t="shared" si="10"/>
        <v>22413465.32</v>
      </c>
      <c r="I63" s="38">
        <f t="shared" si="10"/>
        <v>26216852.849999998</v>
      </c>
      <c r="J63" s="38">
        <f t="shared" si="10"/>
        <v>5327951342.9199991</v>
      </c>
      <c r="K63" s="38">
        <f t="shared" si="10"/>
        <v>23013286.969999999</v>
      </c>
      <c r="L63" s="38">
        <f>SUM(L54:L62)</f>
        <v>43251409.189999998</v>
      </c>
      <c r="M63" s="38">
        <f t="shared" ref="M63" si="11">SUM(M54:M62)</f>
        <v>5271736278.5800009</v>
      </c>
      <c r="N63" s="38">
        <f>SUM(N54:N62)</f>
        <v>6239369.0100000007</v>
      </c>
      <c r="O63" s="51">
        <f>SUM(C63:N63)</f>
        <v>21829935349.489998</v>
      </c>
    </row>
    <row r="64" spans="1:16" s="3" customFormat="1" ht="11.25" x14ac:dyDescent="0.2">
      <c r="A64" s="136" t="s">
        <v>13</v>
      </c>
      <c r="B64" s="6" t="s">
        <v>2</v>
      </c>
      <c r="C64" s="31">
        <v>0</v>
      </c>
      <c r="D64" s="31">
        <v>0</v>
      </c>
      <c r="E64" s="31">
        <v>0.26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0">
        <f>SUM(C64:N64)</f>
        <v>0.26</v>
      </c>
    </row>
    <row r="65" spans="1:16" s="3" customFormat="1" ht="11.25" x14ac:dyDescent="0.2">
      <c r="A65" s="134"/>
      <c r="B65" s="6" t="s">
        <v>3</v>
      </c>
      <c r="C65" s="31">
        <v>0</v>
      </c>
      <c r="D65" s="31">
        <v>6986588.9500000002</v>
      </c>
      <c r="E65" s="31">
        <v>5451.45</v>
      </c>
      <c r="F65" s="31">
        <v>0</v>
      </c>
      <c r="G65" s="31">
        <v>5844320.04</v>
      </c>
      <c r="H65" s="31">
        <v>0</v>
      </c>
      <c r="I65" s="31">
        <v>0</v>
      </c>
      <c r="J65" s="31">
        <v>6527934.79</v>
      </c>
      <c r="K65" s="31">
        <v>0</v>
      </c>
      <c r="L65" s="31">
        <v>0</v>
      </c>
      <c r="M65" s="31">
        <v>6294348.5599999996</v>
      </c>
      <c r="N65" s="31">
        <v>0</v>
      </c>
      <c r="O65" s="30">
        <f t="shared" ref="O65:O80" si="12">SUM(C65:N65)</f>
        <v>25658643.789999999</v>
      </c>
    </row>
    <row r="66" spans="1:16" s="3" customFormat="1" ht="12" customHeight="1" x14ac:dyDescent="0.2">
      <c r="A66" s="134"/>
      <c r="B66" s="6" t="s">
        <v>4</v>
      </c>
      <c r="C66" s="31">
        <v>0</v>
      </c>
      <c r="D66" s="31">
        <v>0</v>
      </c>
      <c r="E66" s="31">
        <v>6344.78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0">
        <f t="shared" si="12"/>
        <v>6344.78</v>
      </c>
    </row>
    <row r="67" spans="1:16" s="3" customFormat="1" ht="11.25" x14ac:dyDescent="0.2">
      <c r="A67" s="134"/>
      <c r="B67" s="77" t="s">
        <v>6</v>
      </c>
      <c r="C67" s="31">
        <v>5407645.3200000003</v>
      </c>
      <c r="D67" s="31">
        <v>106977441.69</v>
      </c>
      <c r="E67" s="31">
        <v>6147542.3000000007</v>
      </c>
      <c r="F67" s="31">
        <v>5517677.5299999993</v>
      </c>
      <c r="G67" s="31">
        <v>83308339.110000014</v>
      </c>
      <c r="H67" s="31">
        <v>5603366.3399999999</v>
      </c>
      <c r="I67" s="31">
        <v>5663813.4800000004</v>
      </c>
      <c r="J67" s="31">
        <v>67898506.270000011</v>
      </c>
      <c r="K67" s="31">
        <v>5753321.7400000002</v>
      </c>
      <c r="L67" s="31">
        <v>6210503.9900000002</v>
      </c>
      <c r="M67" s="31">
        <v>31632697.880000003</v>
      </c>
      <c r="N67" s="31">
        <v>0</v>
      </c>
      <c r="O67" s="30">
        <f t="shared" si="12"/>
        <v>330120855.64999998</v>
      </c>
      <c r="P67" s="31"/>
    </row>
    <row r="68" spans="1:16" s="3" customFormat="1" ht="11.25" x14ac:dyDescent="0.2">
      <c r="A68" s="134"/>
      <c r="B68" s="77" t="s">
        <v>45</v>
      </c>
      <c r="C68" s="31">
        <v>0</v>
      </c>
      <c r="D68" s="31">
        <v>26380.76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0">
        <f t="shared" si="12"/>
        <v>26380.76</v>
      </c>
    </row>
    <row r="69" spans="1:16" s="3" customFormat="1" ht="11.25" x14ac:dyDescent="0.2">
      <c r="A69" s="134"/>
      <c r="B69" s="77" t="s">
        <v>8</v>
      </c>
      <c r="C69" s="31">
        <v>0</v>
      </c>
      <c r="D69" s="31">
        <v>1017013622.1800001</v>
      </c>
      <c r="E69" s="31">
        <v>3554538.2299999995</v>
      </c>
      <c r="F69" s="31">
        <v>0</v>
      </c>
      <c r="G69" s="31">
        <v>1234716091.3399999</v>
      </c>
      <c r="H69" s="31">
        <v>0</v>
      </c>
      <c r="I69" s="31">
        <v>890399.728</v>
      </c>
      <c r="J69" s="31">
        <v>1069624879.1799999</v>
      </c>
      <c r="K69" s="31">
        <v>0</v>
      </c>
      <c r="L69" s="31">
        <v>1230159.6099999999</v>
      </c>
      <c r="M69" s="31">
        <v>1109803289.6699998</v>
      </c>
      <c r="N69" s="31">
        <v>1559842.2500000002</v>
      </c>
      <c r="O69" s="30">
        <f>SUM(C69:N69)</f>
        <v>4438392822.1879997</v>
      </c>
    </row>
    <row r="70" spans="1:16" s="3" customFormat="1" ht="11.25" x14ac:dyDescent="0.2">
      <c r="A70" s="134"/>
      <c r="B70" s="77" t="s">
        <v>9</v>
      </c>
      <c r="C70" s="31">
        <v>0</v>
      </c>
      <c r="D70" s="31">
        <v>0</v>
      </c>
      <c r="E70" s="31">
        <v>10242.48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0">
        <f t="shared" si="12"/>
        <v>10242.48</v>
      </c>
    </row>
    <row r="71" spans="1:16" s="3" customFormat="1" ht="11.25" x14ac:dyDescent="0.2">
      <c r="A71" s="134"/>
      <c r="B71" s="77" t="s">
        <v>11</v>
      </c>
      <c r="C71" s="31">
        <v>0</v>
      </c>
      <c r="D71" s="31">
        <v>0</v>
      </c>
      <c r="E71" s="31">
        <v>358.9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0">
        <f t="shared" si="12"/>
        <v>358.9</v>
      </c>
    </row>
    <row r="72" spans="1:16" s="3" customFormat="1" ht="12" thickBot="1" x14ac:dyDescent="0.25">
      <c r="A72" s="135"/>
      <c r="B72" s="77" t="s">
        <v>10</v>
      </c>
      <c r="C72" s="31">
        <v>0</v>
      </c>
      <c r="D72" s="31">
        <v>59194364.509999998</v>
      </c>
      <c r="E72" s="31">
        <v>6990.06</v>
      </c>
      <c r="F72" s="31">
        <v>0</v>
      </c>
      <c r="G72" s="31">
        <v>91878927.359999999</v>
      </c>
      <c r="H72" s="31">
        <v>0</v>
      </c>
      <c r="I72" s="31">
        <v>0</v>
      </c>
      <c r="J72" s="31">
        <v>94228273.049999982</v>
      </c>
      <c r="K72" s="31">
        <v>0</v>
      </c>
      <c r="L72" s="31">
        <v>3372188.72</v>
      </c>
      <c r="M72" s="31">
        <v>85405656.870000005</v>
      </c>
      <c r="N72" s="31">
        <v>0</v>
      </c>
      <c r="O72" s="30">
        <f t="shared" si="12"/>
        <v>334086400.56999999</v>
      </c>
    </row>
    <row r="73" spans="1:16" s="3" customFormat="1" ht="13.5" customHeight="1" thickBot="1" x14ac:dyDescent="0.25">
      <c r="A73" s="122" t="s">
        <v>21</v>
      </c>
      <c r="B73" s="123"/>
      <c r="C73" s="39">
        <f>SUM(C64:C72)</f>
        <v>5407645.3200000003</v>
      </c>
      <c r="D73" s="39">
        <f t="shared" ref="D73:N73" si="13">SUM(D64:D72)</f>
        <v>1190198398.0900002</v>
      </c>
      <c r="E73" s="39">
        <f t="shared" si="13"/>
        <v>9731468.4600000009</v>
      </c>
      <c r="F73" s="39">
        <f t="shared" si="13"/>
        <v>5517677.5299999993</v>
      </c>
      <c r="G73" s="39">
        <f t="shared" si="13"/>
        <v>1415747677.8499999</v>
      </c>
      <c r="H73" s="39">
        <f t="shared" si="13"/>
        <v>5603366.3399999999</v>
      </c>
      <c r="I73" s="39">
        <f t="shared" si="13"/>
        <v>6554213.2080000006</v>
      </c>
      <c r="J73" s="39">
        <f t="shared" si="13"/>
        <v>1238279593.29</v>
      </c>
      <c r="K73" s="39">
        <f t="shared" si="13"/>
        <v>5753321.7400000002</v>
      </c>
      <c r="L73" s="39">
        <f t="shared" si="13"/>
        <v>10812852.32</v>
      </c>
      <c r="M73" s="39">
        <f t="shared" si="13"/>
        <v>1233135992.98</v>
      </c>
      <c r="N73" s="39">
        <f t="shared" si="13"/>
        <v>1559842.2500000002</v>
      </c>
      <c r="O73" s="51">
        <f>SUM(C73:N73)</f>
        <v>5128302049.3780003</v>
      </c>
      <c r="P73" s="15"/>
    </row>
    <row r="74" spans="1:16" s="3" customFormat="1" ht="12.75" customHeight="1" thickBot="1" x14ac:dyDescent="0.25">
      <c r="A74" s="122" t="s">
        <v>42</v>
      </c>
      <c r="B74" s="123"/>
      <c r="C74" s="41">
        <v>0</v>
      </c>
      <c r="D74" s="41">
        <v>1001904569.67</v>
      </c>
      <c r="E74" s="41">
        <v>0</v>
      </c>
      <c r="F74" s="41">
        <v>0</v>
      </c>
      <c r="G74" s="41">
        <v>1229932395.1899998</v>
      </c>
      <c r="H74" s="41">
        <v>0</v>
      </c>
      <c r="I74" s="41">
        <v>0</v>
      </c>
      <c r="J74" s="41">
        <v>1215968072.99</v>
      </c>
      <c r="K74" s="41">
        <v>0</v>
      </c>
      <c r="L74" s="41">
        <v>0</v>
      </c>
      <c r="M74" s="41">
        <v>1119516196.3199999</v>
      </c>
      <c r="N74" s="41">
        <v>0</v>
      </c>
      <c r="O74" s="41">
        <f>SUM(C74:N74)</f>
        <v>4567321234.1699991</v>
      </c>
    </row>
    <row r="75" spans="1:16" s="3" customFormat="1" ht="13.5" customHeight="1" thickBot="1" x14ac:dyDescent="0.25">
      <c r="A75" s="137" t="s">
        <v>52</v>
      </c>
      <c r="B75" s="138"/>
      <c r="C75" s="40">
        <f>C63+C73+C74</f>
        <v>27038226.539999999</v>
      </c>
      <c r="D75" s="40">
        <f>D63+D73+D74</f>
        <v>7189273086.5999994</v>
      </c>
      <c r="E75" s="40">
        <f t="shared" ref="E75:I75" si="14">E63+E73+E74</f>
        <v>48657341.990000002</v>
      </c>
      <c r="F75" s="40">
        <f t="shared" si="14"/>
        <v>27588387.630000003</v>
      </c>
      <c r="G75" s="40">
        <f>G63+G73+G74</f>
        <v>8674996134</v>
      </c>
      <c r="H75" s="40">
        <f>H63+H73+H74</f>
        <v>28016831.66</v>
      </c>
      <c r="I75" s="40">
        <f t="shared" si="14"/>
        <v>32771066.057999998</v>
      </c>
      <c r="J75" s="40">
        <f>J63+J73+J74</f>
        <v>7782199009.1999989</v>
      </c>
      <c r="K75" s="40">
        <f t="shared" ref="K75:L75" si="15">K63+K73+K74</f>
        <v>28766608.710000001</v>
      </c>
      <c r="L75" s="40">
        <f t="shared" si="15"/>
        <v>54064261.509999998</v>
      </c>
      <c r="M75" s="40">
        <f>M63+M73+M74</f>
        <v>7624388467.8800011</v>
      </c>
      <c r="N75" s="40">
        <f t="shared" ref="N75" si="16">N63+N73+N74</f>
        <v>7799211.2600000007</v>
      </c>
      <c r="O75" s="51">
        <f>SUM(C75:N75)</f>
        <v>31525558633.037994</v>
      </c>
    </row>
    <row r="76" spans="1:16" s="3" customFormat="1" ht="11.25" x14ac:dyDescent="0.2">
      <c r="A76" s="104" t="s">
        <v>28</v>
      </c>
      <c r="B76" s="77"/>
      <c r="C76" s="32">
        <v>1428699.89</v>
      </c>
      <c r="D76" s="32">
        <v>121762933.09</v>
      </c>
      <c r="E76" s="32">
        <v>4706304.22</v>
      </c>
      <c r="F76" s="32">
        <v>1457770.4</v>
      </c>
      <c r="G76" s="32">
        <v>129675319.58000001</v>
      </c>
      <c r="H76" s="32">
        <v>1480409.38</v>
      </c>
      <c r="I76" s="32">
        <v>1663689.6900000002</v>
      </c>
      <c r="J76" s="32">
        <v>113642057.11</v>
      </c>
      <c r="K76" s="32">
        <v>1520027.6</v>
      </c>
      <c r="L76" s="32">
        <v>2014094.2899999998</v>
      </c>
      <c r="M76" s="32">
        <v>99786646.219999999</v>
      </c>
      <c r="N76" s="32">
        <v>1559018.3</v>
      </c>
      <c r="O76" s="30">
        <f t="shared" si="12"/>
        <v>480696969.77000004</v>
      </c>
    </row>
    <row r="77" spans="1:16" s="3" customFormat="1" ht="11.25" x14ac:dyDescent="0.2">
      <c r="A77" s="104" t="s">
        <v>27</v>
      </c>
      <c r="B77" s="77"/>
      <c r="C77" s="32">
        <v>5714799.5599999996</v>
      </c>
      <c r="D77" s="32">
        <v>487051732.37</v>
      </c>
      <c r="E77" s="32">
        <v>18825216.77</v>
      </c>
      <c r="F77" s="32">
        <v>5831081.6100000003</v>
      </c>
      <c r="G77" s="32">
        <v>518701278.31999999</v>
      </c>
      <c r="H77" s="32">
        <v>5921637.54</v>
      </c>
      <c r="I77" s="32">
        <v>6654758.7999999998</v>
      </c>
      <c r="J77" s="32">
        <v>454568228.44999999</v>
      </c>
      <c r="K77" s="32">
        <v>6080110.4299999997</v>
      </c>
      <c r="L77" s="32">
        <v>8056377.1400000006</v>
      </c>
      <c r="M77" s="32">
        <v>399146584.89000005</v>
      </c>
      <c r="N77" s="32">
        <v>6236073.21</v>
      </c>
      <c r="O77" s="30">
        <f t="shared" si="12"/>
        <v>1922787879.0900002</v>
      </c>
    </row>
    <row r="78" spans="1:16" s="3" customFormat="1" ht="11.25" x14ac:dyDescent="0.2">
      <c r="A78" s="104" t="s">
        <v>44</v>
      </c>
      <c r="B78" s="77"/>
      <c r="C78" s="32">
        <v>19894727.079999998</v>
      </c>
      <c r="D78" s="32">
        <v>5582478789.9399996</v>
      </c>
      <c r="E78" s="32">
        <v>25123748.210000001</v>
      </c>
      <c r="F78" s="32">
        <v>20299535.610000003</v>
      </c>
      <c r="G78" s="32">
        <v>6779524735.5299997</v>
      </c>
      <c r="H78" s="32">
        <v>20614784.73</v>
      </c>
      <c r="I78" s="32">
        <v>24452617.579999998</v>
      </c>
      <c r="J78" s="32">
        <v>5972582758.4800005</v>
      </c>
      <c r="K78" s="32">
        <v>21166470.690000001</v>
      </c>
      <c r="L78" s="32">
        <v>43993790.099999994</v>
      </c>
      <c r="M78" s="32">
        <v>5897137721.0500002</v>
      </c>
      <c r="N78" s="32">
        <v>3420.33</v>
      </c>
      <c r="O78" s="30">
        <f t="shared" si="12"/>
        <v>24407273099.329998</v>
      </c>
    </row>
    <row r="79" spans="1:16" s="3" customFormat="1" ht="11.25" x14ac:dyDescent="0.2">
      <c r="A79" s="104" t="s">
        <v>58</v>
      </c>
      <c r="B79" s="77"/>
      <c r="C79" s="32">
        <v>0</v>
      </c>
      <c r="D79" s="32">
        <v>41376894.879999995</v>
      </c>
      <c r="E79" s="32">
        <v>1554.62</v>
      </c>
      <c r="F79" s="32">
        <v>0</v>
      </c>
      <c r="G79" s="32">
        <v>81557807.079999998</v>
      </c>
      <c r="H79" s="32">
        <v>0</v>
      </c>
      <c r="I79" s="32">
        <v>0</v>
      </c>
      <c r="J79" s="32">
        <v>89359600.980000004</v>
      </c>
      <c r="K79" s="32">
        <v>0</v>
      </c>
      <c r="L79" s="32">
        <v>0</v>
      </c>
      <c r="M79" s="32">
        <v>145199547.04999998</v>
      </c>
      <c r="N79" s="32">
        <v>524.55999999999995</v>
      </c>
      <c r="O79" s="30">
        <f t="shared" si="12"/>
        <v>357495929.17000002</v>
      </c>
    </row>
    <row r="80" spans="1:16" s="3" customFormat="1" ht="12" thickBot="1" x14ac:dyDescent="0.25">
      <c r="A80" s="104" t="s">
        <v>59</v>
      </c>
      <c r="B80" s="77"/>
      <c r="C80" s="32">
        <v>0</v>
      </c>
      <c r="D80" s="32">
        <v>13792298.289999999</v>
      </c>
      <c r="E80" s="32">
        <v>518.20000000000005</v>
      </c>
      <c r="F80" s="32">
        <v>0</v>
      </c>
      <c r="G80" s="32">
        <v>27185935.690000001</v>
      </c>
      <c r="H80" s="32">
        <v>0</v>
      </c>
      <c r="I80" s="32">
        <v>0</v>
      </c>
      <c r="J80" s="32">
        <v>29786533.649999999</v>
      </c>
      <c r="K80" s="32">
        <v>0</v>
      </c>
      <c r="L80" s="32">
        <v>0</v>
      </c>
      <c r="M80" s="32">
        <v>48399849.009999998</v>
      </c>
      <c r="N80" s="32">
        <v>174.85</v>
      </c>
      <c r="O80" s="30">
        <f t="shared" si="12"/>
        <v>119165309.69</v>
      </c>
    </row>
    <row r="81" spans="1:16" s="3" customFormat="1" ht="13.5" customHeight="1" thickBot="1" x14ac:dyDescent="0.25">
      <c r="A81" s="122" t="s">
        <v>25</v>
      </c>
      <c r="B81" s="123"/>
      <c r="C81" s="39">
        <f>SUM(C76:C80)</f>
        <v>27038226.529999997</v>
      </c>
      <c r="D81" s="39">
        <f>SUM(D76:D80)</f>
        <v>6246462648.5699997</v>
      </c>
      <c r="E81" s="39">
        <f>SUM(E76:E80)</f>
        <v>48657342.020000003</v>
      </c>
      <c r="F81" s="39">
        <f>SUM(F76:F80)</f>
        <v>27588387.620000005</v>
      </c>
      <c r="G81" s="39">
        <f>SUM(G76:G80)</f>
        <v>7536645076.1999989</v>
      </c>
      <c r="H81" s="39">
        <f t="shared" ref="H81:N81" si="17">SUM(H76:H80)</f>
        <v>28016831.649999999</v>
      </c>
      <c r="I81" s="39">
        <f t="shared" si="17"/>
        <v>32771066.07</v>
      </c>
      <c r="J81" s="39">
        <f t="shared" si="17"/>
        <v>6659939178.6700001</v>
      </c>
      <c r="K81" s="39">
        <f t="shared" si="17"/>
        <v>28766608.719999999</v>
      </c>
      <c r="L81" s="39">
        <f t="shared" si="17"/>
        <v>54064261.529999994</v>
      </c>
      <c r="M81" s="39">
        <f t="shared" si="17"/>
        <v>6589670348.2200003</v>
      </c>
      <c r="N81" s="39">
        <f t="shared" si="17"/>
        <v>7799211.2499999991</v>
      </c>
      <c r="O81" s="51">
        <f>SUM(C81:N81)</f>
        <v>27287419187.049999</v>
      </c>
    </row>
    <row r="82" spans="1:16" s="3" customFormat="1" ht="13.5" customHeight="1" thickBot="1" x14ac:dyDescent="0.25">
      <c r="A82" s="132" t="s">
        <v>51</v>
      </c>
      <c r="B82" s="139"/>
      <c r="C82" s="42">
        <f>C75+C81</f>
        <v>54076453.069999993</v>
      </c>
      <c r="D82" s="42">
        <f>D75+D81</f>
        <v>13435735735.169998</v>
      </c>
      <c r="E82" s="42">
        <f>E75+E81</f>
        <v>97314684.010000005</v>
      </c>
      <c r="F82" s="42">
        <f t="shared" ref="F82:I82" si="18">F75+F81</f>
        <v>55176775.250000007</v>
      </c>
      <c r="G82" s="42">
        <f t="shared" si="18"/>
        <v>16211641210.199999</v>
      </c>
      <c r="H82" s="42">
        <f t="shared" si="18"/>
        <v>56033663.310000002</v>
      </c>
      <c r="I82" s="42">
        <f t="shared" si="18"/>
        <v>65542132.127999999</v>
      </c>
      <c r="J82" s="42">
        <f>J75+J81</f>
        <v>14442138187.869999</v>
      </c>
      <c r="K82" s="42">
        <f t="shared" ref="K82:L82" si="19">K75+K81</f>
        <v>57533217.43</v>
      </c>
      <c r="L82" s="42">
        <f t="shared" si="19"/>
        <v>108128523.03999999</v>
      </c>
      <c r="M82" s="42">
        <f>M75+M81</f>
        <v>14214058816.100002</v>
      </c>
      <c r="N82" s="42">
        <f>N75+N81</f>
        <v>15598422.51</v>
      </c>
      <c r="O82" s="45">
        <f>SUM(C82:N82)</f>
        <v>58812977820.088005</v>
      </c>
      <c r="P82" s="14"/>
    </row>
    <row r="83" spans="1:16" s="3" customFormat="1" ht="13.5" customHeight="1" thickBot="1" x14ac:dyDescent="0.25">
      <c r="A83" s="5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75"/>
      <c r="M83" s="75"/>
      <c r="N83" s="75"/>
      <c r="O83" s="57"/>
      <c r="P83" s="58"/>
    </row>
    <row r="84" spans="1:16" s="3" customFormat="1" ht="12" thickBot="1" x14ac:dyDescent="0.25">
      <c r="A84" s="132" t="s">
        <v>54</v>
      </c>
      <c r="B84" s="140"/>
      <c r="C84" s="42">
        <v>376904375.87000012</v>
      </c>
      <c r="D84" s="42">
        <v>238087.29</v>
      </c>
      <c r="E84" s="42">
        <v>281.15000000000003</v>
      </c>
      <c r="F84" s="42">
        <v>219348.19</v>
      </c>
      <c r="G84" s="42">
        <v>159829.15</v>
      </c>
      <c r="H84" s="42">
        <v>911648.17</v>
      </c>
      <c r="I84" s="42">
        <v>200241.66</v>
      </c>
      <c r="J84" s="42">
        <v>530578.36959112901</v>
      </c>
      <c r="K84" s="42">
        <v>0</v>
      </c>
      <c r="L84" s="68">
        <v>0</v>
      </c>
      <c r="M84" s="68">
        <v>262514.89</v>
      </c>
      <c r="N84" s="68">
        <v>5788465.6000000006</v>
      </c>
      <c r="O84" s="45">
        <f>SUM(C84:N84)</f>
        <v>385215370.33959126</v>
      </c>
    </row>
    <row r="85" spans="1:16" s="3" customFormat="1" ht="12" thickBot="1" x14ac:dyDescent="0.25">
      <c r="A85" s="127" t="s">
        <v>56</v>
      </c>
      <c r="B85" s="141"/>
      <c r="C85" s="102">
        <v>0</v>
      </c>
      <c r="D85" s="64">
        <v>11177140000.519999</v>
      </c>
      <c r="E85" s="64">
        <v>0</v>
      </c>
      <c r="F85" s="102">
        <v>0</v>
      </c>
      <c r="G85" s="102">
        <v>0</v>
      </c>
      <c r="H85" s="64">
        <v>0</v>
      </c>
      <c r="I85" s="102">
        <v>0</v>
      </c>
      <c r="J85" s="64">
        <v>0</v>
      </c>
      <c r="K85" s="103">
        <v>420612152.63000005</v>
      </c>
      <c r="L85" s="64">
        <v>1605000</v>
      </c>
      <c r="M85" s="64">
        <v>0</v>
      </c>
      <c r="N85" s="93">
        <v>0</v>
      </c>
      <c r="O85" s="65">
        <f>SUM(C85:N85)</f>
        <v>11599357153.149998</v>
      </c>
    </row>
    <row r="86" spans="1:16" s="3" customFormat="1" ht="14.25" customHeight="1" thickTop="1" thickBot="1" x14ac:dyDescent="0.25">
      <c r="A86" s="142" t="s">
        <v>53</v>
      </c>
      <c r="B86" s="143"/>
      <c r="C86" s="62">
        <f t="shared" ref="C86:L86" si="20">SUM(C51+C84+C85)+C82</f>
        <v>4614637734.234334</v>
      </c>
      <c r="D86" s="62">
        <f t="shared" si="20"/>
        <v>28567555362.144775</v>
      </c>
      <c r="E86" s="62">
        <f>SUM(E51+E84+E85)+E82</f>
        <v>4945515251.2900009</v>
      </c>
      <c r="F86" s="62">
        <f t="shared" si="20"/>
        <v>4479740188.5599995</v>
      </c>
      <c r="G86" s="62">
        <f t="shared" si="20"/>
        <v>21924815634.360001</v>
      </c>
      <c r="H86" s="62">
        <f t="shared" si="20"/>
        <v>4754373186.9762278</v>
      </c>
      <c r="I86" s="62">
        <f t="shared" si="20"/>
        <v>5335188354.0343018</v>
      </c>
      <c r="J86" s="62">
        <f t="shared" si="20"/>
        <v>19952838604.619591</v>
      </c>
      <c r="K86" s="62">
        <f t="shared" si="20"/>
        <v>6188823051.8767118</v>
      </c>
      <c r="L86" s="69">
        <f t="shared" si="20"/>
        <v>5352048008.9005022</v>
      </c>
      <c r="M86" s="69">
        <f>SUM(M51+M84+M85)+M82</f>
        <v>18857568753.258827</v>
      </c>
      <c r="N86" s="69">
        <f>SUM(N51+N84+N85)+N82</f>
        <v>4952270438.5951815</v>
      </c>
      <c r="O86" s="63">
        <f>SUM(C86:N86)</f>
        <v>129925374568.85046</v>
      </c>
    </row>
    <row r="87" spans="1:16" s="3" customFormat="1" ht="14.25" customHeight="1" thickTop="1" thickBot="1" x14ac:dyDescent="0.25">
      <c r="A87" s="59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1"/>
    </row>
    <row r="88" spans="1:16" s="3" customFormat="1" ht="13.5" customHeight="1" x14ac:dyDescent="0.2">
      <c r="A88" s="144" t="s">
        <v>55</v>
      </c>
      <c r="B88" s="145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8"/>
    </row>
    <row r="89" spans="1:16" s="3" customFormat="1" ht="11.25" x14ac:dyDescent="0.2">
      <c r="A89" s="134" t="s">
        <v>1</v>
      </c>
      <c r="B89" s="77" t="s">
        <v>2</v>
      </c>
      <c r="C89" s="32">
        <v>293489.75</v>
      </c>
      <c r="D89" s="32">
        <v>333023.51999999996</v>
      </c>
      <c r="E89" s="121">
        <v>374872.83</v>
      </c>
      <c r="F89" s="121">
        <v>315918.13000000006</v>
      </c>
      <c r="G89" s="121">
        <v>745755.33999999985</v>
      </c>
      <c r="H89" s="121">
        <v>733749.41999999993</v>
      </c>
      <c r="I89" s="121">
        <v>698027.42999999993</v>
      </c>
      <c r="J89" s="121">
        <v>482933.05</v>
      </c>
      <c r="K89" s="121">
        <v>823790.08000000007</v>
      </c>
      <c r="L89" s="121">
        <v>516722.76000000013</v>
      </c>
      <c r="M89" s="121">
        <v>949104.67999999993</v>
      </c>
      <c r="N89" s="121">
        <v>695628.90999999992</v>
      </c>
      <c r="O89" s="36">
        <f>SUM(C89:N89)</f>
        <v>6963015.8999999994</v>
      </c>
    </row>
    <row r="90" spans="1:16" s="3" customFormat="1" ht="11.25" x14ac:dyDescent="0.2">
      <c r="A90" s="134"/>
      <c r="B90" s="77" t="s">
        <v>3</v>
      </c>
      <c r="C90" s="32">
        <v>5788230.54</v>
      </c>
      <c r="D90" s="32">
        <v>4880807.53</v>
      </c>
      <c r="E90" s="121">
        <v>5432700.4299999997</v>
      </c>
      <c r="F90" s="121">
        <v>4885645.12</v>
      </c>
      <c r="G90" s="121">
        <v>5937629.2000000002</v>
      </c>
      <c r="H90" s="121">
        <v>5704266.3600000003</v>
      </c>
      <c r="I90" s="121">
        <v>6099900.3499999996</v>
      </c>
      <c r="J90" s="121">
        <v>6450035.0700000003</v>
      </c>
      <c r="K90" s="121">
        <v>6517684.1699999999</v>
      </c>
      <c r="L90" s="121">
        <v>6369860.21</v>
      </c>
      <c r="M90" s="121">
        <v>5530062.5199999996</v>
      </c>
      <c r="N90" s="121">
        <v>5257872.0199999996</v>
      </c>
      <c r="O90" s="36">
        <f t="shared" ref="O90:O95" si="21">SUM(C90:N90)</f>
        <v>68854693.519999996</v>
      </c>
    </row>
    <row r="91" spans="1:16" s="3" customFormat="1" ht="11.25" x14ac:dyDescent="0.2">
      <c r="A91" s="134"/>
      <c r="B91" s="77" t="s">
        <v>4</v>
      </c>
      <c r="C91" s="32">
        <v>2829396.74</v>
      </c>
      <c r="D91" s="32">
        <v>2844466.79</v>
      </c>
      <c r="E91" s="121">
        <v>3050820.96</v>
      </c>
      <c r="F91" s="121">
        <v>3062088.2560000001</v>
      </c>
      <c r="G91" s="121">
        <v>3844516.4830000005</v>
      </c>
      <c r="H91" s="121">
        <v>3195514.8700000006</v>
      </c>
      <c r="I91" s="121">
        <v>3330487.03</v>
      </c>
      <c r="J91" s="121">
        <v>3842187.99</v>
      </c>
      <c r="K91" s="121">
        <v>3879186.83</v>
      </c>
      <c r="L91" s="121">
        <v>2994542.9599999995</v>
      </c>
      <c r="M91" s="121">
        <v>2468730.12</v>
      </c>
      <c r="N91" s="121">
        <v>2554289.9</v>
      </c>
      <c r="O91" s="36">
        <f t="shared" si="21"/>
        <v>37896228.928999998</v>
      </c>
    </row>
    <row r="92" spans="1:16" s="3" customFormat="1" ht="11.25" x14ac:dyDescent="0.2">
      <c r="A92" s="134"/>
      <c r="B92" s="77" t="s">
        <v>5</v>
      </c>
      <c r="C92" s="32">
        <v>66170.91</v>
      </c>
      <c r="D92" s="32">
        <v>61545.579999999994</v>
      </c>
      <c r="E92" s="121">
        <v>66712.08</v>
      </c>
      <c r="F92" s="121">
        <v>64474.240000000005</v>
      </c>
      <c r="G92" s="121">
        <v>85550.58</v>
      </c>
      <c r="H92" s="121">
        <v>68878.03</v>
      </c>
      <c r="I92" s="121">
        <v>73781.62</v>
      </c>
      <c r="J92" s="121">
        <v>64741.440000000002</v>
      </c>
      <c r="K92" s="121">
        <v>73674.34</v>
      </c>
      <c r="L92" s="121">
        <v>74283.45</v>
      </c>
      <c r="M92" s="121">
        <v>59134.570000000007</v>
      </c>
      <c r="N92" s="121">
        <v>54954.559999999998</v>
      </c>
      <c r="O92" s="36">
        <f t="shared" si="21"/>
        <v>813901.39999999991</v>
      </c>
    </row>
    <row r="93" spans="1:16" s="3" customFormat="1" ht="11.25" x14ac:dyDescent="0.2">
      <c r="A93" s="134"/>
      <c r="B93" s="77" t="s">
        <v>6</v>
      </c>
      <c r="C93" s="32">
        <v>77082.739999999991</v>
      </c>
      <c r="D93" s="32">
        <v>49330.420000000013</v>
      </c>
      <c r="E93" s="121">
        <v>162146.76000000004</v>
      </c>
      <c r="F93" s="121">
        <v>160464.61000000002</v>
      </c>
      <c r="G93" s="121">
        <v>215222.19</v>
      </c>
      <c r="H93" s="121">
        <v>161507.22000000003</v>
      </c>
      <c r="I93" s="121">
        <v>230847.58000000002</v>
      </c>
      <c r="J93" s="121">
        <v>250888.14</v>
      </c>
      <c r="K93" s="121">
        <v>289080.26</v>
      </c>
      <c r="L93" s="121">
        <v>288520.40999999997</v>
      </c>
      <c r="M93" s="121">
        <v>257193.39999999997</v>
      </c>
      <c r="N93" s="121">
        <v>291776.16999999993</v>
      </c>
      <c r="O93" s="36">
        <f t="shared" si="21"/>
        <v>2434059.9</v>
      </c>
    </row>
    <row r="94" spans="1:16" s="3" customFormat="1" ht="11.25" x14ac:dyDescent="0.2">
      <c r="A94" s="134"/>
      <c r="B94" s="77" t="s">
        <v>9</v>
      </c>
      <c r="C94" s="32">
        <v>3179575.16</v>
      </c>
      <c r="D94" s="32">
        <v>3003347.37</v>
      </c>
      <c r="E94" s="121">
        <v>3561994</v>
      </c>
      <c r="F94" s="121">
        <v>3420564.82</v>
      </c>
      <c r="G94" s="121">
        <v>4332892.68</v>
      </c>
      <c r="H94" s="121">
        <v>3191166.71</v>
      </c>
      <c r="I94" s="121">
        <v>3245367.19</v>
      </c>
      <c r="J94" s="121">
        <v>3444822.84</v>
      </c>
      <c r="K94" s="121">
        <v>3574747.5529999994</v>
      </c>
      <c r="L94" s="121">
        <v>3192725.4000000004</v>
      </c>
      <c r="M94" s="121">
        <v>2791181.7800000003</v>
      </c>
      <c r="N94" s="121">
        <v>2811075.1</v>
      </c>
      <c r="O94" s="36">
        <f t="shared" si="21"/>
        <v>39749460.603000008</v>
      </c>
    </row>
    <row r="95" spans="1:16" s="3" customFormat="1" ht="11.25" x14ac:dyDescent="0.2">
      <c r="A95" s="134"/>
      <c r="B95" s="77" t="s">
        <v>11</v>
      </c>
      <c r="C95" s="32">
        <v>818043.72</v>
      </c>
      <c r="D95" s="32">
        <v>825365.86</v>
      </c>
      <c r="E95" s="121">
        <v>974583.21</v>
      </c>
      <c r="F95" s="121">
        <v>884733.14</v>
      </c>
      <c r="G95" s="121">
        <v>1103578.3299999998</v>
      </c>
      <c r="H95" s="121">
        <v>765707.62</v>
      </c>
      <c r="I95" s="121">
        <v>448917.52</v>
      </c>
      <c r="J95" s="121">
        <v>179534.40999999997</v>
      </c>
      <c r="K95" s="121">
        <v>170856.58000000002</v>
      </c>
      <c r="L95" s="121">
        <v>140294.60999999999</v>
      </c>
      <c r="M95" s="121">
        <v>61235.199999999997</v>
      </c>
      <c r="N95" s="121">
        <v>258650.44</v>
      </c>
      <c r="O95" s="36">
        <f t="shared" si="21"/>
        <v>6631500.6400000015</v>
      </c>
    </row>
    <row r="96" spans="1:16" s="3" customFormat="1" ht="11.25" x14ac:dyDescent="0.2">
      <c r="A96" s="134"/>
      <c r="B96" s="77" t="s">
        <v>45</v>
      </c>
      <c r="C96" s="32">
        <v>2361936.17</v>
      </c>
      <c r="D96" s="32">
        <v>926100.82</v>
      </c>
      <c r="E96" s="121">
        <v>5633.91</v>
      </c>
      <c r="F96" s="121">
        <v>7093.7199999999993</v>
      </c>
      <c r="G96" s="121">
        <v>11277.3</v>
      </c>
      <c r="H96" s="121">
        <v>132916.84</v>
      </c>
      <c r="I96" s="121">
        <v>30274.709999999995</v>
      </c>
      <c r="J96" s="121">
        <v>2954001.8500000006</v>
      </c>
      <c r="K96" s="121">
        <v>1505847.7199999997</v>
      </c>
      <c r="L96" s="121">
        <v>2424661.9899999998</v>
      </c>
      <c r="M96" s="121">
        <v>2522518.7199999997</v>
      </c>
      <c r="N96" s="121">
        <v>1294825.9900000002</v>
      </c>
      <c r="O96" s="36">
        <f>SUM(C96:N96)</f>
        <v>14177089.74</v>
      </c>
    </row>
    <row r="97" spans="1:16" s="3" customFormat="1" ht="12" thickBot="1" x14ac:dyDescent="0.25">
      <c r="A97" s="134"/>
      <c r="B97" s="77" t="s">
        <v>7</v>
      </c>
      <c r="C97" s="32" t="s">
        <v>65</v>
      </c>
      <c r="D97" s="32" t="s">
        <v>65</v>
      </c>
      <c r="E97" s="121" t="s">
        <v>65</v>
      </c>
      <c r="F97" s="121" t="s">
        <v>65</v>
      </c>
      <c r="G97" s="121" t="s">
        <v>65</v>
      </c>
      <c r="H97" s="121" t="s">
        <v>65</v>
      </c>
      <c r="I97" s="121" t="s">
        <v>65</v>
      </c>
      <c r="J97" s="121" t="s">
        <v>65</v>
      </c>
      <c r="K97" s="121">
        <v>1959.17</v>
      </c>
      <c r="L97" s="121">
        <v>4518.51</v>
      </c>
      <c r="M97" s="121">
        <v>4064.1</v>
      </c>
      <c r="N97" s="121">
        <v>4719.12</v>
      </c>
      <c r="O97" s="36">
        <f>SUM(C97:N97)</f>
        <v>15260.900000000001</v>
      </c>
    </row>
    <row r="98" spans="1:16" s="3" customFormat="1" ht="12" thickBot="1" x14ac:dyDescent="0.25">
      <c r="A98" s="132" t="s">
        <v>29</v>
      </c>
      <c r="B98" s="133"/>
      <c r="C98" s="48">
        <f t="shared" ref="C98:J98" si="22">SUM(C89:C97)</f>
        <v>15413925.730000002</v>
      </c>
      <c r="D98" s="48">
        <f t="shared" si="22"/>
        <v>12923987.890000001</v>
      </c>
      <c r="E98" s="48">
        <f t="shared" si="22"/>
        <v>13629464.18</v>
      </c>
      <c r="F98" s="48">
        <f t="shared" si="22"/>
        <v>12800982.036000002</v>
      </c>
      <c r="G98" s="48">
        <f t="shared" si="22"/>
        <v>16276422.103</v>
      </c>
      <c r="H98" s="48">
        <f t="shared" si="22"/>
        <v>13953707.069999998</v>
      </c>
      <c r="I98" s="48">
        <f t="shared" si="22"/>
        <v>14157603.429999998</v>
      </c>
      <c r="J98" s="48">
        <f t="shared" si="22"/>
        <v>17669144.789999999</v>
      </c>
      <c r="K98" s="48">
        <v>16836826.703000002</v>
      </c>
      <c r="L98" s="48">
        <v>16006130.299999999</v>
      </c>
      <c r="M98" s="70">
        <v>14643225.089999998</v>
      </c>
      <c r="N98" s="70">
        <v>13223792.209999999</v>
      </c>
      <c r="O98" s="49">
        <f>SUM(C98:N98)</f>
        <v>177535211.53200004</v>
      </c>
      <c r="P98" s="12"/>
    </row>
    <row r="99" spans="1:16" s="3" customFormat="1" ht="11.25" hidden="1" x14ac:dyDescent="0.2">
      <c r="A99" s="46" t="s">
        <v>47</v>
      </c>
      <c r="B99" s="47"/>
      <c r="C99" s="113">
        <v>42736</v>
      </c>
      <c r="D99" s="16"/>
      <c r="E99" s="16"/>
      <c r="F99" s="21"/>
      <c r="G99" s="21"/>
      <c r="H99" s="37"/>
      <c r="I99" s="37"/>
      <c r="J99" s="37"/>
      <c r="K99" s="37"/>
      <c r="L99" s="37"/>
      <c r="M99" s="37"/>
      <c r="N99" s="37"/>
      <c r="O99" s="24" t="s">
        <v>30</v>
      </c>
    </row>
    <row r="100" spans="1:16" s="3" customFormat="1" ht="11.25" hidden="1" x14ac:dyDescent="0.2">
      <c r="A100" s="104" t="s">
        <v>31</v>
      </c>
      <c r="B100" s="6" t="s">
        <v>32</v>
      </c>
      <c r="C100" s="114">
        <v>1139.526209674952</v>
      </c>
      <c r="D100" s="9">
        <v>1177.3148462538404</v>
      </c>
      <c r="E100" s="9">
        <v>1245.5712972633553</v>
      </c>
      <c r="F100" s="22">
        <v>1186.1568152910552</v>
      </c>
      <c r="G100" s="22">
        <v>1207.6934319493769</v>
      </c>
      <c r="H100" s="22"/>
      <c r="I100" s="22"/>
      <c r="J100" s="22"/>
      <c r="K100" s="22"/>
      <c r="L100" s="22"/>
      <c r="M100" s="22"/>
      <c r="N100" s="22"/>
      <c r="O100" s="33">
        <f>AVERAGE(C100:F100)</f>
        <v>1187.1422921208007</v>
      </c>
    </row>
    <row r="101" spans="1:16" s="3" customFormat="1" ht="11.25" hidden="1" x14ac:dyDescent="0.2">
      <c r="A101" s="104" t="s">
        <v>31</v>
      </c>
      <c r="B101" s="6" t="s">
        <v>33</v>
      </c>
      <c r="C101" s="115">
        <v>55.595744774784912</v>
      </c>
      <c r="D101" s="10">
        <v>56.870463179096191</v>
      </c>
      <c r="E101" s="10">
        <v>61.693399743920075</v>
      </c>
      <c r="F101" s="22">
        <v>58.188624639044392</v>
      </c>
      <c r="G101" s="22">
        <v>58.563885702841326</v>
      </c>
      <c r="H101" s="22"/>
      <c r="I101" s="22"/>
      <c r="J101" s="22"/>
      <c r="K101" s="22"/>
      <c r="L101" s="22"/>
      <c r="M101" s="22"/>
      <c r="N101" s="22"/>
      <c r="O101" s="33">
        <f t="shared" ref="O101:O106" si="23">AVERAGE(C101:F101)</f>
        <v>58.087058084211392</v>
      </c>
    </row>
    <row r="102" spans="1:16" s="3" customFormat="1" ht="11.25" hidden="1" x14ac:dyDescent="0.2">
      <c r="A102" s="104" t="s">
        <v>34</v>
      </c>
      <c r="B102" s="6" t="s">
        <v>33</v>
      </c>
      <c r="C102" s="115">
        <v>62.615400000000001</v>
      </c>
      <c r="D102" s="10">
        <v>64.191500000000005</v>
      </c>
      <c r="E102" s="10">
        <v>69.176299999999998</v>
      </c>
      <c r="F102" s="22">
        <v>65.190700000000007</v>
      </c>
      <c r="G102" s="22">
        <v>65.902600000000007</v>
      </c>
      <c r="H102" s="22"/>
      <c r="I102" s="22"/>
      <c r="J102" s="22"/>
      <c r="K102" s="22"/>
      <c r="L102" s="22"/>
      <c r="M102" s="22"/>
      <c r="N102" s="22"/>
      <c r="O102" s="33">
        <f t="shared" si="23"/>
        <v>65.293475000000001</v>
      </c>
    </row>
    <row r="103" spans="1:16" s="3" customFormat="1" ht="11.25" hidden="1" x14ac:dyDescent="0.2">
      <c r="A103" s="8" t="s">
        <v>35</v>
      </c>
      <c r="B103" s="6" t="s">
        <v>43</v>
      </c>
      <c r="C103" s="115">
        <v>600.48001792905245</v>
      </c>
      <c r="D103" s="10">
        <v>581.31198449992019</v>
      </c>
      <c r="E103" s="10">
        <v>653.16683149000562</v>
      </c>
      <c r="F103" s="22">
        <v>542.72873342247908</v>
      </c>
      <c r="G103" s="22">
        <v>560.39332363428741</v>
      </c>
      <c r="H103" s="22"/>
      <c r="I103" s="22"/>
      <c r="J103" s="22"/>
      <c r="K103" s="22"/>
      <c r="L103" s="22"/>
      <c r="M103" s="22"/>
      <c r="N103" s="22"/>
      <c r="O103" s="33">
        <f t="shared" si="23"/>
        <v>594.42189183536425</v>
      </c>
    </row>
    <row r="104" spans="1:16" s="3" customFormat="1" ht="11.25" hidden="1" x14ac:dyDescent="0.2">
      <c r="A104" s="104" t="s">
        <v>36</v>
      </c>
      <c r="B104" s="6" t="s">
        <v>37</v>
      </c>
      <c r="C104" s="116">
        <v>3.2587000000000002</v>
      </c>
      <c r="D104" s="11">
        <v>3.2913000000000001</v>
      </c>
      <c r="E104" s="11">
        <v>3.2099000000000002</v>
      </c>
      <c r="F104" s="23">
        <v>3.2408999999999999</v>
      </c>
      <c r="G104" s="23">
        <v>3.2786</v>
      </c>
      <c r="H104" s="23"/>
      <c r="I104" s="23"/>
      <c r="J104" s="23"/>
      <c r="K104" s="23"/>
      <c r="L104" s="23"/>
      <c r="M104" s="23"/>
      <c r="N104" s="23"/>
      <c r="O104" s="34">
        <f t="shared" si="23"/>
        <v>3.2502000000000004</v>
      </c>
    </row>
    <row r="105" spans="1:16" s="3" customFormat="1" ht="11.25" hidden="1" x14ac:dyDescent="0.2">
      <c r="A105" s="104" t="s">
        <v>38</v>
      </c>
      <c r="B105" s="6" t="s">
        <v>39</v>
      </c>
      <c r="C105" s="115">
        <v>2596067.0703852074</v>
      </c>
      <c r="D105" s="10">
        <v>2604768.7693718914</v>
      </c>
      <c r="E105" s="10">
        <v>2604768.7693718914</v>
      </c>
      <c r="F105" s="22">
        <v>2603981.2805314716</v>
      </c>
      <c r="G105" s="22">
        <v>2534377.1423551175</v>
      </c>
      <c r="H105" s="22"/>
      <c r="I105" s="22"/>
      <c r="J105" s="22"/>
      <c r="K105" s="22"/>
      <c r="L105" s="22"/>
      <c r="M105" s="22"/>
      <c r="N105" s="22"/>
      <c r="O105" s="33">
        <f>AVERAGE(C105:F105)</f>
        <v>2602396.4724151157</v>
      </c>
    </row>
    <row r="106" spans="1:16" s="3" customFormat="1" ht="12" hidden="1" thickBot="1" x14ac:dyDescent="0.25">
      <c r="A106" s="105" t="s">
        <v>40</v>
      </c>
      <c r="B106" s="7" t="s">
        <v>41</v>
      </c>
      <c r="C106" s="117">
        <v>86.4213114876666</v>
      </c>
      <c r="D106" s="20">
        <v>85.921273577741985</v>
      </c>
      <c r="E106" s="20">
        <v>85.921273577741985</v>
      </c>
      <c r="F106" s="20">
        <v>76.221613953928582</v>
      </c>
      <c r="G106" s="20">
        <v>73.220117750645088</v>
      </c>
      <c r="H106" s="20"/>
      <c r="I106" s="20"/>
      <c r="J106" s="20"/>
      <c r="K106" s="20"/>
      <c r="L106" s="20"/>
      <c r="M106" s="20"/>
      <c r="N106" s="20"/>
      <c r="O106" s="35">
        <f t="shared" si="23"/>
        <v>83.621368149269784</v>
      </c>
    </row>
    <row r="107" spans="1:16" x14ac:dyDescent="0.2">
      <c r="A107" s="54"/>
    </row>
    <row r="109" spans="1:16" x14ac:dyDescent="0.2">
      <c r="O109" s="13"/>
    </row>
    <row r="110" spans="1:16" x14ac:dyDescent="0.2">
      <c r="D110" s="89"/>
      <c r="E110" s="89"/>
      <c r="F110" s="89"/>
      <c r="G110" s="89"/>
      <c r="H110" s="89"/>
      <c r="I110" s="89"/>
      <c r="J110" s="89"/>
    </row>
    <row r="111" spans="1:16" x14ac:dyDescent="0.2">
      <c r="A111" s="17"/>
      <c r="B111" s="18"/>
      <c r="C111" s="119"/>
      <c r="D111" s="89"/>
      <c r="E111" s="89"/>
      <c r="F111" s="89"/>
      <c r="G111" s="89"/>
      <c r="H111" s="89"/>
      <c r="I111" s="89"/>
      <c r="J111" s="89"/>
      <c r="K111" s="18"/>
      <c r="L111" s="18"/>
      <c r="M111" s="18"/>
      <c r="N111" s="18"/>
    </row>
    <row r="112" spans="1:16" x14ac:dyDescent="0.2">
      <c r="A112" s="17"/>
      <c r="B112" s="18"/>
      <c r="C112" s="119"/>
      <c r="D112" s="89"/>
      <c r="E112" s="89"/>
      <c r="F112" s="89"/>
      <c r="G112" s="89"/>
      <c r="H112" s="89"/>
      <c r="I112" s="89"/>
      <c r="J112" s="89"/>
      <c r="K112" s="18"/>
      <c r="L112" s="18"/>
      <c r="M112" s="18"/>
      <c r="N112" s="18"/>
    </row>
    <row r="113" spans="1:14" x14ac:dyDescent="0.2">
      <c r="A113" s="17"/>
      <c r="B113" s="18"/>
      <c r="C113" s="119"/>
      <c r="D113" s="89"/>
      <c r="E113" s="89"/>
      <c r="F113" s="89"/>
      <c r="G113" s="89"/>
      <c r="H113" s="89"/>
      <c r="I113" s="89"/>
      <c r="J113" s="89"/>
      <c r="K113" s="18"/>
      <c r="L113" s="18"/>
      <c r="M113" s="18"/>
      <c r="N113" s="18"/>
    </row>
    <row r="114" spans="1:14" x14ac:dyDescent="0.2">
      <c r="D114" s="89"/>
      <c r="E114" s="89"/>
      <c r="F114" s="89"/>
      <c r="G114" s="89"/>
      <c r="H114" s="89"/>
      <c r="I114" s="89"/>
      <c r="J114" s="89"/>
    </row>
    <row r="115" spans="1:14" x14ac:dyDescent="0.2">
      <c r="D115" s="89"/>
      <c r="E115" s="89"/>
      <c r="F115" s="89"/>
      <c r="G115" s="89"/>
      <c r="H115" s="89"/>
      <c r="I115" s="89"/>
      <c r="J115" s="89"/>
    </row>
    <row r="116" spans="1:14" x14ac:dyDescent="0.2">
      <c r="D116" s="89"/>
      <c r="E116" s="89"/>
      <c r="F116" s="89"/>
      <c r="G116" s="89"/>
      <c r="H116" s="89"/>
      <c r="I116" s="89"/>
      <c r="J116" s="89"/>
    </row>
    <row r="117" spans="1:14" x14ac:dyDescent="0.2">
      <c r="D117" s="89"/>
      <c r="E117" s="89"/>
      <c r="F117" s="89"/>
      <c r="G117" s="89"/>
      <c r="H117" s="89"/>
      <c r="I117" s="89"/>
      <c r="J117" s="89"/>
    </row>
  </sheetData>
  <mergeCells count="24">
    <mergeCell ref="A98:B98"/>
    <mergeCell ref="A64:A72"/>
    <mergeCell ref="A73:B73"/>
    <mergeCell ref="A74:B74"/>
    <mergeCell ref="A75:B75"/>
    <mergeCell ref="A81:B81"/>
    <mergeCell ref="A82:B82"/>
    <mergeCell ref="A84:B84"/>
    <mergeCell ref="A85:B85"/>
    <mergeCell ref="A86:B86"/>
    <mergeCell ref="A88:B88"/>
    <mergeCell ref="A89:A97"/>
    <mergeCell ref="A63:B63"/>
    <mergeCell ref="A2:O2"/>
    <mergeCell ref="A9:B9"/>
    <mergeCell ref="A11:A21"/>
    <mergeCell ref="A22:B22"/>
    <mergeCell ref="A23:A41"/>
    <mergeCell ref="A42:B42"/>
    <mergeCell ref="A43:B43"/>
    <mergeCell ref="A44:B44"/>
    <mergeCell ref="A49:B49"/>
    <mergeCell ref="A51:B51"/>
    <mergeCell ref="A54:A62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6" ma:contentTypeDescription="Create a new document." ma:contentTypeScope="" ma:versionID="3ee0ae0314f6d4f6198bacb15cbe682e">
  <xsd:schema xmlns:xsd="http://www.w3.org/2001/XMLSchema" xmlns:xs="http://www.w3.org/2001/XMLSchema" xmlns:p="http://schemas.microsoft.com/office/2006/metadata/properties" xmlns:ns1="http://schemas.microsoft.com/sharepoint/v3" xmlns:ns3="378e0bf1-9532-4ad4-9e1c-92799be2c99a" xmlns:ns4="9882d271-b0ac-47ff-8d50-e09595b38f57" targetNamespace="http://schemas.microsoft.com/office/2006/metadata/properties" ma:root="true" ma:fieldsID="4135984568313083370bd5ec12878184" ns1:_="" ns3:_="" ns4:_="">
    <xsd:import namespace="http://schemas.microsoft.com/sharepoint/v3"/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85864-F8A9-4278-ABEF-DA8576FBA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58DCA-40FD-48BE-B59D-14C44EAD98A2}">
  <ds:schemaRefs>
    <ds:schemaRef ds:uri="http://schemas.microsoft.com/office/infopath/2007/PartnerControls"/>
    <ds:schemaRef ds:uri="http://purl.org/dc/dcmitype/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BB58A8-CF07-4A5F-A633-F2485A046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 (4)</vt:lpstr>
      <vt:lpstr>'2021 (4)'!Area_de_impressao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Rafael Chaves Camacho</cp:lastModifiedBy>
  <cp:lastPrinted>2017-01-13T20:42:57Z</cp:lastPrinted>
  <dcterms:created xsi:type="dcterms:W3CDTF">2008-01-15T17:31:37Z</dcterms:created>
  <dcterms:modified xsi:type="dcterms:W3CDTF">2023-03-16T19:28:38Z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