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govanp-my.sharepoint.com/personal/lvarella_anp_gov_br/Documents/Área de Trabalho/PG CONSOLIDADAS/"/>
    </mc:Choice>
  </mc:AlternateContent>
  <xr:revisionPtr revIDLastSave="12" documentId="8_{1C206FD5-4E2F-4B45-BA79-A24460C3F86B}" xr6:coauthVersionLast="46" xr6:coauthVersionMax="46" xr10:uidLastSave="{0778B7DA-67E9-4F8E-981A-5DD6EFE74151}"/>
  <bookViews>
    <workbookView xWindow="-110" yWindow="-110" windowWidth="19420" windowHeight="10420" xr2:uid="{00000000-000D-0000-FFFF-FFFF00000000}"/>
  </bookViews>
  <sheets>
    <sheet name="OB-2017" sheetId="8" r:id="rId1"/>
  </sheets>
  <externalReferences>
    <externalReference r:id="rId2"/>
    <externalReference r:id="rId3"/>
  </externalReferences>
  <definedNames>
    <definedName name="_xlnm.Print_Area" localSheetId="0">'OB-2017'!$A$1:$O$105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8" l="1"/>
  <c r="N97" i="8"/>
  <c r="M97" i="8"/>
  <c r="L97" i="8"/>
  <c r="K97" i="8"/>
  <c r="J97" i="8"/>
  <c r="M83" i="8" l="1"/>
  <c r="M77" i="8"/>
  <c r="M67" i="8"/>
  <c r="M79" i="8" s="1"/>
  <c r="M84" i="8" s="1"/>
  <c r="N53" i="8" l="1"/>
  <c r="N48" i="8"/>
  <c r="N39" i="8"/>
  <c r="N20" i="8"/>
  <c r="N49" i="8" l="1"/>
  <c r="N56" i="8" s="1"/>
  <c r="M53" i="8" l="1"/>
  <c r="M48" i="8"/>
  <c r="M39" i="8"/>
  <c r="M9" i="8"/>
  <c r="M20" i="8" s="1"/>
  <c r="M49" i="8" l="1"/>
  <c r="M56" i="8" s="1"/>
  <c r="L53" i="8"/>
  <c r="L48" i="8"/>
  <c r="L39" i="8" l="1"/>
  <c r="L20" i="8"/>
  <c r="L49" i="8" l="1"/>
  <c r="L56" i="8" s="1"/>
  <c r="K53" i="8"/>
  <c r="K48" i="8"/>
  <c r="K39" i="8"/>
  <c r="K20" i="8"/>
  <c r="K49" i="8" l="1"/>
  <c r="K56" i="8" s="1"/>
  <c r="I97" i="8" l="1"/>
  <c r="H83" i="8"/>
  <c r="I83" i="8"/>
  <c r="J81" i="8"/>
  <c r="J82" i="8"/>
  <c r="J80" i="8"/>
  <c r="J79" i="8"/>
  <c r="H77" i="8"/>
  <c r="I77" i="8"/>
  <c r="H67" i="8"/>
  <c r="I67" i="8"/>
  <c r="J83" i="8" l="1"/>
  <c r="J84" i="8" s="1"/>
  <c r="H79" i="8"/>
  <c r="H84" i="8" s="1"/>
  <c r="I79" i="8"/>
  <c r="I84" i="8" s="1"/>
  <c r="J53" i="8" l="1"/>
  <c r="J19" i="8"/>
  <c r="J10" i="8"/>
  <c r="J11" i="8"/>
  <c r="J12" i="8"/>
  <c r="J13" i="8"/>
  <c r="J14" i="8"/>
  <c r="J15" i="8"/>
  <c r="J16" i="8"/>
  <c r="J17" i="8"/>
  <c r="J18" i="8"/>
  <c r="J9" i="8"/>
  <c r="J48" i="8" l="1"/>
  <c r="J39" i="8"/>
  <c r="J20" i="8"/>
  <c r="J49" i="8" l="1"/>
  <c r="J56" i="8" s="1"/>
  <c r="J87" i="8" s="1"/>
  <c r="H97" i="8" l="1"/>
  <c r="I53" i="8"/>
  <c r="I48" i="8"/>
  <c r="I39" i="8"/>
  <c r="I20" i="8" l="1"/>
  <c r="I49" i="8" s="1"/>
  <c r="I56" i="8" s="1"/>
  <c r="I87" i="8" s="1"/>
  <c r="H85" i="8" l="1"/>
  <c r="H53" i="8" l="1"/>
  <c r="H48" i="8"/>
  <c r="H39" i="8"/>
  <c r="H20" i="8"/>
  <c r="H49" i="8" l="1"/>
  <c r="H56" i="8" s="1"/>
  <c r="H87" i="8" s="1"/>
  <c r="F83" i="8"/>
  <c r="G83" i="8"/>
  <c r="D67" i="8"/>
  <c r="E67" i="8"/>
  <c r="F67" i="8"/>
  <c r="G67" i="8"/>
  <c r="F77" i="8"/>
  <c r="G77" i="8"/>
  <c r="G53" i="8"/>
  <c r="G39" i="8"/>
  <c r="G48" i="8"/>
  <c r="F79" i="8" l="1"/>
  <c r="G79" i="8"/>
  <c r="G84" i="8" s="1"/>
  <c r="G20" i="8"/>
  <c r="G49" i="8" s="1"/>
  <c r="G56" i="8" s="1"/>
  <c r="G87" i="8" l="1"/>
  <c r="F97" i="8"/>
  <c r="F84" i="8"/>
  <c r="F53" i="8"/>
  <c r="F48" i="8"/>
  <c r="F39" i="8" l="1"/>
  <c r="F20" i="8" l="1"/>
  <c r="F49" i="8" s="1"/>
  <c r="F56" i="8" s="1"/>
  <c r="F87" i="8" s="1"/>
  <c r="E77" i="8" l="1"/>
  <c r="E79" i="8" s="1"/>
  <c r="E83" i="8"/>
  <c r="E84" i="8" l="1"/>
  <c r="D83" i="8"/>
  <c r="D77" i="8"/>
  <c r="D79" i="8" s="1"/>
  <c r="D84" i="8" l="1"/>
  <c r="D97" i="8"/>
  <c r="E97" i="8"/>
  <c r="E53" i="8" l="1"/>
  <c r="E48" i="8"/>
  <c r="E39" i="8"/>
  <c r="E20" i="8"/>
  <c r="E49" i="8" l="1"/>
  <c r="E56" i="8" s="1"/>
  <c r="E87" i="8" s="1"/>
  <c r="D53" i="8"/>
  <c r="D48" i="8"/>
  <c r="D39" i="8"/>
  <c r="D20" i="8"/>
  <c r="O9" i="8"/>
  <c r="D49" i="8" l="1"/>
  <c r="D56" i="8" s="1"/>
  <c r="D87" i="8" s="1"/>
  <c r="O42" i="8"/>
  <c r="O50" i="8" l="1"/>
  <c r="O51" i="8"/>
  <c r="O52" i="8"/>
  <c r="O54" i="8"/>
  <c r="O55" i="8"/>
  <c r="O72" i="8" l="1"/>
  <c r="O62" i="8"/>
  <c r="C39" i="8" l="1"/>
  <c r="O89" i="8" l="1"/>
  <c r="O95" i="8"/>
  <c r="O91" i="8"/>
  <c r="O90" i="8"/>
  <c r="O105" i="8"/>
  <c r="O104" i="8"/>
  <c r="O103" i="8"/>
  <c r="O102" i="8"/>
  <c r="O101" i="8"/>
  <c r="O100" i="8"/>
  <c r="O99" i="8"/>
  <c r="O96" i="8"/>
  <c r="O94" i="8"/>
  <c r="O93" i="8"/>
  <c r="O92" i="8"/>
  <c r="O86" i="8"/>
  <c r="O85" i="8"/>
  <c r="C83" i="8"/>
  <c r="O82" i="8"/>
  <c r="O81" i="8"/>
  <c r="O80" i="8"/>
  <c r="O78" i="8"/>
  <c r="C77" i="8"/>
  <c r="O76" i="8"/>
  <c r="O75" i="8"/>
  <c r="O74" i="8"/>
  <c r="O73" i="8"/>
  <c r="O71" i="8"/>
  <c r="O70" i="8"/>
  <c r="O69" i="8"/>
  <c r="O68" i="8"/>
  <c r="C67" i="8"/>
  <c r="O66" i="8"/>
  <c r="O65" i="8"/>
  <c r="O64" i="8"/>
  <c r="O63" i="8"/>
  <c r="O61" i="8"/>
  <c r="O60" i="8"/>
  <c r="O59" i="8"/>
  <c r="O58" i="8"/>
  <c r="C53" i="8"/>
  <c r="C48" i="8"/>
  <c r="O46" i="8"/>
  <c r="O45" i="8"/>
  <c r="O44" i="8"/>
  <c r="O43" i="8"/>
  <c r="O40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C20" i="8"/>
  <c r="O19" i="8"/>
  <c r="O18" i="8"/>
  <c r="O17" i="8"/>
  <c r="O16" i="8"/>
  <c r="O15" i="8"/>
  <c r="O14" i="8"/>
  <c r="O13" i="8"/>
  <c r="O12" i="8"/>
  <c r="O11" i="8"/>
  <c r="O10" i="8"/>
  <c r="C79" i="8" l="1"/>
  <c r="C84" i="8" s="1"/>
  <c r="C49" i="8"/>
  <c r="C56" i="8" s="1"/>
  <c r="O53" i="8"/>
  <c r="O83" i="8"/>
  <c r="C97" i="8"/>
  <c r="O97" i="8" s="1"/>
  <c r="O39" i="8"/>
  <c r="O20" i="8"/>
  <c r="O77" i="8"/>
  <c r="O67" i="8"/>
  <c r="O47" i="8"/>
  <c r="O48" i="8" s="1"/>
  <c r="O56" i="8" l="1"/>
  <c r="O79" i="8"/>
  <c r="C87" i="8"/>
  <c r="O84" i="8"/>
  <c r="O49" i="8"/>
  <c r="O87" i="8" l="1"/>
</calcChain>
</file>

<file path=xl/sharedStrings.xml><?xml version="1.0" encoding="utf-8"?>
<sst xmlns="http://schemas.openxmlformats.org/spreadsheetml/2006/main" count="120" uniqueCount="63">
  <si>
    <t>Item de Receita</t>
  </si>
  <si>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</si>
  <si>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</si>
  <si>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</si>
  <si>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</si>
  <si>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</si>
  <si>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</si>
  <si>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</si>
  <si>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</si>
  <si>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</si>
  <si>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</si>
  <si>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</si>
  <si>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</si>
  <si>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</si>
  <si>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</si>
  <si>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</si>
  <si>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</si>
  <si>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</si>
  <si>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</si>
  <si>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</si>
  <si>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</si>
  <si>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</si>
  <si>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</si>
  <si>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de Depósitos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</si>
  <si>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</si>
  <si>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</si>
  <si>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</si>
  <si>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</si>
  <si>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</si>
  <si>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Total Brasil</t>
  </si>
  <si>
    <t>Total Estados e Municípios</t>
  </si>
  <si>
    <t>Ministério de Minas e Energia</t>
  </si>
  <si>
    <t>Ministério do Meio Ambiente</t>
  </si>
  <si>
    <t>TOTAL DAS PARTICIPAÇÕES</t>
  </si>
  <si>
    <t>Total do Pagamento aos Proprietários de Terra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</si>
  <si>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</si>
  <si>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</si>
  <si>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</si>
  <si>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</si>
  <si>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</si>
  <si>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</si>
  <si>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</si>
  <si>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</si>
  <si>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</si>
  <si>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</si>
  <si>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</si>
  <si>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</si>
  <si>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SUPERINTENDÊNCIA DE CONTROLE DAS PARTICIPAÇÕES GOVERNAMENTAIS</t>
  </si>
  <si>
    <t xml:space="preserve">      Mês de Crédito (R$ 1000).</t>
  </si>
  <si>
    <t>Depósitos Judiciais</t>
  </si>
  <si>
    <t>TAXA DE OCUPAÇÃO OU RETENÇÃO DE ÁREA (*)</t>
  </si>
  <si>
    <t>PAGAMENTO AOS PROPRIETÁRIOS DE TERRA (*)</t>
  </si>
  <si>
    <t>BÔNUS DE ASSINATURA (*)</t>
  </si>
  <si>
    <t>R$/1.000m3</t>
  </si>
  <si>
    <t>Fundo Social</t>
  </si>
  <si>
    <t>PARTICIPAÇÃO ESPECIAL (*)</t>
  </si>
  <si>
    <t>MA</t>
  </si>
  <si>
    <t>Educação e Saúde</t>
  </si>
  <si>
    <t>* Os dados serão atualizados quando encerrar o mês de julho de 2015.</t>
  </si>
  <si>
    <t>Total - 2017</t>
  </si>
  <si>
    <t>Variáveis Mensais (mês de caixa)</t>
  </si>
  <si>
    <t>-</t>
  </si>
  <si>
    <t xml:space="preserve">      Consolidação das Participações Governamentais e de Terceiros no ano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</si>
</sst>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  <numFmt numFmtId="170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</cellStyleXfs>
  <cellXfs count="148">
    <xf numFmtId="0" fontId="0" fillId="0" borderId="0" xfId="0"/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166" fontId="3" fillId="3" borderId="7" xfId="0" applyNumberFormat="1" applyFont="1" applyFill="1" applyBorder="1" applyAlignment="1">
      <alignment horizontal="left" vertical="center"/>
    </xf>
    <xf numFmtId="166" fontId="3" fillId="3" borderId="6" xfId="0" applyNumberFormat="1" applyFont="1" applyFill="1" applyBorder="1" applyAlignment="1">
      <alignment horizontal="left" vertical="center"/>
    </xf>
    <xf numFmtId="166" fontId="3" fillId="3" borderId="8" xfId="0" applyNumberFormat="1" applyFont="1" applyFill="1" applyBorder="1" applyAlignment="1">
      <alignment horizontal="left" vertical="center"/>
    </xf>
    <xf numFmtId="4" fontId="3" fillId="3" borderId="0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right" vertical="center"/>
    </xf>
    <xf numFmtId="166" fontId="3" fillId="3" borderId="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166" fontId="3" fillId="3" borderId="0" xfId="1" applyNumberFormat="1" applyFont="1" applyFill="1" applyBorder="1" applyAlignment="1">
      <alignment horizontal="right" vertical="center"/>
    </xf>
    <xf numFmtId="166" fontId="3" fillId="3" borderId="13" xfId="1" applyNumberFormat="1" applyFont="1" applyFill="1" applyBorder="1" applyAlignment="1">
      <alignment horizontal="right" vertical="center"/>
    </xf>
    <xf numFmtId="166" fontId="3" fillId="3" borderId="10" xfId="1" applyNumberFormat="1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6" fontId="4" fillId="3" borderId="15" xfId="1" applyNumberFormat="1" applyFont="1" applyFill="1" applyBorder="1" applyAlignment="1">
      <alignment horizontal="center" vertical="center"/>
    </xf>
    <xf numFmtId="166" fontId="4" fillId="3" borderId="16" xfId="1" applyNumberFormat="1" applyFont="1" applyFill="1" applyBorder="1" applyAlignment="1">
      <alignment horizontal="center" vertical="center"/>
    </xf>
    <xf numFmtId="166" fontId="4" fillId="3" borderId="18" xfId="0" applyNumberFormat="1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left" vertical="center"/>
    </xf>
    <xf numFmtId="166" fontId="4" fillId="3" borderId="10" xfId="0" applyNumberFormat="1" applyFont="1" applyFill="1" applyBorder="1" applyAlignment="1">
      <alignment horizontal="left" vertical="center"/>
    </xf>
    <xf numFmtId="164" fontId="4" fillId="3" borderId="10" xfId="1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164" fontId="4" fillId="3" borderId="19" xfId="1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167" fontId="4" fillId="2" borderId="22" xfId="1" applyNumberFormat="1" applyFont="1" applyFill="1" applyBorder="1" applyAlignment="1">
      <alignment horizontal="right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right" vertical="center"/>
    </xf>
    <xf numFmtId="168" fontId="3" fillId="3" borderId="0" xfId="0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/>
    <xf numFmtId="164" fontId="3" fillId="3" borderId="0" xfId="1" applyNumberFormat="1" applyFont="1" applyFill="1" applyBorder="1" applyAlignment="1">
      <alignment horizontal="center" vertical="center"/>
    </xf>
    <xf numFmtId="164" fontId="4" fillId="3" borderId="18" xfId="1" applyNumberFormat="1" applyFont="1" applyFill="1" applyBorder="1"/>
    <xf numFmtId="164" fontId="4" fillId="3" borderId="0" xfId="1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 applyAlignment="1">
      <alignment horizontal="center"/>
    </xf>
    <xf numFmtId="164" fontId="4" fillId="3" borderId="18" xfId="1" applyNumberFormat="1" applyFont="1" applyFill="1" applyBorder="1" applyAlignment="1">
      <alignment horizontal="center"/>
    </xf>
    <xf numFmtId="164" fontId="4" fillId="3" borderId="18" xfId="0" applyNumberFormat="1" applyFont="1" applyFill="1" applyBorder="1" applyAlignment="1">
      <alignment horizontal="right" vertical="center"/>
    </xf>
    <xf numFmtId="164" fontId="4" fillId="3" borderId="24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 applyAlignment="1">
      <alignment horizontal="center" vertical="center"/>
    </xf>
    <xf numFmtId="164" fontId="4" fillId="3" borderId="18" xfId="1" applyNumberFormat="1" applyFont="1" applyFill="1" applyBorder="1" applyAlignment="1">
      <alignment horizontal="center" vertical="center"/>
    </xf>
    <xf numFmtId="164" fontId="3" fillId="3" borderId="0" xfId="1" applyFont="1" applyFill="1" applyBorder="1" applyAlignment="1">
      <alignment horizontal="center" vertical="center"/>
    </xf>
    <xf numFmtId="164" fontId="3" fillId="3" borderId="10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right" vertical="center"/>
    </xf>
    <xf numFmtId="164" fontId="4" fillId="3" borderId="19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left" vertical="center"/>
    </xf>
    <xf numFmtId="0" fontId="6" fillId="3" borderId="0" xfId="0" applyFont="1" applyFill="1"/>
    <xf numFmtId="164" fontId="3" fillId="3" borderId="14" xfId="0" applyNumberFormat="1" applyFont="1" applyFill="1" applyBorder="1" applyAlignment="1">
      <alignment horizontal="center" vertical="center"/>
    </xf>
    <xf numFmtId="166" fontId="3" fillId="3" borderId="25" xfId="0" applyNumberFormat="1" applyFont="1" applyFill="1" applyBorder="1" applyAlignment="1">
      <alignment horizontal="left" vertical="center"/>
    </xf>
    <xf numFmtId="164" fontId="3" fillId="3" borderId="26" xfId="1" applyNumberFormat="1" applyFont="1" applyFill="1" applyBorder="1" applyAlignment="1">
      <alignment horizontal="center" vertical="center"/>
    </xf>
    <xf numFmtId="164" fontId="3" fillId="4" borderId="26" xfId="1" applyNumberFormat="1" applyFont="1" applyFill="1" applyBorder="1" applyAlignment="1">
      <alignment horizontal="center"/>
    </xf>
    <xf numFmtId="164" fontId="4" fillId="3" borderId="26" xfId="1" applyNumberFormat="1" applyFont="1" applyFill="1" applyBorder="1" applyAlignment="1">
      <alignment horizontal="center" vertical="center"/>
    </xf>
    <xf numFmtId="164" fontId="3" fillId="3" borderId="26" xfId="1" applyNumberFormat="1" applyFont="1" applyFill="1" applyBorder="1" applyAlignment="1">
      <alignment horizontal="right" vertical="center"/>
    </xf>
    <xf numFmtId="164" fontId="3" fillId="3" borderId="26" xfId="0" applyNumberFormat="1" applyFont="1" applyFill="1" applyBorder="1" applyAlignment="1">
      <alignment horizontal="center" vertical="center"/>
    </xf>
    <xf numFmtId="166" fontId="4" fillId="3" borderId="28" xfId="1" applyNumberFormat="1" applyFont="1" applyFill="1" applyBorder="1" applyAlignment="1">
      <alignment horizontal="center" vertical="center"/>
    </xf>
    <xf numFmtId="169" fontId="4" fillId="2" borderId="29" xfId="0" applyNumberFormat="1" applyFont="1" applyFill="1" applyBorder="1" applyAlignment="1">
      <alignment horizontal="center" vertical="center"/>
    </xf>
    <xf numFmtId="166" fontId="4" fillId="3" borderId="26" xfId="0" applyNumberFormat="1" applyFont="1" applyFill="1" applyBorder="1" applyAlignment="1">
      <alignment horizontal="left" vertical="center"/>
    </xf>
    <xf numFmtId="168" fontId="3" fillId="3" borderId="26" xfId="0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/>
    </xf>
    <xf numFmtId="164" fontId="3" fillId="3" borderId="27" xfId="1" applyNumberFormat="1" applyFont="1" applyFill="1" applyBorder="1" applyAlignment="1">
      <alignment horizontal="center"/>
    </xf>
    <xf numFmtId="168" fontId="3" fillId="3" borderId="25" xfId="1" applyNumberFormat="1" applyFont="1" applyFill="1" applyBorder="1" applyAlignment="1">
      <alignment horizontal="right" vertical="center"/>
    </xf>
    <xf numFmtId="168" fontId="3" fillId="3" borderId="25" xfId="1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right" vertical="center"/>
    </xf>
    <xf numFmtId="164" fontId="3" fillId="3" borderId="26" xfId="1" applyFont="1" applyFill="1" applyBorder="1" applyAlignment="1">
      <alignment horizontal="right" vertical="center"/>
    </xf>
    <xf numFmtId="168" fontId="3" fillId="3" borderId="27" xfId="1" applyNumberFormat="1" applyFont="1" applyFill="1" applyBorder="1" applyAlignment="1">
      <alignment horizontal="right" vertical="center"/>
    </xf>
    <xf numFmtId="168" fontId="4" fillId="3" borderId="26" xfId="0" applyNumberFormat="1" applyFont="1" applyFill="1" applyBorder="1" applyAlignment="1">
      <alignment horizontal="center" vertical="center"/>
    </xf>
    <xf numFmtId="164" fontId="4" fillId="3" borderId="30" xfId="1" applyFont="1" applyFill="1" applyBorder="1" applyAlignment="1">
      <alignment horizontal="center" vertical="center"/>
    </xf>
    <xf numFmtId="164" fontId="4" fillId="3" borderId="31" xfId="1" applyFont="1" applyFill="1" applyBorder="1" applyAlignment="1">
      <alignment horizontal="center" vertical="center"/>
    </xf>
    <xf numFmtId="164" fontId="4" fillId="3" borderId="30" xfId="1" applyFont="1" applyFill="1" applyBorder="1" applyAlignment="1">
      <alignment horizontal="right" vertical="center"/>
    </xf>
    <xf numFmtId="164" fontId="4" fillId="3" borderId="32" xfId="1" applyFont="1" applyFill="1" applyBorder="1" applyAlignment="1">
      <alignment horizontal="center" vertical="center"/>
    </xf>
    <xf numFmtId="164" fontId="4" fillId="3" borderId="31" xfId="1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64" fontId="0" fillId="3" borderId="0" xfId="0" applyNumberFormat="1" applyFill="1"/>
    <xf numFmtId="0" fontId="4" fillId="3" borderId="9" xfId="0" applyFont="1" applyFill="1" applyBorder="1" applyAlignment="1">
      <alignment vertical="center"/>
    </xf>
    <xf numFmtId="43" fontId="3" fillId="3" borderId="0" xfId="0" applyNumberFormat="1" applyFont="1" applyFill="1"/>
    <xf numFmtId="169" fontId="3" fillId="3" borderId="0" xfId="0" applyNumberFormat="1" applyFont="1" applyFill="1"/>
    <xf numFmtId="168" fontId="0" fillId="3" borderId="0" xfId="0" applyNumberFormat="1" applyFill="1"/>
    <xf numFmtId="164" fontId="4" fillId="3" borderId="0" xfId="1" applyNumberFormat="1" applyFont="1" applyFill="1" applyBorder="1" applyAlignment="1">
      <alignment horizontal="center"/>
    </xf>
    <xf numFmtId="4" fontId="0" fillId="3" borderId="0" xfId="0" applyNumberFormat="1" applyFill="1"/>
    <xf numFmtId="164" fontId="3" fillId="3" borderId="0" xfId="0" applyNumberFormat="1" applyFont="1" applyFill="1" applyBorder="1" applyAlignment="1">
      <alignment horizontal="center" vertical="center"/>
    </xf>
    <xf numFmtId="164" fontId="4" fillId="3" borderId="15" xfId="1" applyFont="1" applyFill="1" applyBorder="1" applyAlignment="1">
      <alignment horizontal="center" vertical="center"/>
    </xf>
    <xf numFmtId="168" fontId="4" fillId="3" borderId="17" xfId="1" applyNumberFormat="1" applyFont="1" applyFill="1" applyBorder="1" applyAlignment="1">
      <alignment horizontal="center" vertical="center"/>
    </xf>
    <xf numFmtId="166" fontId="4" fillId="2" borderId="41" xfId="0" applyNumberFormat="1" applyFont="1" applyFill="1" applyBorder="1" applyAlignment="1">
      <alignment horizontal="center" vertical="center"/>
    </xf>
    <xf numFmtId="165" fontId="4" fillId="2" borderId="43" xfId="0" applyNumberFormat="1" applyFont="1" applyFill="1" applyBorder="1" applyAlignment="1">
      <alignment horizontal="center" vertical="center"/>
    </xf>
    <xf numFmtId="168" fontId="4" fillId="3" borderId="44" xfId="0" applyNumberFormat="1" applyFont="1" applyFill="1" applyBorder="1" applyAlignment="1">
      <alignment horizontal="center" vertical="center"/>
    </xf>
    <xf numFmtId="168" fontId="4" fillId="3" borderId="45" xfId="0" applyNumberFormat="1" applyFont="1" applyFill="1" applyBorder="1" applyAlignment="1">
      <alignment horizontal="center" vertical="center"/>
    </xf>
    <xf numFmtId="164" fontId="4" fillId="3" borderId="42" xfId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168" fontId="3" fillId="3" borderId="0" xfId="1" applyNumberFormat="1" applyFont="1" applyFill="1" applyBorder="1" applyAlignment="1">
      <alignment horizontal="center" vertical="center"/>
    </xf>
    <xf numFmtId="168" fontId="4" fillId="3" borderId="0" xfId="1" applyNumberFormat="1" applyFont="1" applyFill="1" applyBorder="1" applyAlignment="1">
      <alignment horizontal="center" vertical="center"/>
    </xf>
    <xf numFmtId="164" fontId="3" fillId="3" borderId="46" xfId="1" applyFont="1" applyFill="1" applyBorder="1" applyAlignment="1">
      <alignment horizontal="right" vertical="center"/>
    </xf>
    <xf numFmtId="164" fontId="4" fillId="3" borderId="46" xfId="1" applyFont="1" applyFill="1" applyBorder="1" applyAlignment="1">
      <alignment horizontal="right" vertical="center"/>
    </xf>
    <xf numFmtId="170" fontId="3" fillId="3" borderId="0" xfId="0" applyNumberFormat="1" applyFont="1" applyFill="1"/>
    <xf numFmtId="164" fontId="3" fillId="0" borderId="0" xfId="0" applyNumberFormat="1" applyFont="1" applyBorder="1"/>
    <xf numFmtId="164" fontId="0" fillId="3" borderId="0" xfId="1" applyFont="1" applyFill="1"/>
    <xf numFmtId="164" fontId="3" fillId="3" borderId="26" xfId="1" applyFont="1" applyFill="1" applyBorder="1"/>
    <xf numFmtId="164" fontId="3" fillId="3" borderId="26" xfId="0" applyNumberFormat="1" applyFont="1" applyFill="1" applyBorder="1"/>
    <xf numFmtId="164" fontId="3" fillId="3" borderId="14" xfId="1" applyNumberFormat="1" applyFont="1" applyFill="1" applyBorder="1" applyAlignment="1">
      <alignment horizontal="center" vertical="center"/>
    </xf>
    <xf numFmtId="0" fontId="10" fillId="3" borderId="0" xfId="6" applyFont="1" applyFill="1" applyBorder="1" applyAlignment="1">
      <alignment horizontal="left" indent="1"/>
    </xf>
    <xf numFmtId="0" fontId="2" fillId="0" borderId="0" xfId="5" applyFont="1" applyBorder="1" applyAlignment="1"/>
    <xf numFmtId="0" fontId="2" fillId="0" borderId="0" xfId="5" applyFont="1" applyFill="1" applyBorder="1" applyAlignment="1">
      <alignment horizontal="left"/>
    </xf>
    <xf numFmtId="0" fontId="2" fillId="0" borderId="0" xfId="5" applyFont="1" applyFill="1" applyBorder="1" applyAlignment="1">
      <alignment vertical="center"/>
    </xf>
    <xf numFmtId="4" fontId="2" fillId="3" borderId="0" xfId="0" applyNumberFormat="1" applyFont="1" applyFill="1" applyBorder="1" applyAlignment="1">
      <alignment horizontal="center"/>
    </xf>
    <xf numFmtId="4" fontId="0" fillId="3" borderId="0" xfId="0" applyNumberFormat="1" applyFill="1" applyBorder="1"/>
    <xf numFmtId="0" fontId="0" fillId="3" borderId="0" xfId="0" applyFill="1" applyBorder="1"/>
    <xf numFmtId="0" fontId="8" fillId="0" borderId="0" xfId="0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center"/>
    </xf>
    <xf numFmtId="164" fontId="4" fillId="3" borderId="27" xfId="1" applyNumberFormat="1" applyFont="1" applyFill="1" applyBorder="1" applyAlignment="1">
      <alignment horizontal="center" vertical="center"/>
    </xf>
    <xf numFmtId="164" fontId="3" fillId="3" borderId="14" xfId="1" applyNumberFormat="1" applyFont="1" applyFill="1" applyBorder="1" applyAlignment="1">
      <alignment horizontal="right" vertical="center"/>
    </xf>
    <xf numFmtId="164" fontId="3" fillId="3" borderId="47" xfId="1" applyNumberFormat="1" applyFont="1" applyFill="1" applyBorder="1" applyAlignment="1">
      <alignment horizontal="right" vertical="center"/>
    </xf>
    <xf numFmtId="164" fontId="4" fillId="3" borderId="26" xfId="1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right" vertical="center"/>
    </xf>
    <xf numFmtId="164" fontId="3" fillId="4" borderId="14" xfId="1" applyNumberFormat="1" applyFont="1" applyFill="1" applyBorder="1" applyAlignment="1">
      <alignment horizontal="center"/>
    </xf>
    <xf numFmtId="164" fontId="4" fillId="3" borderId="26" xfId="1" applyNumberFormat="1" applyFont="1" applyFill="1" applyBorder="1"/>
    <xf numFmtId="164" fontId="4" fillId="3" borderId="27" xfId="0" applyNumberFormat="1" applyFont="1" applyFill="1" applyBorder="1" applyAlignment="1">
      <alignment horizontal="right" vertical="center"/>
    </xf>
    <xf numFmtId="164" fontId="3" fillId="3" borderId="18" xfId="1" applyFont="1" applyFill="1" applyBorder="1"/>
    <xf numFmtId="164" fontId="11" fillId="3" borderId="26" xfId="1" applyNumberFormat="1" applyFont="1" applyFill="1" applyBorder="1" applyAlignment="1">
      <alignment horizontal="center" vertical="center"/>
    </xf>
    <xf numFmtId="168" fontId="3" fillId="3" borderId="26" xfId="0" applyNumberFormat="1" applyFont="1" applyFill="1" applyBorder="1" applyAlignment="1">
      <alignment horizontal="right" vertical="center"/>
    </xf>
    <xf numFmtId="164" fontId="3" fillId="3" borderId="0" xfId="1" applyFont="1" applyFill="1"/>
    <xf numFmtId="0" fontId="4" fillId="3" borderId="3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vertical="center"/>
    </xf>
    <xf numFmtId="0" fontId="4" fillId="3" borderId="39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0" xfId="0" applyFont="1" applyFill="1" applyAlignment="1"/>
    <xf numFmtId="0" fontId="2" fillId="0" borderId="0" xfId="0" applyFont="1"/>
    <xf numFmtId="0" fontId="4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8" fillId="3" borderId="0" xfId="0" applyFont="1" applyFill="1" applyAlignment="1"/>
  </cellXfs>
  <cellStyles count="7">
    <cellStyle name="Normal" xfId="0" builtinId="0"/>
    <cellStyle name="Normal 2" xfId="3" xr:uid="{00000000-0005-0000-0000-000001000000}"/>
    <cellStyle name="Normal 2 2" xfId="4" xr:uid="{00000000-0005-0000-0000-000002000000}"/>
    <cellStyle name="Normal_PE por campo e trimestre" xfId="5" xr:uid="{00000000-0005-0000-0000-000003000000}"/>
    <cellStyle name="Normal_Plan3" xfId="6" xr:uid="{00000000-0005-0000-0000-000004000000}"/>
    <cellStyle name="Separador de milhares 2" xfId="2" xr:uid="{00000000-0005-0000-0000-000005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0</xdr:rowOff>
    </xdr:from>
    <xdr:to>
      <xdr:col>0</xdr:col>
      <xdr:colOff>1523999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0"/>
          <a:ext cx="13239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Bruno%20Arena\Panilhas%20com%20F&#243;rmulas\Royalties%20por%20Benefici&#225;rios\Agosto%202017\BB_08_Agosto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co_de_Dados\Participa&#231;&#227;o%20Especial\PE%20por%20campo%20e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  <sheetName val="Plan1"/>
      <sheetName val="BB (2)"/>
      <sheetName val="Plan2"/>
    </sheetNames>
    <sheetDataSet>
      <sheetData sheetId="0" refreshError="1"/>
      <sheetData sheetId="1">
        <row r="23">
          <cell r="F23">
            <v>1665029.35</v>
          </cell>
        </row>
        <row r="24">
          <cell r="F24">
            <v>11304385.300000001</v>
          </cell>
        </row>
        <row r="25">
          <cell r="F25">
            <v>10524634.149999999</v>
          </cell>
        </row>
        <row r="26">
          <cell r="F26">
            <v>792937.21</v>
          </cell>
        </row>
        <row r="27">
          <cell r="F27">
            <v>49116801.629999995</v>
          </cell>
        </row>
        <row r="28">
          <cell r="F28">
            <v>2838095.06</v>
          </cell>
        </row>
        <row r="29">
          <cell r="F29">
            <v>218046.22</v>
          </cell>
        </row>
        <row r="30">
          <cell r="F30">
            <v>207198629.43000001</v>
          </cell>
        </row>
        <row r="31">
          <cell r="F31">
            <v>10619748.460000001</v>
          </cell>
        </row>
        <row r="32">
          <cell r="F32">
            <v>41367338.019999996</v>
          </cell>
        </row>
        <row r="33">
          <cell r="F33">
            <v>4794622.08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2000"/>
      <sheetName val="Caixa 2001"/>
      <sheetName val="Caixa 2002"/>
      <sheetName val="Caixa 2003"/>
      <sheetName val="Caixa 2004"/>
      <sheetName val="Caixa 2005"/>
      <sheetName val="Caixa 2006"/>
      <sheetName val="Caixa 2007"/>
      <sheetName val="Caixa 2008"/>
      <sheetName val="Caixa 2009"/>
      <sheetName val="Caixa 2010"/>
      <sheetName val="Caixa 2011"/>
      <sheetName val="Caixa 2012"/>
      <sheetName val="Caixa 2013"/>
      <sheetName val="Caixa 2014"/>
      <sheetName val="Caixa 2015"/>
      <sheetName val="Caixa 2016"/>
      <sheetName val="Caixa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G8">
            <v>56293881.909999996</v>
          </cell>
        </row>
        <row r="9">
          <cell r="G9">
            <v>225175527.67999998</v>
          </cell>
        </row>
        <row r="10">
          <cell r="G10">
            <v>1497343493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96"/>
  <sheetViews>
    <sheetView tabSelected="1" zoomScaleNormal="100" workbookViewId="0">
      <selection activeCell="A5" sqref="A5:E5"/>
    </sheetView>
  </sheetViews>
  <sheetFormatPr defaultColWidth="9.1796875" defaultRowHeight="12.5" x14ac:dyDescent="0.25"/>
  <cols>
    <col min="1" max="1" width="66.7265625" style="5" bestFit="1" customWidth="1"/>
    <col min="2" max="2" width="21.7265625" style="5" customWidth="1"/>
    <col min="3" max="3" width="14" style="5" bestFit="1" customWidth="1"/>
    <col min="4" max="4" width="14.26953125" style="5" bestFit="1" customWidth="1"/>
    <col min="5" max="6" width="14.54296875" style="5" bestFit="1" customWidth="1"/>
    <col min="7" max="9" width="14.26953125" style="5" bestFit="1" customWidth="1"/>
    <col min="10" max="10" width="17" style="5" bestFit="1" customWidth="1"/>
    <col min="11" max="11" width="16.7265625" style="5" bestFit="1" customWidth="1"/>
    <col min="12" max="12" width="15.54296875" style="5" bestFit="1" customWidth="1"/>
    <col min="13" max="13" width="15.26953125" style="5" bestFit="1" customWidth="1"/>
    <col min="14" max="14" width="17.81640625" style="5" bestFit="1" customWidth="1"/>
    <col min="15" max="15" width="18.1796875" style="5" bestFit="1" customWidth="1"/>
    <col min="16" max="16" width="11.1796875" style="5" bestFit="1" customWidth="1"/>
    <col min="17" max="17" width="22" style="5" customWidth="1"/>
    <col min="18" max="18" width="11.1796875" style="5" bestFit="1" customWidth="1"/>
    <col min="19" max="20" width="9.1796875" style="5"/>
    <col min="21" max="21" width="8.453125" style="5" customWidth="1"/>
    <col min="22" max="16384" width="9.1796875" style="5"/>
  </cols>
  <sheetData>
    <row r="2" spans="1:18" x14ac:dyDescent="0.25">
      <c r="C2" s="143" t="s">
        <v>47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8" x14ac:dyDescent="0.25">
      <c r="C3" s="8"/>
      <c r="D3" s="8"/>
      <c r="E3" s="8"/>
      <c r="F3" s="8"/>
      <c r="G3" s="8"/>
      <c r="H3" s="8"/>
      <c r="I3" s="8"/>
      <c r="K3" s="86"/>
    </row>
    <row r="4" spans="1:18" x14ac:dyDescent="0.25">
      <c r="G4" s="92"/>
      <c r="I4" s="91"/>
      <c r="L4" s="86"/>
      <c r="M4" s="86"/>
    </row>
    <row r="5" spans="1:18" x14ac:dyDescent="0.25">
      <c r="A5" s="147" t="s">
        <v>62</v>
      </c>
      <c r="B5" s="147"/>
      <c r="C5" s="147"/>
      <c r="D5" s="147"/>
      <c r="E5" s="147"/>
      <c r="H5" s="108"/>
      <c r="J5" s="86"/>
      <c r="L5" s="86"/>
      <c r="M5" s="86"/>
    </row>
    <row r="6" spans="1:18" ht="13" thickBot="1" x14ac:dyDescent="0.3">
      <c r="A6" s="7" t="s">
        <v>48</v>
      </c>
      <c r="B6" s="7"/>
      <c r="C6" s="6"/>
      <c r="D6" s="6"/>
      <c r="E6" s="6"/>
      <c r="K6" s="132"/>
      <c r="L6" s="132"/>
    </row>
    <row r="7" spans="1:18" s="7" customFormat="1" ht="10.5" x14ac:dyDescent="0.2">
      <c r="A7" s="145" t="s">
        <v>0</v>
      </c>
      <c r="B7" s="146"/>
      <c r="C7" s="1">
        <v>42736</v>
      </c>
      <c r="D7" s="1">
        <v>42767</v>
      </c>
      <c r="E7" s="1">
        <v>42795</v>
      </c>
      <c r="F7" s="1">
        <v>42826</v>
      </c>
      <c r="G7" s="1">
        <v>42856</v>
      </c>
      <c r="H7" s="1">
        <v>42887</v>
      </c>
      <c r="I7" s="1">
        <v>42917</v>
      </c>
      <c r="J7" s="1">
        <v>42948</v>
      </c>
      <c r="K7" s="1">
        <v>42979</v>
      </c>
      <c r="L7" s="1">
        <v>43009</v>
      </c>
      <c r="M7" s="1">
        <v>43040</v>
      </c>
      <c r="N7" s="1">
        <v>43070</v>
      </c>
      <c r="O7" s="2" t="s">
        <v>59</v>
      </c>
    </row>
    <row r="8" spans="1:18" s="7" customFormat="1" ht="10.5" x14ac:dyDescent="0.2">
      <c r="A8" s="9" t="s">
        <v>1</v>
      </c>
      <c r="B8" s="10"/>
      <c r="C8" s="11"/>
      <c r="D8" s="61"/>
      <c r="E8" s="61"/>
      <c r="F8" s="61"/>
      <c r="G8" s="61"/>
      <c r="H8" s="61"/>
      <c r="I8" s="12"/>
      <c r="J8" s="61"/>
      <c r="K8" s="61"/>
      <c r="L8" s="61"/>
      <c r="M8" s="61"/>
      <c r="N8" s="12"/>
      <c r="O8" s="13"/>
    </row>
    <row r="9" spans="1:18" s="7" customFormat="1" ht="10" x14ac:dyDescent="0.2">
      <c r="A9" s="135" t="s">
        <v>2</v>
      </c>
      <c r="B9" s="14" t="s">
        <v>3</v>
      </c>
      <c r="C9" s="42">
        <v>1814.4850000000001</v>
      </c>
      <c r="D9" s="62">
        <v>2270.7074600000001</v>
      </c>
      <c r="E9" s="62">
        <v>1929.04844</v>
      </c>
      <c r="F9" s="62">
        <v>1676.09221</v>
      </c>
      <c r="G9" s="62">
        <v>1872.0213100000001</v>
      </c>
      <c r="H9" s="62">
        <v>1824.07662</v>
      </c>
      <c r="I9" s="54">
        <v>1939.34042</v>
      </c>
      <c r="J9" s="62">
        <f>[1]Plan1!$F23/1000</f>
        <v>1665.02935</v>
      </c>
      <c r="K9" s="62">
        <v>1545.5456199999999</v>
      </c>
      <c r="L9" s="62">
        <v>1813.9495400000001</v>
      </c>
      <c r="M9" s="62">
        <f>1902650.12/1000</f>
        <v>1902.65012</v>
      </c>
      <c r="N9" s="85">
        <v>1951.3979900000002</v>
      </c>
      <c r="O9" s="55">
        <f>SUM(C9:N9)</f>
        <v>22204.344080000003</v>
      </c>
      <c r="P9" s="85"/>
      <c r="Q9" s="85"/>
      <c r="R9" s="85"/>
    </row>
    <row r="10" spans="1:18" s="7" customFormat="1" ht="10" x14ac:dyDescent="0.2">
      <c r="A10" s="135"/>
      <c r="B10" s="14" t="s">
        <v>4</v>
      </c>
      <c r="C10" s="42">
        <v>11254.649879999999</v>
      </c>
      <c r="D10" s="62">
        <v>15052.889859999999</v>
      </c>
      <c r="E10" s="62">
        <v>14256.520349999999</v>
      </c>
      <c r="F10" s="62">
        <v>12187.983870000002</v>
      </c>
      <c r="G10" s="62">
        <v>11078.849309999998</v>
      </c>
      <c r="H10" s="62">
        <v>11636.692100000002</v>
      </c>
      <c r="I10" s="54">
        <v>11632.92686</v>
      </c>
      <c r="J10" s="62">
        <f>[1]Plan1!$F24/1000</f>
        <v>11304.3853</v>
      </c>
      <c r="K10" s="62">
        <v>12820.656499999999</v>
      </c>
      <c r="L10" s="62">
        <v>12711.851960000002</v>
      </c>
      <c r="M10" s="62">
        <v>13537.156280000001</v>
      </c>
      <c r="N10" s="85">
        <v>14111.366239999999</v>
      </c>
      <c r="O10" s="55">
        <f>SUM(C10:N10)</f>
        <v>151585.92851</v>
      </c>
      <c r="P10" s="85"/>
      <c r="Q10" s="85"/>
      <c r="R10" s="85"/>
    </row>
    <row r="11" spans="1:18" s="7" customFormat="1" ht="10" x14ac:dyDescent="0.2">
      <c r="A11" s="135"/>
      <c r="B11" s="14" t="s">
        <v>5</v>
      </c>
      <c r="C11" s="42">
        <v>11461.859120000001</v>
      </c>
      <c r="D11" s="62">
        <v>13653.844359999999</v>
      </c>
      <c r="E11" s="62">
        <v>13491.466829999999</v>
      </c>
      <c r="F11" s="62">
        <v>11570.220190000002</v>
      </c>
      <c r="G11" s="62">
        <v>11779.071769999999</v>
      </c>
      <c r="H11" s="62">
        <v>11718.143390000001</v>
      </c>
      <c r="I11" s="54">
        <v>11870.91437</v>
      </c>
      <c r="J11" s="62">
        <f>[1]Plan1!$F25/1000</f>
        <v>10524.634149999998</v>
      </c>
      <c r="K11" s="62">
        <v>11694.622020000001</v>
      </c>
      <c r="L11" s="62">
        <v>12041.208949999998</v>
      </c>
      <c r="M11" s="62">
        <v>12378.499689999999</v>
      </c>
      <c r="N11" s="85">
        <v>13517.633760000001</v>
      </c>
      <c r="O11" s="55">
        <f t="shared" ref="O11:O45" si="0">SUM(C11:N11)</f>
        <v>145702.11859999999</v>
      </c>
      <c r="P11" s="85"/>
      <c r="Q11" s="85"/>
      <c r="R11" s="85"/>
    </row>
    <row r="12" spans="1:18" s="7" customFormat="1" ht="10" x14ac:dyDescent="0.2">
      <c r="A12" s="135"/>
      <c r="B12" s="14" t="s">
        <v>6</v>
      </c>
      <c r="C12" s="42">
        <v>774.16334000000006</v>
      </c>
      <c r="D12" s="62">
        <v>952.37688000000003</v>
      </c>
      <c r="E12" s="62">
        <v>911.60798999999997</v>
      </c>
      <c r="F12" s="62">
        <v>754.88035000000002</v>
      </c>
      <c r="G12" s="62">
        <v>740.79296999999997</v>
      </c>
      <c r="H12" s="62">
        <v>712.35999000000004</v>
      </c>
      <c r="I12" s="54">
        <v>748.51697000000001</v>
      </c>
      <c r="J12" s="62">
        <f>[1]Plan1!$F26/1000</f>
        <v>792.93720999999994</v>
      </c>
      <c r="K12" s="62">
        <v>768.14757999999995</v>
      </c>
      <c r="L12" s="62">
        <v>718.90854999999999</v>
      </c>
      <c r="M12" s="62">
        <v>740.22465999999997</v>
      </c>
      <c r="N12" s="85">
        <v>845.04223999999999</v>
      </c>
      <c r="O12" s="55">
        <f t="shared" si="0"/>
        <v>9459.9587300000003</v>
      </c>
      <c r="P12" s="85"/>
      <c r="Q12" s="85"/>
      <c r="R12" s="85"/>
    </row>
    <row r="13" spans="1:18" s="7" customFormat="1" ht="10" x14ac:dyDescent="0.2">
      <c r="A13" s="135"/>
      <c r="B13" s="14" t="s">
        <v>7</v>
      </c>
      <c r="C13" s="42">
        <v>48038.705030000005</v>
      </c>
      <c r="D13" s="62">
        <v>63921.250990000008</v>
      </c>
      <c r="E13" s="62">
        <v>57338.979870000003</v>
      </c>
      <c r="F13" s="62">
        <v>50640.011180000001</v>
      </c>
      <c r="G13" s="62">
        <v>51971.562689999999</v>
      </c>
      <c r="H13" s="62">
        <v>49567.533940000001</v>
      </c>
      <c r="I13" s="54">
        <v>53592.619859999999</v>
      </c>
      <c r="J13" s="62">
        <f>[1]Plan1!$F27/1000</f>
        <v>49116.801629999994</v>
      </c>
      <c r="K13" s="62">
        <v>38291.866689999995</v>
      </c>
      <c r="L13" s="62">
        <v>51501.408599999995</v>
      </c>
      <c r="M13" s="62">
        <v>50618.347549999999</v>
      </c>
      <c r="N13" s="85">
        <v>53572.098290000002</v>
      </c>
      <c r="O13" s="55">
        <f t="shared" si="0"/>
        <v>618171.18631999998</v>
      </c>
      <c r="P13" s="85"/>
      <c r="Q13" s="85"/>
      <c r="R13" s="85"/>
    </row>
    <row r="14" spans="1:18" s="7" customFormat="1" ht="10" x14ac:dyDescent="0.2">
      <c r="A14" s="135"/>
      <c r="B14" s="14" t="s">
        <v>56</v>
      </c>
      <c r="C14" s="42">
        <v>4477.6697300000005</v>
      </c>
      <c r="D14" s="62">
        <v>4868.9044100000001</v>
      </c>
      <c r="E14" s="62">
        <v>2652.82035</v>
      </c>
      <c r="F14" s="62">
        <v>902.24311</v>
      </c>
      <c r="G14" s="62">
        <v>22.805979999999998</v>
      </c>
      <c r="H14" s="62">
        <v>29.896559999999997</v>
      </c>
      <c r="I14" s="54">
        <v>390.32787000000002</v>
      </c>
      <c r="J14" s="62">
        <f>[1]Plan1!$F28/1000</f>
        <v>2838.0950600000001</v>
      </c>
      <c r="K14" s="62">
        <v>5425.1549800000003</v>
      </c>
      <c r="L14" s="62">
        <v>4715.7300700000005</v>
      </c>
      <c r="M14" s="62">
        <v>3897.8831500000001</v>
      </c>
      <c r="N14" s="85">
        <v>5276.0877599999994</v>
      </c>
      <c r="O14" s="55">
        <f t="shared" si="0"/>
        <v>35497.619030000002</v>
      </c>
      <c r="P14" s="85"/>
      <c r="Q14" s="85"/>
      <c r="R14" s="85"/>
    </row>
    <row r="15" spans="1:18" s="7" customFormat="1" ht="10" x14ac:dyDescent="0.2">
      <c r="A15" s="135"/>
      <c r="B15" s="14" t="s">
        <v>8</v>
      </c>
      <c r="C15" s="42">
        <v>410.72290000000004</v>
      </c>
      <c r="D15" s="62">
        <v>516.54160999999999</v>
      </c>
      <c r="E15" s="62">
        <v>460.19884000000002</v>
      </c>
      <c r="F15" s="62">
        <v>387.51266999999996</v>
      </c>
      <c r="G15" s="62">
        <v>405.22447</v>
      </c>
      <c r="H15" s="62">
        <v>369.21877000000001</v>
      </c>
      <c r="I15" s="54">
        <v>3.9991099999999999</v>
      </c>
      <c r="J15" s="62">
        <f>[1]Plan1!$F29/1000</f>
        <v>218.04622000000001</v>
      </c>
      <c r="K15" s="62">
        <v>470.78843000000001</v>
      </c>
      <c r="L15" s="62">
        <v>511.00434000000001</v>
      </c>
      <c r="M15" s="62">
        <v>530.22206999999992</v>
      </c>
      <c r="N15" s="85">
        <v>528.48456999999996</v>
      </c>
      <c r="O15" s="55">
        <f t="shared" si="0"/>
        <v>4811.9639999999999</v>
      </c>
      <c r="P15" s="85"/>
      <c r="Q15" s="85"/>
      <c r="R15" s="85"/>
    </row>
    <row r="16" spans="1:18" s="7" customFormat="1" ht="10" x14ac:dyDescent="0.2">
      <c r="A16" s="135"/>
      <c r="B16" s="14" t="s">
        <v>9</v>
      </c>
      <c r="C16" s="42">
        <v>191582.58035000003</v>
      </c>
      <c r="D16" s="62">
        <v>253432.4062</v>
      </c>
      <c r="E16" s="62">
        <v>245369.77555000005</v>
      </c>
      <c r="F16" s="62">
        <v>211338.17550000001</v>
      </c>
      <c r="G16" s="62">
        <v>203911.10900999999</v>
      </c>
      <c r="H16" s="62">
        <v>202307.63366000002</v>
      </c>
      <c r="I16" s="54">
        <v>220085.13231000002</v>
      </c>
      <c r="J16" s="62">
        <f>[1]Plan1!$F30/1000</f>
        <v>207198.62943</v>
      </c>
      <c r="K16" s="62">
        <v>219621.99338999999</v>
      </c>
      <c r="L16" s="62">
        <v>206993.95207999999</v>
      </c>
      <c r="M16" s="62">
        <v>232515.36920000004</v>
      </c>
      <c r="N16" s="85">
        <v>256710.58205000003</v>
      </c>
      <c r="O16" s="55">
        <f t="shared" si="0"/>
        <v>2651067.33873</v>
      </c>
      <c r="P16" s="85"/>
      <c r="Q16" s="85"/>
      <c r="R16" s="85"/>
    </row>
    <row r="17" spans="1:18" s="7" customFormat="1" ht="10" x14ac:dyDescent="0.2">
      <c r="A17" s="135"/>
      <c r="B17" s="14" t="s">
        <v>10</v>
      </c>
      <c r="C17" s="42">
        <v>11042.56107</v>
      </c>
      <c r="D17" s="62">
        <v>13631.268830000001</v>
      </c>
      <c r="E17" s="62">
        <v>13219.82179</v>
      </c>
      <c r="F17" s="62">
        <v>11605.52814</v>
      </c>
      <c r="G17" s="62">
        <v>11798.736339999999</v>
      </c>
      <c r="H17" s="62">
        <v>11245.1495</v>
      </c>
      <c r="I17" s="54">
        <v>11059.265969999999</v>
      </c>
      <c r="J17" s="62">
        <f>[1]Plan1!$F31/1000</f>
        <v>10619.748460000001</v>
      </c>
      <c r="K17" s="62">
        <v>10638.173190000001</v>
      </c>
      <c r="L17" s="62">
        <v>10901.290550000002</v>
      </c>
      <c r="M17" s="62">
        <v>11245.473829999999</v>
      </c>
      <c r="N17" s="85">
        <v>12104.702230000001</v>
      </c>
      <c r="O17" s="55">
        <f t="shared" si="0"/>
        <v>139111.7199</v>
      </c>
      <c r="P17" s="85"/>
      <c r="Q17" s="85"/>
      <c r="R17" s="85"/>
    </row>
    <row r="18" spans="1:18" s="7" customFormat="1" ht="10" x14ac:dyDescent="0.2">
      <c r="A18" s="135"/>
      <c r="B18" s="14" t="s">
        <v>11</v>
      </c>
      <c r="C18" s="42">
        <v>31169.856920000002</v>
      </c>
      <c r="D18" s="62">
        <v>45534.576030000004</v>
      </c>
      <c r="E18" s="62">
        <v>45139.770140000001</v>
      </c>
      <c r="F18" s="62">
        <v>40073.776590000001</v>
      </c>
      <c r="G18" s="62">
        <v>42543.013439999995</v>
      </c>
      <c r="H18" s="62">
        <v>41810.585319999991</v>
      </c>
      <c r="I18" s="54">
        <v>43376.658609999999</v>
      </c>
      <c r="J18" s="62">
        <f>[1]Plan1!$F32/1000</f>
        <v>41367.338019999996</v>
      </c>
      <c r="K18" s="62">
        <v>43052.452939999996</v>
      </c>
      <c r="L18" s="62">
        <v>46263.100549999996</v>
      </c>
      <c r="M18" s="62">
        <v>44973.327969999998</v>
      </c>
      <c r="N18" s="85">
        <v>44225.714359999998</v>
      </c>
      <c r="O18" s="55">
        <f t="shared" si="0"/>
        <v>509530.17088999995</v>
      </c>
      <c r="P18" s="85"/>
      <c r="Q18" s="85"/>
      <c r="R18" s="85"/>
    </row>
    <row r="19" spans="1:18" s="7" customFormat="1" ht="10" x14ac:dyDescent="0.2">
      <c r="A19" s="135"/>
      <c r="B19" s="14" t="s">
        <v>12</v>
      </c>
      <c r="C19" s="42">
        <v>6125.8492300000007</v>
      </c>
      <c r="D19" s="62">
        <v>7220.2996900000007</v>
      </c>
      <c r="E19" s="62">
        <v>6859.9533600000013</v>
      </c>
      <c r="F19" s="62">
        <v>5729.0207799999998</v>
      </c>
      <c r="G19" s="62">
        <v>5710.5802400000002</v>
      </c>
      <c r="H19" s="62">
        <v>5226.4068399999996</v>
      </c>
      <c r="I19" s="54">
        <v>5864.2657799999997</v>
      </c>
      <c r="J19" s="62">
        <f>[1]Plan1!$F33/1000</f>
        <v>4794.6220800000001</v>
      </c>
      <c r="K19" s="62">
        <v>5269.0066400000005</v>
      </c>
      <c r="L19" s="62">
        <v>5347.2120100000002</v>
      </c>
      <c r="M19" s="62">
        <v>5611.0750699999999</v>
      </c>
      <c r="N19" s="85">
        <v>6151.3478800000003</v>
      </c>
      <c r="O19" s="55">
        <f t="shared" si="0"/>
        <v>69909.63960000001</v>
      </c>
      <c r="P19" s="85"/>
      <c r="R19" s="85"/>
    </row>
    <row r="20" spans="1:18" s="7" customFormat="1" ht="10.5" x14ac:dyDescent="0.25">
      <c r="A20" s="15" t="s">
        <v>13</v>
      </c>
      <c r="B20" s="16"/>
      <c r="C20" s="44">
        <f t="shared" ref="C20:H20" si="1">SUM(C9:C19)</f>
        <v>318153.10256999999</v>
      </c>
      <c r="D20" s="44">
        <f t="shared" si="1"/>
        <v>421055.06632000004</v>
      </c>
      <c r="E20" s="44">
        <f t="shared" si="1"/>
        <v>401629.96351000003</v>
      </c>
      <c r="F20" s="44">
        <f t="shared" si="1"/>
        <v>346865.44459000009</v>
      </c>
      <c r="G20" s="44">
        <f t="shared" si="1"/>
        <v>341833.76752999995</v>
      </c>
      <c r="H20" s="127">
        <f t="shared" si="1"/>
        <v>336447.69669000007</v>
      </c>
      <c r="I20" s="127">
        <f t="shared" ref="I20:N20" si="2">SUM(I9:I19)</f>
        <v>360563.96813000005</v>
      </c>
      <c r="J20" s="127">
        <f t="shared" si="2"/>
        <v>340440.26691000001</v>
      </c>
      <c r="K20" s="127">
        <f t="shared" si="2"/>
        <v>349598.40797999996</v>
      </c>
      <c r="L20" s="127">
        <f t="shared" si="2"/>
        <v>353519.61719999992</v>
      </c>
      <c r="M20" s="127">
        <f t="shared" si="2"/>
        <v>377950.22959</v>
      </c>
      <c r="N20" s="127">
        <f t="shared" si="2"/>
        <v>408994.45737000002</v>
      </c>
      <c r="O20" s="56">
        <f t="shared" si="0"/>
        <v>4357051.9883900005</v>
      </c>
      <c r="Q20" s="85"/>
      <c r="R20" s="85"/>
    </row>
    <row r="21" spans="1:18" s="7" customFormat="1" ht="10" x14ac:dyDescent="0.2">
      <c r="A21" s="135" t="s">
        <v>14</v>
      </c>
      <c r="B21" s="14" t="s">
        <v>3</v>
      </c>
      <c r="C21" s="42">
        <v>5597.1401199999991</v>
      </c>
      <c r="D21" s="109">
        <v>7451.3297100000018</v>
      </c>
      <c r="E21" s="63">
        <v>6512.2550200000005</v>
      </c>
      <c r="F21" s="63">
        <v>5275.1247099999982</v>
      </c>
      <c r="G21" s="63">
        <v>5409.9118199999994</v>
      </c>
      <c r="H21" s="63">
        <v>5298.7581600000012</v>
      </c>
      <c r="I21" s="111">
        <v>5777.569019999999</v>
      </c>
      <c r="J21" s="62">
        <v>5512.3246500000005</v>
      </c>
      <c r="K21" s="62">
        <v>6228.2908599999992</v>
      </c>
      <c r="L21" s="62">
        <v>6478.8533499999985</v>
      </c>
      <c r="M21" s="62">
        <v>6865.5196699999997</v>
      </c>
      <c r="N21" s="110">
        <v>7429.138869999998</v>
      </c>
      <c r="O21" s="104">
        <f t="shared" si="0"/>
        <v>73836.215960000001</v>
      </c>
      <c r="Q21" s="106"/>
      <c r="R21" s="85"/>
    </row>
    <row r="22" spans="1:18" s="7" customFormat="1" ht="10" x14ac:dyDescent="0.2">
      <c r="A22" s="135"/>
      <c r="B22" s="14" t="s">
        <v>4</v>
      </c>
      <c r="C22" s="42">
        <v>4183.5651899999993</v>
      </c>
      <c r="D22" s="109">
        <v>6494.2810700000027</v>
      </c>
      <c r="E22" s="63">
        <v>9563.3476500000015</v>
      </c>
      <c r="F22" s="63">
        <v>6770.0257399999955</v>
      </c>
      <c r="G22" s="63">
        <v>6567.9295599999978</v>
      </c>
      <c r="H22" s="63">
        <v>6653.4574799999982</v>
      </c>
      <c r="I22" s="111">
        <v>7002.0225699999983</v>
      </c>
      <c r="J22" s="62">
        <v>6927.2468299999964</v>
      </c>
      <c r="K22" s="62">
        <v>7424.216080000002</v>
      </c>
      <c r="L22" s="62">
        <v>7523.6836700000022</v>
      </c>
      <c r="M22" s="62">
        <v>6844.03449</v>
      </c>
      <c r="N22" s="110">
        <v>7066.7269400000005</v>
      </c>
      <c r="O22" s="104">
        <f t="shared" si="0"/>
        <v>83020.537270000001</v>
      </c>
      <c r="Q22" s="85"/>
    </row>
    <row r="23" spans="1:18" s="7" customFormat="1" ht="10" x14ac:dyDescent="0.2">
      <c r="A23" s="135"/>
      <c r="B23" s="14" t="s">
        <v>15</v>
      </c>
      <c r="C23" s="42">
        <v>11.71602</v>
      </c>
      <c r="D23" s="109">
        <v>26.567699999999999</v>
      </c>
      <c r="E23" s="63">
        <v>18.259710000000002</v>
      </c>
      <c r="F23" s="63">
        <v>23.923560000000002</v>
      </c>
      <c r="G23" s="63">
        <v>17.66178</v>
      </c>
      <c r="H23" s="63">
        <v>18.96489</v>
      </c>
      <c r="I23" s="111">
        <v>25.959300000000002</v>
      </c>
      <c r="J23" s="62">
        <v>18.226170000000003</v>
      </c>
      <c r="K23" s="62">
        <v>18.87546</v>
      </c>
      <c r="L23" s="62">
        <v>18.319260000000003</v>
      </c>
      <c r="M23" s="62">
        <v>28.491090000000003</v>
      </c>
      <c r="N23" s="110">
        <v>22.43685</v>
      </c>
      <c r="O23" s="104">
        <f t="shared" si="0"/>
        <v>249.40179000000003</v>
      </c>
      <c r="Q23" s="85"/>
    </row>
    <row r="24" spans="1:18" s="7" customFormat="1" ht="10" x14ac:dyDescent="0.2">
      <c r="A24" s="135"/>
      <c r="B24" s="14" t="s">
        <v>5</v>
      </c>
      <c r="C24" s="42">
        <v>15852.059260000009</v>
      </c>
      <c r="D24" s="109">
        <v>20372.39709999998</v>
      </c>
      <c r="E24" s="63">
        <v>19445.710199999983</v>
      </c>
      <c r="F24" s="63">
        <v>14949.358649999964</v>
      </c>
      <c r="G24" s="63">
        <v>17619.47195999997</v>
      </c>
      <c r="H24" s="63">
        <v>16863.119919999986</v>
      </c>
      <c r="I24" s="111">
        <v>17858.974669999992</v>
      </c>
      <c r="J24" s="62">
        <v>18011.915630000025</v>
      </c>
      <c r="K24" s="62">
        <v>18126.636239999923</v>
      </c>
      <c r="L24" s="62">
        <v>19342.134890000027</v>
      </c>
      <c r="M24" s="62">
        <v>20598.453190000033</v>
      </c>
      <c r="N24" s="110">
        <v>22821.48299</v>
      </c>
      <c r="O24" s="104">
        <f t="shared" si="0"/>
        <v>221861.71469999987</v>
      </c>
      <c r="Q24" s="85"/>
    </row>
    <row r="25" spans="1:18" s="7" customFormat="1" ht="10" x14ac:dyDescent="0.2">
      <c r="A25" s="135"/>
      <c r="B25" s="14" t="s">
        <v>6</v>
      </c>
      <c r="C25" s="42">
        <v>3956.2579800000017</v>
      </c>
      <c r="D25" s="109">
        <v>4857.240590000004</v>
      </c>
      <c r="E25" s="63">
        <v>4333.7543800000021</v>
      </c>
      <c r="F25" s="63">
        <v>3383.5905999999982</v>
      </c>
      <c r="G25" s="63">
        <v>4055.6681700000008</v>
      </c>
      <c r="H25" s="63">
        <v>2817.9765400000001</v>
      </c>
      <c r="I25" s="111">
        <v>4130.0564099999992</v>
      </c>
      <c r="J25" s="62">
        <v>4431.8218400000005</v>
      </c>
      <c r="K25" s="62">
        <v>4600.0165200000019</v>
      </c>
      <c r="L25" s="62">
        <v>4243.0359599999974</v>
      </c>
      <c r="M25" s="62">
        <v>5512.7373800000014</v>
      </c>
      <c r="N25" s="110">
        <v>6147.3248200000035</v>
      </c>
      <c r="O25" s="104">
        <f t="shared" si="0"/>
        <v>52469.481190000006</v>
      </c>
      <c r="Q25" s="85"/>
    </row>
    <row r="26" spans="1:18" s="7" customFormat="1" ht="10" x14ac:dyDescent="0.2">
      <c r="A26" s="135"/>
      <c r="B26" s="14" t="s">
        <v>7</v>
      </c>
      <c r="C26" s="42">
        <v>49267.554410000004</v>
      </c>
      <c r="D26" s="109">
        <v>65639.644710000037</v>
      </c>
      <c r="E26" s="63">
        <v>59491.626929999999</v>
      </c>
      <c r="F26" s="63">
        <v>51418.434719999976</v>
      </c>
      <c r="G26" s="63">
        <v>53694.056359999988</v>
      </c>
      <c r="H26" s="63">
        <v>51314.946750000003</v>
      </c>
      <c r="I26" s="111">
        <v>55758.765390000022</v>
      </c>
      <c r="J26" s="62">
        <v>51029.209930000019</v>
      </c>
      <c r="K26" s="62">
        <v>39794.311110000002</v>
      </c>
      <c r="L26" s="62">
        <v>54119.301299999985</v>
      </c>
      <c r="M26" s="62">
        <v>52802.89099</v>
      </c>
      <c r="N26" s="110">
        <v>55844.659250000004</v>
      </c>
      <c r="O26" s="104">
        <f t="shared" si="0"/>
        <v>640175.40185000002</v>
      </c>
      <c r="Q26" s="85"/>
    </row>
    <row r="27" spans="1:18" s="7" customFormat="1" ht="10" x14ac:dyDescent="0.2">
      <c r="A27" s="135"/>
      <c r="B27" s="14" t="s">
        <v>56</v>
      </c>
      <c r="C27" s="42">
        <v>2477.9017299999996</v>
      </c>
      <c r="D27" s="109">
        <v>2715.6219099999998</v>
      </c>
      <c r="E27" s="63">
        <v>1802.1801499999999</v>
      </c>
      <c r="F27" s="63">
        <v>964.95952</v>
      </c>
      <c r="G27" s="63">
        <v>755.92889000000002</v>
      </c>
      <c r="H27" s="63">
        <v>1421.95875</v>
      </c>
      <c r="I27" s="111">
        <v>1596.17876</v>
      </c>
      <c r="J27" s="62">
        <v>2942.0967099999998</v>
      </c>
      <c r="K27" s="62">
        <v>3861.94281</v>
      </c>
      <c r="L27" s="62">
        <v>4125.60671</v>
      </c>
      <c r="M27" s="62">
        <v>3987.1029600000002</v>
      </c>
      <c r="N27" s="110">
        <v>5102.9563199999993</v>
      </c>
      <c r="O27" s="104">
        <f t="shared" si="0"/>
        <v>31754.435219999999</v>
      </c>
      <c r="Q27" s="85"/>
    </row>
    <row r="28" spans="1:18" s="7" customFormat="1" ht="10" x14ac:dyDescent="0.2">
      <c r="A28" s="135"/>
      <c r="B28" s="14" t="s">
        <v>16</v>
      </c>
      <c r="C28" s="42">
        <v>1126.3259599999999</v>
      </c>
      <c r="D28" s="109">
        <v>1397.4797800000003</v>
      </c>
      <c r="E28" s="63">
        <v>1268.4020399999999</v>
      </c>
      <c r="F28" s="63">
        <v>751.46199000000001</v>
      </c>
      <c r="G28" s="63">
        <v>1457.78496</v>
      </c>
      <c r="H28" s="63">
        <v>1394.53504</v>
      </c>
      <c r="I28" s="111">
        <v>1144.70678</v>
      </c>
      <c r="J28" s="62">
        <v>850.78640000000007</v>
      </c>
      <c r="K28" s="62">
        <v>935.78984000000014</v>
      </c>
      <c r="L28" s="62">
        <v>1130.2449899999999</v>
      </c>
      <c r="M28" s="62">
        <v>860.50590999999997</v>
      </c>
      <c r="N28" s="110">
        <v>1003.6130099999999</v>
      </c>
      <c r="O28" s="104">
        <f t="shared" si="0"/>
        <v>13321.636699999999</v>
      </c>
      <c r="Q28" s="85"/>
    </row>
    <row r="29" spans="1:18" s="7" customFormat="1" ht="10" x14ac:dyDescent="0.2">
      <c r="A29" s="135"/>
      <c r="B29" s="14" t="s">
        <v>17</v>
      </c>
      <c r="C29" s="42">
        <v>66.390779999999964</v>
      </c>
      <c r="D29" s="109">
        <v>150.55029999999996</v>
      </c>
      <c r="E29" s="63">
        <v>103.47169000000005</v>
      </c>
      <c r="F29" s="63">
        <v>135.56684000000004</v>
      </c>
      <c r="G29" s="63">
        <v>100.08341999999999</v>
      </c>
      <c r="H29" s="63">
        <v>107.46771000000003</v>
      </c>
      <c r="I29" s="111">
        <v>147.10270000000003</v>
      </c>
      <c r="J29" s="62">
        <v>103.28163000000001</v>
      </c>
      <c r="K29" s="62">
        <v>106.96094000000004</v>
      </c>
      <c r="L29" s="62">
        <v>103.80913999999999</v>
      </c>
      <c r="M29" s="62">
        <v>161.44951</v>
      </c>
      <c r="N29" s="110">
        <v>127.14214999999996</v>
      </c>
      <c r="O29" s="104">
        <f t="shared" si="0"/>
        <v>1413.2768099999998</v>
      </c>
      <c r="Q29" s="85"/>
    </row>
    <row r="30" spans="1:18" s="7" customFormat="1" ht="10" x14ac:dyDescent="0.2">
      <c r="A30" s="135"/>
      <c r="B30" s="14" t="s">
        <v>18</v>
      </c>
      <c r="C30" s="42">
        <v>2075.8212199999998</v>
      </c>
      <c r="D30" s="109">
        <v>2639.1038700000004</v>
      </c>
      <c r="E30" s="63">
        <v>3040.9946600000003</v>
      </c>
      <c r="F30" s="63">
        <v>2522.0894900000003</v>
      </c>
      <c r="G30" s="63">
        <v>3210.2090400000002</v>
      </c>
      <c r="H30" s="63">
        <v>3108.17994</v>
      </c>
      <c r="I30" s="111">
        <v>2985.7612999999997</v>
      </c>
      <c r="J30" s="62">
        <v>2885.9535300000002</v>
      </c>
      <c r="K30" s="62">
        <v>2338.2998900000002</v>
      </c>
      <c r="L30" s="62">
        <v>1955.6388299999999</v>
      </c>
      <c r="M30" s="62">
        <v>1830.0999199999999</v>
      </c>
      <c r="N30" s="110">
        <v>3130.0667299999996</v>
      </c>
      <c r="O30" s="104">
        <f t="shared" si="0"/>
        <v>31722.218420000001</v>
      </c>
      <c r="Q30" s="85"/>
    </row>
    <row r="31" spans="1:18" s="7" customFormat="1" ht="10" x14ac:dyDescent="0.2">
      <c r="A31" s="135"/>
      <c r="B31" s="14" t="s">
        <v>19</v>
      </c>
      <c r="C31" s="42">
        <v>3225.7834799999996</v>
      </c>
      <c r="D31" s="109">
        <v>3426.8950999999997</v>
      </c>
      <c r="E31" s="63">
        <v>4214.1707299999998</v>
      </c>
      <c r="F31" s="63">
        <v>3122.5276200000003</v>
      </c>
      <c r="G31" s="63">
        <v>5233.0307000000003</v>
      </c>
      <c r="H31" s="63">
        <v>3929.6788800000004</v>
      </c>
      <c r="I31" s="111">
        <v>3829.5498599999996</v>
      </c>
      <c r="J31" s="62">
        <v>2753.8115299999999</v>
      </c>
      <c r="K31" s="62">
        <v>2828.3342000000002</v>
      </c>
      <c r="L31" s="62">
        <v>2797.2124099999996</v>
      </c>
      <c r="M31" s="62">
        <v>3008.5125199999998</v>
      </c>
      <c r="N31" s="110">
        <v>3660.09809</v>
      </c>
      <c r="O31" s="104">
        <f t="shared" si="0"/>
        <v>42029.605119999993</v>
      </c>
      <c r="Q31" s="85"/>
    </row>
    <row r="32" spans="1:18" s="7" customFormat="1" ht="10" x14ac:dyDescent="0.2">
      <c r="A32" s="135"/>
      <c r="B32" s="14" t="s">
        <v>8</v>
      </c>
      <c r="C32" s="42">
        <v>117.34939999999999</v>
      </c>
      <c r="D32" s="109">
        <v>614.40595999999994</v>
      </c>
      <c r="E32" s="63">
        <v>635.96539000000007</v>
      </c>
      <c r="F32" s="63">
        <v>505.27852999999993</v>
      </c>
      <c r="G32" s="63">
        <v>118.65639</v>
      </c>
      <c r="H32" s="63">
        <v>105.49107000000001</v>
      </c>
      <c r="I32" s="111">
        <v>383.53902999999997</v>
      </c>
      <c r="J32" s="62">
        <v>395.99690999999996</v>
      </c>
      <c r="K32" s="62">
        <v>414.25310000000002</v>
      </c>
      <c r="L32" s="62">
        <v>146.00124</v>
      </c>
      <c r="M32" s="62">
        <v>151.49202</v>
      </c>
      <c r="N32" s="110">
        <v>150.99558999999999</v>
      </c>
      <c r="O32" s="104">
        <f t="shared" si="0"/>
        <v>3739.42463</v>
      </c>
      <c r="Q32" s="85"/>
    </row>
    <row r="33" spans="1:17" s="7" customFormat="1" ht="10" x14ac:dyDescent="0.2">
      <c r="A33" s="135"/>
      <c r="B33" s="14" t="s">
        <v>9</v>
      </c>
      <c r="C33" s="42">
        <v>204009.42125000013</v>
      </c>
      <c r="D33" s="109">
        <v>258445.64589999992</v>
      </c>
      <c r="E33" s="63">
        <v>254348.50931000017</v>
      </c>
      <c r="F33" s="63">
        <v>213624.35881000006</v>
      </c>
      <c r="G33" s="63">
        <v>210719.90277000004</v>
      </c>
      <c r="H33" s="63">
        <v>210386.34966999979</v>
      </c>
      <c r="I33" s="111">
        <v>237692.27722999986</v>
      </c>
      <c r="J33" s="62">
        <v>221510.46685000003</v>
      </c>
      <c r="K33" s="62">
        <v>238270.1513</v>
      </c>
      <c r="L33" s="62">
        <v>223796.74461999998</v>
      </c>
      <c r="M33" s="62">
        <v>251034.76497999995</v>
      </c>
      <c r="N33" s="110">
        <v>276891.90459000005</v>
      </c>
      <c r="O33" s="104">
        <f t="shared" si="0"/>
        <v>2800730.4972799998</v>
      </c>
      <c r="Q33" s="85"/>
    </row>
    <row r="34" spans="1:17" s="7" customFormat="1" ht="10" x14ac:dyDescent="0.2">
      <c r="A34" s="135"/>
      <c r="B34" s="14" t="s">
        <v>10</v>
      </c>
      <c r="C34" s="42">
        <v>14107.432119999985</v>
      </c>
      <c r="D34" s="109">
        <v>18051.023340000014</v>
      </c>
      <c r="E34" s="63">
        <v>16411.432700000012</v>
      </c>
      <c r="F34" s="63">
        <v>16103.116550000028</v>
      </c>
      <c r="G34" s="63">
        <v>14873.35283999997</v>
      </c>
      <c r="H34" s="63">
        <v>14553.522299999979</v>
      </c>
      <c r="I34" s="111">
        <v>14984.913999999984</v>
      </c>
      <c r="J34" s="62">
        <v>14134.305910000016</v>
      </c>
      <c r="K34" s="62">
        <v>14017.275639999962</v>
      </c>
      <c r="L34" s="62">
        <v>14451.823990000017</v>
      </c>
      <c r="M34" s="62">
        <v>15176.986180000014</v>
      </c>
      <c r="N34" s="110">
        <v>16288.575670000007</v>
      </c>
      <c r="O34" s="104">
        <f t="shared" si="0"/>
        <v>183153.76123999999</v>
      </c>
      <c r="Q34" s="85"/>
    </row>
    <row r="35" spans="1:17" s="7" customFormat="1" ht="10" x14ac:dyDescent="0.2">
      <c r="A35" s="135"/>
      <c r="B35" s="14" t="s">
        <v>20</v>
      </c>
      <c r="C35" s="42">
        <v>5231.2665199999992</v>
      </c>
      <c r="D35" s="109">
        <v>7475.823779999997</v>
      </c>
      <c r="E35" s="63">
        <v>7037.0964099999974</v>
      </c>
      <c r="F35" s="63">
        <v>6148.0024999999996</v>
      </c>
      <c r="G35" s="63">
        <v>4483.2476400000005</v>
      </c>
      <c r="H35" s="63">
        <v>5305.6427800000001</v>
      </c>
      <c r="I35" s="111">
        <v>6514.5376100000012</v>
      </c>
      <c r="J35" s="62">
        <v>5218.0669400000006</v>
      </c>
      <c r="K35" s="62">
        <v>4873.2412999999997</v>
      </c>
      <c r="L35" s="62">
        <v>4299.4705899999999</v>
      </c>
      <c r="M35" s="62">
        <v>5067.5719199999985</v>
      </c>
      <c r="N35" s="110">
        <v>4775.7814600000011</v>
      </c>
      <c r="O35" s="104">
        <f t="shared" si="0"/>
        <v>66429.749449999988</v>
      </c>
      <c r="Q35" s="85"/>
    </row>
    <row r="36" spans="1:17" s="7" customFormat="1" ht="10" x14ac:dyDescent="0.2">
      <c r="A36" s="135"/>
      <c r="B36" s="14" t="s">
        <v>21</v>
      </c>
      <c r="C36" s="42">
        <v>2204.2249900000002</v>
      </c>
      <c r="D36" s="109">
        <v>5291.1964800000014</v>
      </c>
      <c r="E36" s="63">
        <v>5271.4095700000007</v>
      </c>
      <c r="F36" s="63">
        <v>4267.0149199999996</v>
      </c>
      <c r="G36" s="63">
        <v>2670.9588999999996</v>
      </c>
      <c r="H36" s="63">
        <v>2921.6513499999996</v>
      </c>
      <c r="I36" s="111">
        <v>4356.1519699999999</v>
      </c>
      <c r="J36" s="62">
        <v>4942.8197200000004</v>
      </c>
      <c r="K36" s="62">
        <v>4118.5779700000003</v>
      </c>
      <c r="L36" s="62">
        <v>3360.9234999999999</v>
      </c>
      <c r="M36" s="62">
        <v>2269.5810100000003</v>
      </c>
      <c r="N36" s="110">
        <v>3990.3025400000001</v>
      </c>
      <c r="O36" s="104">
        <f t="shared" si="0"/>
        <v>45664.812919999989</v>
      </c>
      <c r="Q36" s="85"/>
    </row>
    <row r="37" spans="1:17" s="7" customFormat="1" ht="10" x14ac:dyDescent="0.2">
      <c r="A37" s="135"/>
      <c r="B37" s="14" t="s">
        <v>12</v>
      </c>
      <c r="C37" s="42">
        <v>14636.378950000006</v>
      </c>
      <c r="D37" s="109">
        <v>17491.743410000006</v>
      </c>
      <c r="E37" s="63">
        <v>16184.282439999994</v>
      </c>
      <c r="F37" s="63">
        <v>13799.200559999999</v>
      </c>
      <c r="G37" s="63">
        <v>15060.204669999992</v>
      </c>
      <c r="H37" s="63">
        <v>14207.69337000001</v>
      </c>
      <c r="I37" s="111">
        <v>10410.35809</v>
      </c>
      <c r="J37" s="62">
        <v>10157.978780000005</v>
      </c>
      <c r="K37" s="62">
        <v>11440.640680000002</v>
      </c>
      <c r="L37" s="62">
        <v>11375.658030000002</v>
      </c>
      <c r="M37" s="62">
        <v>11697.703549999995</v>
      </c>
      <c r="N37" s="110">
        <v>12949.439840000008</v>
      </c>
      <c r="O37" s="104">
        <f t="shared" si="0"/>
        <v>159411.28237</v>
      </c>
      <c r="Q37" s="85"/>
    </row>
    <row r="38" spans="1:17" s="7" customFormat="1" ht="10" x14ac:dyDescent="0.2">
      <c r="A38" s="135"/>
      <c r="B38" s="14" t="s">
        <v>11</v>
      </c>
      <c r="C38" s="42">
        <v>50903.137909999998</v>
      </c>
      <c r="D38" s="109">
        <v>71973.586679999949</v>
      </c>
      <c r="E38" s="63">
        <v>72105.26880999998</v>
      </c>
      <c r="F38" s="63">
        <v>62163.307839999965</v>
      </c>
      <c r="G38" s="63">
        <v>64717.484369999962</v>
      </c>
      <c r="H38" s="63">
        <v>61788.245240000018</v>
      </c>
      <c r="I38" s="111">
        <v>65990.999149999989</v>
      </c>
      <c r="J38" s="62">
        <v>62456.358780000053</v>
      </c>
      <c r="K38" s="62">
        <v>63451.839440000062</v>
      </c>
      <c r="L38" s="62">
        <v>67749.493319999965</v>
      </c>
      <c r="M38" s="62">
        <v>66765.089430000065</v>
      </c>
      <c r="N38" s="110">
        <v>67860.604080000005</v>
      </c>
      <c r="O38" s="104">
        <f t="shared" si="0"/>
        <v>777925.41504999995</v>
      </c>
      <c r="Q38" s="85"/>
    </row>
    <row r="39" spans="1:17" s="7" customFormat="1" ht="10.5" x14ac:dyDescent="0.25">
      <c r="A39" s="15" t="s">
        <v>22</v>
      </c>
      <c r="B39" s="16"/>
      <c r="C39" s="44">
        <f t="shared" ref="C39:N39" si="3">SUM(C21:C38)</f>
        <v>379049.72729000013</v>
      </c>
      <c r="D39" s="44">
        <f t="shared" si="3"/>
        <v>494514.53738999984</v>
      </c>
      <c r="E39" s="44">
        <f t="shared" si="3"/>
        <v>481788.13779000012</v>
      </c>
      <c r="F39" s="44">
        <f t="shared" si="3"/>
        <v>405927.34314999997</v>
      </c>
      <c r="G39" s="44">
        <f t="shared" si="3"/>
        <v>410765.54423999996</v>
      </c>
      <c r="H39" s="127">
        <f t="shared" si="3"/>
        <v>402197.63983999973</v>
      </c>
      <c r="I39" s="127">
        <f t="shared" si="3"/>
        <v>440589.42383999983</v>
      </c>
      <c r="J39" s="127">
        <f t="shared" si="3"/>
        <v>414282.66874000017</v>
      </c>
      <c r="K39" s="127">
        <f t="shared" si="3"/>
        <v>422849.65337999992</v>
      </c>
      <c r="L39" s="127">
        <f t="shared" si="3"/>
        <v>427017.95579999988</v>
      </c>
      <c r="M39" s="127">
        <f t="shared" si="3"/>
        <v>454662.9867200001</v>
      </c>
      <c r="N39" s="127">
        <f t="shared" si="3"/>
        <v>495263.24979000015</v>
      </c>
      <c r="O39" s="105">
        <f t="shared" si="0"/>
        <v>5228908.86797</v>
      </c>
      <c r="Q39" s="85"/>
    </row>
    <row r="40" spans="1:17" s="7" customFormat="1" ht="10" x14ac:dyDescent="0.2">
      <c r="A40" s="142" t="s">
        <v>49</v>
      </c>
      <c r="B40" s="16" t="s">
        <v>3</v>
      </c>
      <c r="C40" s="46">
        <v>0</v>
      </c>
      <c r="D40" s="46">
        <v>0</v>
      </c>
      <c r="E40" s="62">
        <v>0</v>
      </c>
      <c r="F40" s="62">
        <v>0</v>
      </c>
      <c r="G40" s="62">
        <v>0</v>
      </c>
      <c r="H40" s="62">
        <v>0</v>
      </c>
      <c r="I40" s="111">
        <v>0</v>
      </c>
      <c r="J40" s="62">
        <v>0</v>
      </c>
      <c r="K40" s="62">
        <v>0</v>
      </c>
      <c r="L40" s="62">
        <v>0</v>
      </c>
      <c r="M40" s="62">
        <v>0</v>
      </c>
      <c r="N40" s="85">
        <v>0</v>
      </c>
      <c r="O40" s="55">
        <f t="shared" si="0"/>
        <v>0</v>
      </c>
      <c r="Q40" s="85"/>
    </row>
    <row r="41" spans="1:17" s="7" customFormat="1" ht="10" x14ac:dyDescent="0.2">
      <c r="A41" s="142"/>
      <c r="B41" s="16" t="s">
        <v>4</v>
      </c>
      <c r="C41" s="46">
        <v>204.34402</v>
      </c>
      <c r="D41" s="46">
        <v>228.28190000000001</v>
      </c>
      <c r="E41" s="62">
        <v>211.80248</v>
      </c>
      <c r="F41" s="62">
        <v>126.23675999999999</v>
      </c>
      <c r="G41" s="62">
        <v>235.19</v>
      </c>
      <c r="H41" s="62">
        <v>238.96558999999999</v>
      </c>
      <c r="I41" s="107">
        <v>186.24593999999999</v>
      </c>
      <c r="J41" s="62">
        <v>130.86933999999999</v>
      </c>
      <c r="K41" s="62">
        <v>136.63484</v>
      </c>
      <c r="L41" s="62">
        <v>172.48835</v>
      </c>
      <c r="M41" s="62">
        <v>174.52307000000002</v>
      </c>
      <c r="N41" s="85">
        <v>148.91482999999999</v>
      </c>
      <c r="O41" s="55">
        <f>SUM(C41:N41)</f>
        <v>2194.49712</v>
      </c>
      <c r="Q41" s="85"/>
    </row>
    <row r="42" spans="1:17" s="7" customFormat="1" ht="10" x14ac:dyDescent="0.2">
      <c r="A42" s="142"/>
      <c r="B42" s="16" t="s">
        <v>5</v>
      </c>
      <c r="C42" s="46">
        <v>0</v>
      </c>
      <c r="D42" s="46">
        <v>0</v>
      </c>
      <c r="E42" s="46">
        <v>0</v>
      </c>
      <c r="F42" s="46">
        <v>0</v>
      </c>
      <c r="G42" s="62">
        <v>0</v>
      </c>
      <c r="H42" s="62">
        <v>0</v>
      </c>
      <c r="I42" s="111">
        <v>0</v>
      </c>
      <c r="J42" s="62">
        <v>0</v>
      </c>
      <c r="K42" s="62"/>
      <c r="L42" s="62"/>
      <c r="M42" s="62">
        <v>0</v>
      </c>
      <c r="N42" s="85">
        <v>0</v>
      </c>
      <c r="O42" s="55">
        <f>SUM(C42:N42)</f>
        <v>0</v>
      </c>
      <c r="Q42" s="85"/>
    </row>
    <row r="43" spans="1:17" s="7" customFormat="1" ht="10" x14ac:dyDescent="0.2">
      <c r="A43" s="142"/>
      <c r="B43" s="16" t="s">
        <v>6</v>
      </c>
      <c r="C43" s="46">
        <v>0</v>
      </c>
      <c r="D43" s="46">
        <v>0</v>
      </c>
      <c r="E43" s="46">
        <v>0</v>
      </c>
      <c r="F43" s="46">
        <v>0</v>
      </c>
      <c r="G43" s="62">
        <v>0</v>
      </c>
      <c r="H43" s="62">
        <v>0</v>
      </c>
      <c r="I43" s="111">
        <v>0</v>
      </c>
      <c r="J43" s="62">
        <v>0</v>
      </c>
      <c r="K43" s="63"/>
      <c r="L43" s="63"/>
      <c r="M43" s="63">
        <v>0</v>
      </c>
      <c r="N43" s="85">
        <v>0</v>
      </c>
      <c r="O43" s="55">
        <f t="shared" si="0"/>
        <v>0</v>
      </c>
      <c r="Q43" s="85"/>
    </row>
    <row r="44" spans="1:17" s="7" customFormat="1" ht="10" x14ac:dyDescent="0.2">
      <c r="A44" s="142"/>
      <c r="B44" s="16" t="s">
        <v>18</v>
      </c>
      <c r="C44" s="46">
        <v>0</v>
      </c>
      <c r="D44" s="46">
        <v>0</v>
      </c>
      <c r="E44" s="46">
        <v>0</v>
      </c>
      <c r="F44" s="46">
        <v>0</v>
      </c>
      <c r="G44" s="62">
        <v>0</v>
      </c>
      <c r="H44" s="62">
        <v>0</v>
      </c>
      <c r="I44" s="126">
        <v>0</v>
      </c>
      <c r="J44" s="62">
        <v>0</v>
      </c>
      <c r="K44" s="63"/>
      <c r="L44" s="63">
        <v>584.01450999999997</v>
      </c>
      <c r="M44" s="63">
        <v>625.31108999999992</v>
      </c>
      <c r="N44" s="85">
        <v>644.84414000000004</v>
      </c>
      <c r="O44" s="55">
        <f t="shared" si="0"/>
        <v>1854.1697399999998</v>
      </c>
      <c r="Q44" s="85"/>
    </row>
    <row r="45" spans="1:17" s="7" customFormat="1" ht="10" x14ac:dyDescent="0.2">
      <c r="A45" s="142"/>
      <c r="B45" s="16" t="s">
        <v>9</v>
      </c>
      <c r="C45" s="46">
        <v>0</v>
      </c>
      <c r="D45" s="46">
        <v>0</v>
      </c>
      <c r="E45" s="46">
        <v>0</v>
      </c>
      <c r="F45" s="46">
        <v>0</v>
      </c>
      <c r="G45" s="62">
        <v>0</v>
      </c>
      <c r="H45" s="62">
        <v>0</v>
      </c>
      <c r="I45" s="126">
        <v>0</v>
      </c>
      <c r="J45" s="62">
        <v>0</v>
      </c>
      <c r="K45" s="63"/>
      <c r="L45" s="63"/>
      <c r="M45" s="63">
        <v>0</v>
      </c>
      <c r="N45" s="85">
        <v>0</v>
      </c>
      <c r="O45" s="55">
        <f t="shared" si="0"/>
        <v>0</v>
      </c>
      <c r="Q45" s="85"/>
    </row>
    <row r="46" spans="1:17" s="7" customFormat="1" ht="10" x14ac:dyDescent="0.2">
      <c r="A46" s="142"/>
      <c r="B46" s="16" t="s">
        <v>10</v>
      </c>
      <c r="C46" s="46">
        <v>505.30058999999994</v>
      </c>
      <c r="D46" s="46">
        <v>707.24057000000005</v>
      </c>
      <c r="E46" s="63">
        <v>614.34303999999997</v>
      </c>
      <c r="F46" s="63">
        <v>506.87688000000003</v>
      </c>
      <c r="G46" s="62">
        <v>498.93</v>
      </c>
      <c r="H46" s="62">
        <v>474.58656999999994</v>
      </c>
      <c r="I46" s="62">
        <v>507.79431</v>
      </c>
      <c r="J46" s="63">
        <v>551.32940000000008</v>
      </c>
      <c r="K46" s="63">
        <v>544.95160999999996</v>
      </c>
      <c r="L46" s="63">
        <v>533.89255000000003</v>
      </c>
      <c r="M46" s="63">
        <v>585.26357999999993</v>
      </c>
      <c r="N46" s="85">
        <v>633.48362999999995</v>
      </c>
      <c r="O46" s="55">
        <f>SUM(C46:N46)</f>
        <v>6663.9927299999999</v>
      </c>
      <c r="Q46" s="85"/>
    </row>
    <row r="47" spans="1:17" s="7" customFormat="1" ht="10" x14ac:dyDescent="0.2">
      <c r="A47" s="142"/>
      <c r="B47" s="16" t="s">
        <v>12</v>
      </c>
      <c r="C47" s="46">
        <v>947.24509999999998</v>
      </c>
      <c r="D47" s="46">
        <v>935.94413999999995</v>
      </c>
      <c r="E47" s="62">
        <v>817.82447000000002</v>
      </c>
      <c r="F47" s="62">
        <v>658.54952000000003</v>
      </c>
      <c r="G47" s="62">
        <v>733.31</v>
      </c>
      <c r="H47" s="62">
        <v>714.39114000000006</v>
      </c>
      <c r="I47" s="111">
        <v>694.54376999999999</v>
      </c>
      <c r="J47" s="63">
        <v>682.19871999999998</v>
      </c>
      <c r="K47" s="62">
        <v>162.29694000000001</v>
      </c>
      <c r="L47" s="62">
        <v>195.63479000000001</v>
      </c>
      <c r="M47" s="62">
        <v>196.59810999999999</v>
      </c>
      <c r="N47" s="85">
        <v>173.60021</v>
      </c>
      <c r="O47" s="55">
        <f>SUM(C47:N47)</f>
        <v>6912.1369100000002</v>
      </c>
    </row>
    <row r="48" spans="1:17" s="7" customFormat="1" ht="10.5" x14ac:dyDescent="0.25">
      <c r="A48" s="15" t="s">
        <v>23</v>
      </c>
      <c r="B48" s="16"/>
      <c r="C48" s="47">
        <f t="shared" ref="C48:H48" si="4">SUM(C40:C47)</f>
        <v>1656.8897099999999</v>
      </c>
      <c r="D48" s="47">
        <f t="shared" si="4"/>
        <v>1871.4666099999999</v>
      </c>
      <c r="E48" s="47">
        <f t="shared" si="4"/>
        <v>1643.9699900000001</v>
      </c>
      <c r="F48" s="47">
        <f t="shared" si="4"/>
        <v>1291.6631600000001</v>
      </c>
      <c r="G48" s="47">
        <f t="shared" si="4"/>
        <v>1467.4299999999998</v>
      </c>
      <c r="H48" s="124">
        <f t="shared" si="4"/>
        <v>1427.9432999999999</v>
      </c>
      <c r="I48" s="124">
        <f t="shared" ref="I48:J48" si="5">SUM(I40:I47)</f>
        <v>1388.58402</v>
      </c>
      <c r="J48" s="124">
        <f t="shared" si="5"/>
        <v>1364.3974600000001</v>
      </c>
      <c r="K48" s="124">
        <f t="shared" ref="K48" si="6">SUM(K40:K47)</f>
        <v>843.88338999999996</v>
      </c>
      <c r="L48" s="124">
        <f>SUM(L40:L47)</f>
        <v>1486.0302000000001</v>
      </c>
      <c r="M48" s="124">
        <f>SUM(M40:M47)</f>
        <v>1581.6958499999996</v>
      </c>
      <c r="N48" s="124">
        <f>SUM(N40:N47)</f>
        <v>1600.8428100000001</v>
      </c>
      <c r="O48" s="56">
        <f>SUM(O40:O47)</f>
        <v>17624.7965</v>
      </c>
      <c r="P48" s="85"/>
      <c r="Q48" s="85"/>
    </row>
    <row r="49" spans="1:18" s="7" customFormat="1" ht="10.5" x14ac:dyDescent="0.2">
      <c r="A49" s="15" t="s">
        <v>24</v>
      </c>
      <c r="B49" s="16"/>
      <c r="C49" s="48">
        <f t="shared" ref="C49:H49" si="7">SUM(C20+C39+C48)</f>
        <v>698859.71957000019</v>
      </c>
      <c r="D49" s="48">
        <f t="shared" si="7"/>
        <v>917441.07031999994</v>
      </c>
      <c r="E49" s="48">
        <f t="shared" si="7"/>
        <v>885062.07129000023</v>
      </c>
      <c r="F49" s="48">
        <f t="shared" si="7"/>
        <v>754084.45090000005</v>
      </c>
      <c r="G49" s="48">
        <f t="shared" si="7"/>
        <v>754066.74176999996</v>
      </c>
      <c r="H49" s="125">
        <f t="shared" si="7"/>
        <v>740073.27982999978</v>
      </c>
      <c r="I49" s="125">
        <f t="shared" ref="I49:J49" si="8">SUM(I20+I39+I48)</f>
        <v>802541.97598999983</v>
      </c>
      <c r="J49" s="125">
        <f t="shared" si="8"/>
        <v>756087.33311000012</v>
      </c>
      <c r="K49" s="125">
        <f t="shared" ref="K49" si="9">SUM(K20+K39+K48)</f>
        <v>773291.94474999991</v>
      </c>
      <c r="L49" s="125">
        <f>SUM(L20+L39+L48)</f>
        <v>782023.6031999999</v>
      </c>
      <c r="M49" s="125">
        <f>SUM(M20+M39+M48)</f>
        <v>834194.91216000007</v>
      </c>
      <c r="N49" s="125">
        <f>SUM(N20+N39+N48)</f>
        <v>905858.54997000017</v>
      </c>
      <c r="O49" s="56">
        <f>SUM(C49:N49)</f>
        <v>9603585.6528600007</v>
      </c>
      <c r="Q49" s="85"/>
      <c r="R49" s="85"/>
    </row>
    <row r="50" spans="1:18" s="7" customFormat="1" ht="10" x14ac:dyDescent="0.2">
      <c r="A50" s="101" t="s">
        <v>25</v>
      </c>
      <c r="B50" s="16"/>
      <c r="C50" s="42">
        <v>91557.701480000003</v>
      </c>
      <c r="D50" s="62">
        <v>118444.70431999999</v>
      </c>
      <c r="E50" s="62">
        <v>110951.68528999999</v>
      </c>
      <c r="F50" s="62">
        <v>99314.354370000001</v>
      </c>
      <c r="G50" s="62">
        <v>96397.294099999999</v>
      </c>
      <c r="H50" s="62">
        <v>93672.712270000004</v>
      </c>
      <c r="I50" s="54">
        <v>101599.99468</v>
      </c>
      <c r="J50" s="110">
        <v>89686.415819999995</v>
      </c>
      <c r="K50" s="132">
        <v>93078.720770000014</v>
      </c>
      <c r="L50" s="110">
        <v>94789.929170000003</v>
      </c>
      <c r="M50" s="110">
        <v>98061.504789999992</v>
      </c>
      <c r="N50" s="110">
        <v>108677.34634999999</v>
      </c>
      <c r="O50" s="55">
        <f>SUM(C50:N50)</f>
        <v>1196232.36341</v>
      </c>
      <c r="Q50" s="88"/>
    </row>
    <row r="51" spans="1:18" s="7" customFormat="1" ht="10" x14ac:dyDescent="0.2">
      <c r="A51" s="101" t="s">
        <v>26</v>
      </c>
      <c r="B51" s="16"/>
      <c r="C51" s="42">
        <v>64567.749929999998</v>
      </c>
      <c r="D51" s="62">
        <v>83608.337920000005</v>
      </c>
      <c r="E51" s="62">
        <v>78294.542079999999</v>
      </c>
      <c r="F51" s="62">
        <v>70118.465079999994</v>
      </c>
      <c r="G51" s="62">
        <v>67992.91773999999</v>
      </c>
      <c r="H51" s="62">
        <v>66011.463640000002</v>
      </c>
      <c r="I51" s="54">
        <v>71624.773719999997</v>
      </c>
      <c r="J51" s="110">
        <v>63224.844689999998</v>
      </c>
      <c r="K51" s="132">
        <v>65559.888729999991</v>
      </c>
      <c r="L51" s="110">
        <v>66772.932419999997</v>
      </c>
      <c r="M51" s="110">
        <v>69174.484049999999</v>
      </c>
      <c r="N51" s="110">
        <v>76665.064239999992</v>
      </c>
      <c r="O51" s="55">
        <f>SUM(C51:N51)</f>
        <v>843615.46423999988</v>
      </c>
      <c r="Q51" s="88"/>
    </row>
    <row r="52" spans="1:18" s="7" customFormat="1" ht="10" x14ac:dyDescent="0.2">
      <c r="A52" s="101" t="s">
        <v>54</v>
      </c>
      <c r="B52" s="16"/>
      <c r="C52" s="42">
        <v>158949.43322000001</v>
      </c>
      <c r="D52" s="62">
        <v>215032.51176000002</v>
      </c>
      <c r="E52" s="62">
        <v>209427.96807999999</v>
      </c>
      <c r="F52" s="62">
        <v>177439.35980000001</v>
      </c>
      <c r="G52" s="62">
        <v>172817.81056000001</v>
      </c>
      <c r="H52" s="62">
        <v>173158.60212</v>
      </c>
      <c r="I52" s="54">
        <v>185960.66165999998</v>
      </c>
      <c r="J52" s="110">
        <v>184823.54472000001</v>
      </c>
      <c r="K52" s="132">
        <v>182744.77659999998</v>
      </c>
      <c r="L52" s="110">
        <v>184192.13190000001</v>
      </c>
      <c r="M52" s="110">
        <v>209010.54463999998</v>
      </c>
      <c r="N52" s="110">
        <v>224309.03475999998</v>
      </c>
      <c r="O52" s="55">
        <f>SUM(C52:N52)</f>
        <v>2277866.3798199999</v>
      </c>
      <c r="Q52" s="88"/>
    </row>
    <row r="53" spans="1:18" s="7" customFormat="1" ht="10.5" x14ac:dyDescent="0.2">
      <c r="A53" s="15" t="s">
        <v>27</v>
      </c>
      <c r="B53" s="16"/>
      <c r="C53" s="48">
        <f t="shared" ref="C53:K53" si="10">SUM(C50:C52)</f>
        <v>315074.88462999999</v>
      </c>
      <c r="D53" s="48">
        <f t="shared" si="10"/>
        <v>417085.554</v>
      </c>
      <c r="E53" s="48">
        <f t="shared" si="10"/>
        <v>398674.19545</v>
      </c>
      <c r="F53" s="48">
        <f t="shared" si="10"/>
        <v>346872.17925000004</v>
      </c>
      <c r="G53" s="48">
        <f t="shared" si="10"/>
        <v>337208.02240000002</v>
      </c>
      <c r="H53" s="125">
        <f t="shared" si="10"/>
        <v>332842.77802999999</v>
      </c>
      <c r="I53" s="125">
        <f t="shared" si="10"/>
        <v>359185.43005999998</v>
      </c>
      <c r="J53" s="125">
        <f t="shared" si="10"/>
        <v>337734.80523</v>
      </c>
      <c r="K53" s="125">
        <f t="shared" si="10"/>
        <v>341383.3861</v>
      </c>
      <c r="L53" s="125">
        <f>SUM(L50:L52)</f>
        <v>345754.99349000002</v>
      </c>
      <c r="M53" s="125">
        <f>SUM(M50:M52)</f>
        <v>376246.53347999998</v>
      </c>
      <c r="N53" s="125">
        <f>SUM(N50:N52)</f>
        <v>409651.44534999994</v>
      </c>
      <c r="O53" s="56">
        <f t="shared" ref="O53" si="11">SUM(O50:O52)</f>
        <v>4317714.2074699998</v>
      </c>
    </row>
    <row r="54" spans="1:18" s="7" customFormat="1" ht="10" x14ac:dyDescent="0.2">
      <c r="A54" s="101" t="s">
        <v>28</v>
      </c>
      <c r="B54" s="16"/>
      <c r="C54" s="42">
        <v>90735.301849999989</v>
      </c>
      <c r="D54" s="62">
        <v>121099.06459000001</v>
      </c>
      <c r="E54" s="62">
        <v>116499.81813</v>
      </c>
      <c r="F54" s="62">
        <v>101061.85613</v>
      </c>
      <c r="G54" s="62">
        <v>99976.895919999995</v>
      </c>
      <c r="H54" s="62">
        <v>98452.736749999996</v>
      </c>
      <c r="I54" s="54">
        <v>106203.86334000001</v>
      </c>
      <c r="J54" s="110">
        <v>99640.97748999999</v>
      </c>
      <c r="K54" s="132">
        <v>100956.38256999999</v>
      </c>
      <c r="L54" s="110">
        <v>102238.91542999999</v>
      </c>
      <c r="M54" s="110">
        <v>109953.06723999999</v>
      </c>
      <c r="N54" s="85">
        <v>118695.58096000001</v>
      </c>
      <c r="O54" s="55">
        <f>SUM(C54:N54)</f>
        <v>1265514.4604</v>
      </c>
      <c r="Q54" s="88"/>
    </row>
    <row r="55" spans="1:18" s="7" customFormat="1" ht="10" x14ac:dyDescent="0.2">
      <c r="A55" s="101" t="s">
        <v>57</v>
      </c>
      <c r="B55" s="16"/>
      <c r="C55" s="42">
        <v>3813.1085600000001</v>
      </c>
      <c r="D55" s="62">
        <v>7816.4494300000006</v>
      </c>
      <c r="E55" s="62">
        <v>10002.67678</v>
      </c>
      <c r="F55" s="62">
        <v>6965.8128699999997</v>
      </c>
      <c r="G55" s="62">
        <v>12451.25764</v>
      </c>
      <c r="H55" s="62">
        <v>11411.388129999999</v>
      </c>
      <c r="I55" s="54">
        <v>11844.10108</v>
      </c>
      <c r="J55" s="110">
        <v>10813.410220000002</v>
      </c>
      <c r="K55" s="132">
        <v>12579.595539999998</v>
      </c>
      <c r="L55" s="110">
        <v>12597.078879999999</v>
      </c>
      <c r="M55" s="110">
        <v>8835.3471599999993</v>
      </c>
      <c r="N55" s="85">
        <v>6235.1053600000005</v>
      </c>
      <c r="O55" s="55">
        <f>SUM(C55:N55)</f>
        <v>115365.33165000001</v>
      </c>
      <c r="Q55" s="88"/>
    </row>
    <row r="56" spans="1:18" s="7" customFormat="1" ht="11" thickBot="1" x14ac:dyDescent="0.25">
      <c r="A56" s="19" t="s">
        <v>29</v>
      </c>
      <c r="B56" s="20"/>
      <c r="C56" s="49">
        <f t="shared" ref="C56:H56" si="12">SUM(C49+C53+C54+C55)</f>
        <v>1108483.0146100002</v>
      </c>
      <c r="D56" s="49">
        <f t="shared" si="12"/>
        <v>1463442.1383400001</v>
      </c>
      <c r="E56" s="49">
        <f t="shared" si="12"/>
        <v>1410238.7616500005</v>
      </c>
      <c r="F56" s="49">
        <f t="shared" si="12"/>
        <v>1208984.2991500001</v>
      </c>
      <c r="G56" s="49">
        <f t="shared" si="12"/>
        <v>1203702.9177299999</v>
      </c>
      <c r="H56" s="128">
        <f t="shared" si="12"/>
        <v>1182780.1827399998</v>
      </c>
      <c r="I56" s="128">
        <f t="shared" ref="I56:N56" si="13">SUM(I49+I53+I54+I55)</f>
        <v>1279775.3704699997</v>
      </c>
      <c r="J56" s="128">
        <f t="shared" si="13"/>
        <v>1204276.52605</v>
      </c>
      <c r="K56" s="128">
        <f t="shared" si="13"/>
        <v>1228211.3089599998</v>
      </c>
      <c r="L56" s="128">
        <f t="shared" si="13"/>
        <v>1242614.591</v>
      </c>
      <c r="M56" s="128">
        <f t="shared" si="13"/>
        <v>1329229.8600399999</v>
      </c>
      <c r="N56" s="128">
        <f t="shared" si="13"/>
        <v>1440440.6816400001</v>
      </c>
      <c r="O56" s="57">
        <f>SUM(C56:N56)</f>
        <v>15302179.652380001</v>
      </c>
    </row>
    <row r="57" spans="1:18" s="7" customFormat="1" ht="10.5" x14ac:dyDescent="0.2">
      <c r="A57" s="15" t="s">
        <v>55</v>
      </c>
      <c r="B57" s="16"/>
      <c r="C57" s="50"/>
      <c r="D57" s="123"/>
      <c r="E57" s="122"/>
      <c r="F57" s="65"/>
      <c r="G57" s="123"/>
      <c r="H57" s="123"/>
      <c r="I57" s="21"/>
      <c r="J57" s="65"/>
      <c r="K57" s="65"/>
      <c r="L57" s="65"/>
      <c r="M57" s="123"/>
      <c r="N57" s="22"/>
      <c r="O57" s="17"/>
    </row>
    <row r="58" spans="1:18" s="7" customFormat="1" ht="10" x14ac:dyDescent="0.2">
      <c r="A58" s="135" t="s">
        <v>2</v>
      </c>
      <c r="B58" s="16" t="s">
        <v>3</v>
      </c>
      <c r="C58" s="51"/>
      <c r="D58" s="66">
        <v>0</v>
      </c>
      <c r="E58" s="60">
        <v>0</v>
      </c>
      <c r="F58" s="66">
        <v>0</v>
      </c>
      <c r="G58" s="129"/>
      <c r="H58" s="66">
        <v>0</v>
      </c>
      <c r="I58" s="66">
        <v>0</v>
      </c>
      <c r="J58" s="66">
        <v>0</v>
      </c>
      <c r="K58" s="66"/>
      <c r="L58" s="66"/>
      <c r="M58" s="66">
        <v>0</v>
      </c>
      <c r="N58" s="18"/>
      <c r="O58" s="23">
        <f>SUM(C58:N58)</f>
        <v>0</v>
      </c>
    </row>
    <row r="59" spans="1:18" s="7" customFormat="1" ht="10" x14ac:dyDescent="0.2">
      <c r="A59" s="135"/>
      <c r="B59" s="16" t="s">
        <v>4</v>
      </c>
      <c r="C59" s="51"/>
      <c r="D59" s="66">
        <v>7089.7940199999994</v>
      </c>
      <c r="E59" s="60">
        <v>76.907960000000003</v>
      </c>
      <c r="F59" s="51">
        <v>0</v>
      </c>
      <c r="G59" s="66">
        <v>6278.3851699999996</v>
      </c>
      <c r="H59" s="66">
        <v>0</v>
      </c>
      <c r="I59" s="66">
        <v>0</v>
      </c>
      <c r="J59" s="85">
        <v>4794.0562900000004</v>
      </c>
      <c r="K59" s="66"/>
      <c r="L59" s="66"/>
      <c r="M59" s="110">
        <v>6728.3658099999993</v>
      </c>
      <c r="N59" s="18"/>
      <c r="O59" s="23">
        <f t="shared" ref="O59:O66" si="14">SUM(C59:N59)</f>
        <v>24967.509249999999</v>
      </c>
      <c r="Q59" s="88"/>
    </row>
    <row r="60" spans="1:18" s="7" customFormat="1" ht="10" x14ac:dyDescent="0.2">
      <c r="A60" s="135"/>
      <c r="B60" s="16" t="s">
        <v>5</v>
      </c>
      <c r="C60" s="51"/>
      <c r="D60" s="66">
        <v>606.92406000000005</v>
      </c>
      <c r="E60" s="60">
        <v>0</v>
      </c>
      <c r="F60" s="51">
        <v>0</v>
      </c>
      <c r="G60" s="66">
        <v>502.03759000000002</v>
      </c>
      <c r="H60" s="66">
        <v>0</v>
      </c>
      <c r="I60" s="66">
        <v>0</v>
      </c>
      <c r="J60" s="85">
        <v>834.34976000000006</v>
      </c>
      <c r="K60" s="66"/>
      <c r="L60" s="66"/>
      <c r="M60" s="110">
        <v>1930.86277</v>
      </c>
      <c r="N60" s="18"/>
      <c r="O60" s="23">
        <f t="shared" si="14"/>
        <v>3874.17418</v>
      </c>
      <c r="Q60" s="88"/>
    </row>
    <row r="61" spans="1:18" s="7" customFormat="1" ht="10" x14ac:dyDescent="0.2">
      <c r="A61" s="135"/>
      <c r="B61" s="16" t="s">
        <v>7</v>
      </c>
      <c r="C61" s="51"/>
      <c r="D61" s="66">
        <v>199016.83007999999</v>
      </c>
      <c r="E61" s="60">
        <v>12.583290000000002</v>
      </c>
      <c r="F61" s="51">
        <v>0</v>
      </c>
      <c r="G61" s="66">
        <v>193145.04892</v>
      </c>
      <c r="H61" s="66">
        <v>0</v>
      </c>
      <c r="I61" s="66">
        <v>0</v>
      </c>
      <c r="J61" s="85">
        <v>188715.7499</v>
      </c>
      <c r="K61" s="66"/>
      <c r="L61" s="66"/>
      <c r="M61" s="110">
        <v>139423.71798000002</v>
      </c>
      <c r="N61" s="18"/>
      <c r="O61" s="23">
        <f t="shared" si="14"/>
        <v>720313.93017000007</v>
      </c>
      <c r="Q61" s="88"/>
    </row>
    <row r="62" spans="1:18" s="7" customFormat="1" ht="10" x14ac:dyDescent="0.2">
      <c r="A62" s="135"/>
      <c r="B62" s="16" t="s">
        <v>56</v>
      </c>
      <c r="C62" s="51"/>
      <c r="D62" s="66">
        <v>178.73513</v>
      </c>
      <c r="E62" s="60">
        <v>0</v>
      </c>
      <c r="F62" s="51">
        <v>0</v>
      </c>
      <c r="G62" s="66">
        <v>0</v>
      </c>
      <c r="H62" s="60">
        <v>0</v>
      </c>
      <c r="I62" s="60">
        <v>0</v>
      </c>
      <c r="J62" s="85">
        <v>0</v>
      </c>
      <c r="K62" s="66"/>
      <c r="L62" s="66"/>
      <c r="M62" s="110">
        <v>218.77098000000001</v>
      </c>
      <c r="N62" s="18"/>
      <c r="O62" s="23">
        <f t="shared" si="14"/>
        <v>397.50611000000004</v>
      </c>
      <c r="Q62" s="88"/>
    </row>
    <row r="63" spans="1:18" s="7" customFormat="1" ht="10" x14ac:dyDescent="0.2">
      <c r="A63" s="135"/>
      <c r="B63" s="16" t="s">
        <v>9</v>
      </c>
      <c r="C63" s="51"/>
      <c r="D63" s="66">
        <v>1102778.3245099999</v>
      </c>
      <c r="E63" s="60">
        <v>3087.7388899999996</v>
      </c>
      <c r="F63" s="51"/>
      <c r="G63" s="66">
        <v>1202176.4441500001</v>
      </c>
      <c r="H63" s="60"/>
      <c r="I63" s="60"/>
      <c r="J63" s="85">
        <v>1016526.0138099999</v>
      </c>
      <c r="K63" s="66"/>
      <c r="L63" s="66"/>
      <c r="M63" s="110">
        <v>1139467.18869</v>
      </c>
      <c r="N63" s="41"/>
      <c r="O63" s="23">
        <f t="shared" si="14"/>
        <v>4464035.7100499999</v>
      </c>
      <c r="Q63" s="88"/>
    </row>
    <row r="64" spans="1:18" s="7" customFormat="1" ht="10" x14ac:dyDescent="0.2">
      <c r="A64" s="135"/>
      <c r="B64" s="16" t="s">
        <v>10</v>
      </c>
      <c r="C64" s="51"/>
      <c r="D64" s="66">
        <v>0</v>
      </c>
      <c r="E64" s="60">
        <v>0</v>
      </c>
      <c r="F64" s="51">
        <v>0</v>
      </c>
      <c r="G64" s="66">
        <v>0</v>
      </c>
      <c r="H64" s="60">
        <v>0</v>
      </c>
      <c r="I64" s="60">
        <v>0</v>
      </c>
      <c r="J64" s="85">
        <v>0</v>
      </c>
      <c r="K64" s="66"/>
      <c r="L64" s="66"/>
      <c r="M64" s="110">
        <v>0</v>
      </c>
      <c r="N64" s="41"/>
      <c r="O64" s="23">
        <f t="shared" si="14"/>
        <v>0</v>
      </c>
      <c r="Q64" s="88"/>
    </row>
    <row r="65" spans="1:18" s="7" customFormat="1" ht="10" x14ac:dyDescent="0.2">
      <c r="A65" s="135"/>
      <c r="B65" s="16" t="s">
        <v>12</v>
      </c>
      <c r="C65" s="51"/>
      <c r="D65" s="66">
        <v>0</v>
      </c>
      <c r="E65" s="60">
        <v>43.405169999999998</v>
      </c>
      <c r="F65" s="51">
        <v>0</v>
      </c>
      <c r="G65" s="66">
        <v>0</v>
      </c>
      <c r="H65" s="60">
        <v>0</v>
      </c>
      <c r="I65" s="60">
        <v>0</v>
      </c>
      <c r="J65" s="85">
        <v>0</v>
      </c>
      <c r="K65" s="66"/>
      <c r="L65" s="66"/>
      <c r="M65" s="110">
        <v>0</v>
      </c>
      <c r="N65" s="41"/>
      <c r="O65" s="23">
        <f t="shared" si="14"/>
        <v>43.405169999999998</v>
      </c>
      <c r="Q65" s="88"/>
    </row>
    <row r="66" spans="1:18" s="7" customFormat="1" ht="10" x14ac:dyDescent="0.2">
      <c r="A66" s="101"/>
      <c r="B66" s="16" t="s">
        <v>11</v>
      </c>
      <c r="C66" s="51"/>
      <c r="D66" s="66">
        <v>166183.75784999999</v>
      </c>
      <c r="E66" s="93">
        <v>237.39435</v>
      </c>
      <c r="F66" s="51">
        <v>0</v>
      </c>
      <c r="G66" s="66">
        <v>238427.495</v>
      </c>
      <c r="H66" s="60">
        <v>0</v>
      </c>
      <c r="I66" s="60">
        <v>0</v>
      </c>
      <c r="J66" s="85">
        <v>212180.15231</v>
      </c>
      <c r="K66" s="66"/>
      <c r="L66" s="66"/>
      <c r="M66" s="110">
        <v>240457.97502000001</v>
      </c>
      <c r="N66" s="41"/>
      <c r="O66" s="23">
        <f t="shared" si="14"/>
        <v>857486.77453000005</v>
      </c>
      <c r="Q66" s="88"/>
    </row>
    <row r="67" spans="1:18" s="7" customFormat="1" ht="10.5" x14ac:dyDescent="0.2">
      <c r="A67" s="15" t="s">
        <v>13</v>
      </c>
      <c r="B67" s="16"/>
      <c r="C67" s="53">
        <f t="shared" ref="C67:I67" si="15">SUM(C58:C66)</f>
        <v>0</v>
      </c>
      <c r="D67" s="53">
        <f t="shared" si="15"/>
        <v>1475854.3656499998</v>
      </c>
      <c r="E67" s="53">
        <f t="shared" si="15"/>
        <v>3458.0296599999997</v>
      </c>
      <c r="F67" s="53">
        <f t="shared" si="15"/>
        <v>0</v>
      </c>
      <c r="G67" s="64">
        <f t="shared" si="15"/>
        <v>1640529.4108299999</v>
      </c>
      <c r="H67" s="64">
        <f t="shared" si="15"/>
        <v>0</v>
      </c>
      <c r="I67" s="64">
        <f t="shared" si="15"/>
        <v>0</v>
      </c>
      <c r="J67" s="64">
        <v>1423050.32207</v>
      </c>
      <c r="K67" s="53"/>
      <c r="L67" s="53"/>
      <c r="M67" s="64">
        <f>SUM(M58:M66)</f>
        <v>1528226.8812500001</v>
      </c>
      <c r="N67" s="79"/>
      <c r="O67" s="24">
        <f>SUM(C67:N67)</f>
        <v>6071119.0094600003</v>
      </c>
      <c r="Q67" s="88"/>
      <c r="R67" s="88"/>
    </row>
    <row r="68" spans="1:18" s="7" customFormat="1" ht="10" x14ac:dyDescent="0.2">
      <c r="A68" s="135" t="s">
        <v>14</v>
      </c>
      <c r="B68" s="16" t="s">
        <v>3</v>
      </c>
      <c r="C68" s="52"/>
      <c r="D68" s="66"/>
      <c r="E68" s="111"/>
      <c r="F68" s="52">
        <v>0</v>
      </c>
      <c r="G68" s="62">
        <v>0</v>
      </c>
      <c r="H68" s="111">
        <v>0</v>
      </c>
      <c r="I68" s="111">
        <v>0</v>
      </c>
      <c r="J68" s="62" t="s">
        <v>61</v>
      </c>
      <c r="K68" s="62"/>
      <c r="L68" s="62"/>
      <c r="M68" s="110">
        <v>0</v>
      </c>
      <c r="N68" s="41"/>
      <c r="O68" s="23">
        <f>SUM(C68:N68)</f>
        <v>0</v>
      </c>
    </row>
    <row r="69" spans="1:18" s="7" customFormat="1" ht="10" x14ac:dyDescent="0.2">
      <c r="A69" s="135"/>
      <c r="B69" s="16" t="s">
        <v>4</v>
      </c>
      <c r="C69" s="52"/>
      <c r="D69" s="66">
        <v>1772.4485099999999</v>
      </c>
      <c r="E69" s="111">
        <v>19.227</v>
      </c>
      <c r="F69" s="52">
        <v>0</v>
      </c>
      <c r="G69" s="62">
        <v>1569.5963000000002</v>
      </c>
      <c r="H69" s="111">
        <v>0</v>
      </c>
      <c r="I69" s="111">
        <v>0</v>
      </c>
      <c r="J69" s="62">
        <v>1198.5140700000002</v>
      </c>
      <c r="K69" s="62"/>
      <c r="L69" s="62"/>
      <c r="M69" s="110">
        <v>1682.0914599999999</v>
      </c>
      <c r="O69" s="23">
        <f t="shared" ref="O69:O76" si="16">SUM(C69:N69)</f>
        <v>6241.87734</v>
      </c>
      <c r="Q69" s="88"/>
    </row>
    <row r="70" spans="1:18" s="7" customFormat="1" ht="10" x14ac:dyDescent="0.2">
      <c r="A70" s="135"/>
      <c r="B70" s="16" t="s">
        <v>5</v>
      </c>
      <c r="C70" s="52"/>
      <c r="D70" s="66">
        <v>151.73101</v>
      </c>
      <c r="E70" s="111">
        <v>0</v>
      </c>
      <c r="F70" s="52">
        <v>0</v>
      </c>
      <c r="G70" s="62">
        <v>125.5094</v>
      </c>
      <c r="H70" s="111">
        <v>0</v>
      </c>
      <c r="I70" s="111">
        <v>0</v>
      </c>
      <c r="J70" s="62">
        <v>208.58742999999998</v>
      </c>
      <c r="K70" s="62"/>
      <c r="L70" s="62"/>
      <c r="M70" s="110">
        <v>482.71570000000003</v>
      </c>
      <c r="O70" s="23">
        <f t="shared" si="16"/>
        <v>968.54354000000001</v>
      </c>
      <c r="Q70" s="88"/>
    </row>
    <row r="71" spans="1:18" s="7" customFormat="1" ht="10" x14ac:dyDescent="0.2">
      <c r="A71" s="135"/>
      <c r="B71" s="25" t="s">
        <v>7</v>
      </c>
      <c r="C71" s="52"/>
      <c r="D71" s="66">
        <v>49754.207509999993</v>
      </c>
      <c r="E71" s="111">
        <v>3.1458200000000001</v>
      </c>
      <c r="F71" s="52">
        <v>0</v>
      </c>
      <c r="G71" s="62">
        <v>48286.262219999997</v>
      </c>
      <c r="H71" s="111">
        <v>0</v>
      </c>
      <c r="I71" s="111">
        <v>0</v>
      </c>
      <c r="J71" s="62">
        <v>47178.937480000008</v>
      </c>
      <c r="K71" s="62"/>
      <c r="L71" s="62"/>
      <c r="M71" s="110">
        <v>34855.929480000006</v>
      </c>
      <c r="N71" s="102"/>
      <c r="O71" s="23">
        <f t="shared" si="16"/>
        <v>180078.48251</v>
      </c>
      <c r="Q71" s="88"/>
    </row>
    <row r="72" spans="1:18" s="7" customFormat="1" ht="10" x14ac:dyDescent="0.2">
      <c r="A72" s="135"/>
      <c r="B72" s="25" t="s">
        <v>56</v>
      </c>
      <c r="C72" s="52"/>
      <c r="D72" s="66">
        <v>44.683790000000002</v>
      </c>
      <c r="E72" s="111">
        <v>0</v>
      </c>
      <c r="F72" s="52">
        <v>0</v>
      </c>
      <c r="G72" s="62">
        <v>0</v>
      </c>
      <c r="H72" s="111">
        <v>0</v>
      </c>
      <c r="I72" s="111">
        <v>0</v>
      </c>
      <c r="J72" s="62">
        <v>0</v>
      </c>
      <c r="K72" s="62"/>
      <c r="L72" s="62"/>
      <c r="M72" s="110">
        <v>5.4692740000000004E-2</v>
      </c>
      <c r="N72" s="102"/>
      <c r="O72" s="23">
        <f t="shared" si="16"/>
        <v>44.738482740000002</v>
      </c>
      <c r="Q72" s="88"/>
    </row>
    <row r="73" spans="1:18" s="7" customFormat="1" ht="10" x14ac:dyDescent="0.2">
      <c r="A73" s="135"/>
      <c r="B73" s="25" t="s">
        <v>9</v>
      </c>
      <c r="C73" s="52"/>
      <c r="D73" s="66">
        <v>244200.13542999999</v>
      </c>
      <c r="E73" s="111">
        <v>771.93</v>
      </c>
      <c r="F73" s="52">
        <v>0</v>
      </c>
      <c r="G73" s="62">
        <v>300544.11102999997</v>
      </c>
      <c r="H73" s="111">
        <v>0</v>
      </c>
      <c r="I73" s="111">
        <v>0</v>
      </c>
      <c r="J73" s="62">
        <v>254131.50347</v>
      </c>
      <c r="K73" s="62"/>
      <c r="L73" s="62"/>
      <c r="M73" s="110">
        <v>284866.79722999997</v>
      </c>
      <c r="N73" s="102"/>
      <c r="O73" s="23">
        <f t="shared" si="16"/>
        <v>1084514.47716</v>
      </c>
      <c r="Q73" s="88"/>
    </row>
    <row r="74" spans="1:18" s="7" customFormat="1" ht="10" x14ac:dyDescent="0.2">
      <c r="A74" s="135"/>
      <c r="B74" s="25" t="s">
        <v>10</v>
      </c>
      <c r="C74" s="52"/>
      <c r="D74" s="66">
        <v>0</v>
      </c>
      <c r="E74" s="111">
        <v>0</v>
      </c>
      <c r="F74" s="52">
        <v>0</v>
      </c>
      <c r="G74" s="62">
        <v>0</v>
      </c>
      <c r="H74" s="111">
        <v>0</v>
      </c>
      <c r="I74" s="111">
        <v>0</v>
      </c>
      <c r="J74" s="62">
        <v>0</v>
      </c>
      <c r="K74" s="62"/>
      <c r="L74" s="62"/>
      <c r="M74" s="110">
        <v>0</v>
      </c>
      <c r="O74" s="23">
        <f t="shared" si="16"/>
        <v>0</v>
      </c>
      <c r="Q74" s="88"/>
    </row>
    <row r="75" spans="1:18" s="7" customFormat="1" ht="10" x14ac:dyDescent="0.2">
      <c r="A75" s="135"/>
      <c r="B75" s="25" t="s">
        <v>12</v>
      </c>
      <c r="C75" s="52"/>
      <c r="D75" s="66">
        <v>0</v>
      </c>
      <c r="E75" s="111">
        <v>10.85</v>
      </c>
      <c r="F75" s="52">
        <v>0</v>
      </c>
      <c r="G75" s="62">
        <v>0</v>
      </c>
      <c r="H75" s="111">
        <v>0</v>
      </c>
      <c r="I75" s="111">
        <v>0</v>
      </c>
      <c r="J75" s="62">
        <v>0</v>
      </c>
      <c r="K75" s="62"/>
      <c r="L75" s="62"/>
      <c r="M75" s="110">
        <v>0</v>
      </c>
      <c r="O75" s="23">
        <f t="shared" si="16"/>
        <v>10.85</v>
      </c>
      <c r="Q75" s="88"/>
    </row>
    <row r="76" spans="1:18" s="7" customFormat="1" ht="10" x14ac:dyDescent="0.2">
      <c r="A76" s="101"/>
      <c r="B76" s="25" t="s">
        <v>11</v>
      </c>
      <c r="C76" s="52"/>
      <c r="D76" s="66">
        <v>41545.939440000002</v>
      </c>
      <c r="E76" s="111">
        <v>59.35</v>
      </c>
      <c r="F76" s="52">
        <v>0</v>
      </c>
      <c r="G76" s="62">
        <v>59606.873749999999</v>
      </c>
      <c r="H76" s="111">
        <v>0</v>
      </c>
      <c r="I76" s="111">
        <v>0</v>
      </c>
      <c r="J76" s="62">
        <v>53045.03807000001</v>
      </c>
      <c r="K76" s="62"/>
      <c r="L76" s="62"/>
      <c r="M76" s="110">
        <v>60114.493709999995</v>
      </c>
      <c r="N76" s="102"/>
      <c r="O76" s="23">
        <f t="shared" si="16"/>
        <v>214371.69497000001</v>
      </c>
      <c r="Q76" s="88"/>
    </row>
    <row r="77" spans="1:18" s="7" customFormat="1" ht="10.5" x14ac:dyDescent="0.2">
      <c r="A77" s="15" t="s">
        <v>22</v>
      </c>
      <c r="B77" s="26"/>
      <c r="C77" s="62">
        <f t="shared" ref="C77:I77" si="17">SUM(C68:C76)</f>
        <v>0</v>
      </c>
      <c r="D77" s="64">
        <f t="shared" si="17"/>
        <v>337469.14568999998</v>
      </c>
      <c r="E77" s="111">
        <f t="shared" si="17"/>
        <v>864.50282000000004</v>
      </c>
      <c r="F77" s="52">
        <f t="shared" si="17"/>
        <v>0</v>
      </c>
      <c r="G77" s="64">
        <f t="shared" si="17"/>
        <v>410132.35269999993</v>
      </c>
      <c r="H77" s="64">
        <f t="shared" si="17"/>
        <v>0</v>
      </c>
      <c r="I77" s="64">
        <f t="shared" si="17"/>
        <v>0</v>
      </c>
      <c r="J77" s="64">
        <v>355762.58052000002</v>
      </c>
      <c r="K77" s="64"/>
      <c r="L77" s="64"/>
      <c r="M77" s="64">
        <f>SUM(M68:M76)</f>
        <v>382002.08227273996</v>
      </c>
      <c r="N77" s="103"/>
      <c r="O77" s="24">
        <f>SUM(C77:N77)</f>
        <v>1486230.6640027398</v>
      </c>
      <c r="P77" s="89"/>
      <c r="Q77" s="88"/>
    </row>
    <row r="78" spans="1:18" s="7" customFormat="1" ht="10.5" x14ac:dyDescent="0.2">
      <c r="A78" s="87" t="s">
        <v>49</v>
      </c>
      <c r="B78" s="16" t="s">
        <v>11</v>
      </c>
      <c r="C78" s="62"/>
      <c r="D78" s="62">
        <v>17418.263609999998</v>
      </c>
      <c r="E78" s="111">
        <v>0</v>
      </c>
      <c r="F78" s="52">
        <v>0</v>
      </c>
      <c r="G78" s="130">
        <v>4002.7579700000001</v>
      </c>
      <c r="H78" s="111">
        <v>0</v>
      </c>
      <c r="I78" s="111">
        <v>0</v>
      </c>
      <c r="J78" s="62">
        <v>0</v>
      </c>
      <c r="K78" s="62"/>
      <c r="L78" s="62"/>
      <c r="M78" s="62">
        <v>0</v>
      </c>
      <c r="N78" s="102"/>
      <c r="O78" s="23">
        <f>SUM(C78:N78)</f>
        <v>21421.021579999997</v>
      </c>
      <c r="Q78" s="88"/>
    </row>
    <row r="79" spans="1:18" s="7" customFormat="1" ht="10.5" x14ac:dyDescent="0.2">
      <c r="A79" s="15" t="s">
        <v>30</v>
      </c>
      <c r="B79" s="25"/>
      <c r="C79" s="62">
        <f t="shared" ref="C79:O79" si="18">C67+C77+C78</f>
        <v>0</v>
      </c>
      <c r="D79" s="64">
        <f t="shared" si="18"/>
        <v>1830741.7749499998</v>
      </c>
      <c r="E79" s="111">
        <f t="shared" si="18"/>
        <v>4322.5324799999999</v>
      </c>
      <c r="F79" s="111">
        <f t="shared" si="18"/>
        <v>0</v>
      </c>
      <c r="G79" s="64">
        <f t="shared" si="18"/>
        <v>2054664.5214999998</v>
      </c>
      <c r="H79" s="64">
        <f t="shared" si="18"/>
        <v>0</v>
      </c>
      <c r="I79" s="64">
        <f t="shared" si="18"/>
        <v>0</v>
      </c>
      <c r="J79" s="64">
        <f t="shared" si="18"/>
        <v>1778812.9025900001</v>
      </c>
      <c r="K79" s="64"/>
      <c r="L79" s="64"/>
      <c r="M79" s="64">
        <f>M67+M77+M78</f>
        <v>1910228.9635227402</v>
      </c>
      <c r="N79" s="103"/>
      <c r="O79" s="24">
        <f t="shared" si="18"/>
        <v>7578770.6950427406</v>
      </c>
      <c r="Q79" s="88"/>
    </row>
    <row r="80" spans="1:18" s="7" customFormat="1" ht="10" x14ac:dyDescent="0.2">
      <c r="A80" s="101" t="s">
        <v>32</v>
      </c>
      <c r="B80" s="25"/>
      <c r="C80" s="43"/>
      <c r="D80" s="62">
        <v>79927.565530000007</v>
      </c>
      <c r="E80" s="111">
        <v>859.50968</v>
      </c>
      <c r="F80" s="52">
        <v>0</v>
      </c>
      <c r="G80" s="62">
        <v>84838.736150000012</v>
      </c>
      <c r="H80" s="111">
        <v>0</v>
      </c>
      <c r="I80" s="111">
        <v>0</v>
      </c>
      <c r="J80" s="62">
        <f>'[2]Caixa 2017'!G8/1000</f>
        <v>56293.881909999996</v>
      </c>
      <c r="K80" s="62"/>
      <c r="L80" s="62"/>
      <c r="M80" s="110">
        <v>64488.422030000002</v>
      </c>
      <c r="N80" s="102"/>
      <c r="O80" s="23">
        <f>SUM(C80:N80)</f>
        <v>286408.1153</v>
      </c>
      <c r="Q80" s="85"/>
    </row>
    <row r="81" spans="1:18" s="7" customFormat="1" ht="10" x14ac:dyDescent="0.2">
      <c r="A81" s="101" t="s">
        <v>31</v>
      </c>
      <c r="B81" s="25"/>
      <c r="C81" s="43"/>
      <c r="D81" s="62">
        <v>319710.26208999997</v>
      </c>
      <c r="E81" s="111">
        <v>3438.0386899999994</v>
      </c>
      <c r="F81" s="43">
        <v>0</v>
      </c>
      <c r="G81" s="62">
        <v>339354.94455999997</v>
      </c>
      <c r="H81" s="111">
        <v>0</v>
      </c>
      <c r="I81" s="111">
        <v>0</v>
      </c>
      <c r="J81" s="62">
        <f>'[2]Caixa 2017'!G9/1000</f>
        <v>225175.52767999997</v>
      </c>
      <c r="K81" s="62"/>
      <c r="L81" s="62"/>
      <c r="M81" s="110">
        <v>257953.68811000002</v>
      </c>
      <c r="N81" s="102"/>
      <c r="O81" s="23">
        <f>SUM(C81:N81)</f>
        <v>1145632.46113</v>
      </c>
      <c r="Q81" s="85"/>
    </row>
    <row r="82" spans="1:18" s="7" customFormat="1" ht="10" x14ac:dyDescent="0.2">
      <c r="A82" s="101" t="s">
        <v>54</v>
      </c>
      <c r="B82" s="25"/>
      <c r="C82" s="43"/>
      <c r="D82" s="62">
        <v>1445180.12944</v>
      </c>
      <c r="E82" s="111">
        <v>24.988719999999997</v>
      </c>
      <c r="F82" s="43">
        <v>0</v>
      </c>
      <c r="G82" s="62">
        <v>1626468.0828399998</v>
      </c>
      <c r="H82" s="111">
        <v>0</v>
      </c>
      <c r="I82" s="111">
        <v>0</v>
      </c>
      <c r="J82" s="62">
        <f>'[2]Caixa 2017'!G10/1000</f>
        <v>1497343.493</v>
      </c>
      <c r="K82" s="62"/>
      <c r="L82" s="62"/>
      <c r="M82" s="110">
        <v>1587841.49144</v>
      </c>
      <c r="N82" s="102"/>
      <c r="O82" s="23">
        <f>SUM(C82:N82)</f>
        <v>6156858.1854400001</v>
      </c>
      <c r="Q82" s="85"/>
    </row>
    <row r="83" spans="1:18" s="7" customFormat="1" ht="10.5" x14ac:dyDescent="0.2">
      <c r="A83" s="15" t="s">
        <v>27</v>
      </c>
      <c r="B83" s="60"/>
      <c r="C83" s="64">
        <f t="shared" ref="C83:J83" si="19">SUM(C80:C82)</f>
        <v>0</v>
      </c>
      <c r="D83" s="64">
        <f t="shared" si="19"/>
        <v>1844817.9570599999</v>
      </c>
      <c r="E83" s="45">
        <f t="shared" si="19"/>
        <v>4322.5370899999998</v>
      </c>
      <c r="F83" s="64">
        <f t="shared" si="19"/>
        <v>0</v>
      </c>
      <c r="G83" s="64">
        <f t="shared" si="19"/>
        <v>2050661.7635499998</v>
      </c>
      <c r="H83" s="64">
        <f t="shared" si="19"/>
        <v>0</v>
      </c>
      <c r="I83" s="64">
        <f t="shared" si="19"/>
        <v>0</v>
      </c>
      <c r="J83" s="64">
        <f t="shared" si="19"/>
        <v>1778812.9025900001</v>
      </c>
      <c r="K83" s="64"/>
      <c r="L83" s="64"/>
      <c r="M83" s="64">
        <f>SUM(M80:M82)</f>
        <v>1910283.60158</v>
      </c>
      <c r="N83" s="103"/>
      <c r="O83" s="24">
        <f>SUM(O80+O81+O82)</f>
        <v>7588898.7618700005</v>
      </c>
      <c r="Q83" s="85"/>
    </row>
    <row r="84" spans="1:18" s="7" customFormat="1" ht="11" thickBot="1" x14ac:dyDescent="0.25">
      <c r="A84" s="15" t="s">
        <v>29</v>
      </c>
      <c r="B84" s="25"/>
      <c r="C84" s="121">
        <f t="shared" ref="C84:J84" si="20">C79+C83</f>
        <v>0</v>
      </c>
      <c r="D84" s="121">
        <f t="shared" si="20"/>
        <v>3675559.7320099995</v>
      </c>
      <c r="E84" s="45">
        <f t="shared" si="20"/>
        <v>8645.0695699999997</v>
      </c>
      <c r="F84" s="121">
        <f t="shared" si="20"/>
        <v>0</v>
      </c>
      <c r="G84" s="121">
        <f t="shared" si="20"/>
        <v>4105326.2850499996</v>
      </c>
      <c r="H84" s="121">
        <f t="shared" si="20"/>
        <v>0</v>
      </c>
      <c r="I84" s="121">
        <f t="shared" si="20"/>
        <v>0</v>
      </c>
      <c r="J84" s="121">
        <f t="shared" si="20"/>
        <v>3557625.8051800001</v>
      </c>
      <c r="K84" s="64"/>
      <c r="L84" s="64"/>
      <c r="M84" s="121">
        <f>M79+M83</f>
        <v>3820512.5651027402</v>
      </c>
      <c r="N84" s="103"/>
      <c r="O84" s="24">
        <f>SUM(C84:N84)</f>
        <v>15167669.456912741</v>
      </c>
      <c r="P84" s="88"/>
      <c r="Q84" s="88"/>
      <c r="R84" s="88"/>
    </row>
    <row r="85" spans="1:18" s="7" customFormat="1" ht="11" thickBot="1" x14ac:dyDescent="0.25">
      <c r="A85" s="136" t="s">
        <v>50</v>
      </c>
      <c r="B85" s="137"/>
      <c r="C85" s="80">
        <v>242301.37</v>
      </c>
      <c r="D85" s="81">
        <v>216.58</v>
      </c>
      <c r="E85" s="81">
        <v>0.03</v>
      </c>
      <c r="F85" s="81">
        <v>1.9339</v>
      </c>
      <c r="G85" s="81">
        <v>667.88525000000004</v>
      </c>
      <c r="H85" s="81">
        <f>1816492.29/1000</f>
        <v>1816.4922900000001</v>
      </c>
      <c r="I85" s="82">
        <v>380.29626000000002</v>
      </c>
      <c r="J85" s="82">
        <v>137.65598</v>
      </c>
      <c r="K85" s="82">
        <v>951.78737000000001</v>
      </c>
      <c r="L85" s="82">
        <v>119.20331</v>
      </c>
      <c r="M85" s="82">
        <v>85.254619999999989</v>
      </c>
      <c r="N85" s="82">
        <v>0</v>
      </c>
      <c r="O85" s="83">
        <f>SUM(C85:N85)</f>
        <v>246678.48897999999</v>
      </c>
    </row>
    <row r="86" spans="1:18" s="7" customFormat="1" ht="11" thickBot="1" x14ac:dyDescent="0.25">
      <c r="A86" s="138" t="s">
        <v>52</v>
      </c>
      <c r="B86" s="139"/>
      <c r="C86" s="27"/>
      <c r="D86" s="67"/>
      <c r="E86" s="67"/>
      <c r="F86" s="67"/>
      <c r="G86" s="67"/>
      <c r="H86" s="67"/>
      <c r="I86" s="94"/>
      <c r="J86" s="67"/>
      <c r="K86" s="84"/>
      <c r="L86" s="84"/>
      <c r="M86" s="84"/>
      <c r="N86" s="28"/>
      <c r="O86" s="95">
        <f>SUM(C86:N86)</f>
        <v>0</v>
      </c>
    </row>
    <row r="87" spans="1:18" s="7" customFormat="1" ht="11.5" thickTop="1" thickBot="1" x14ac:dyDescent="0.25">
      <c r="A87" s="36" t="s">
        <v>33</v>
      </c>
      <c r="B87" s="37"/>
      <c r="C87" s="38">
        <f t="shared" ref="C87:J87" si="21">SUM(C56+C85+C86)+C84</f>
        <v>1350784.3846100001</v>
      </c>
      <c r="D87" s="38">
        <f t="shared" si="21"/>
        <v>5139218.4503499996</v>
      </c>
      <c r="E87" s="38">
        <f t="shared" si="21"/>
        <v>1418883.8612200005</v>
      </c>
      <c r="F87" s="38">
        <f t="shared" si="21"/>
        <v>1208986.2330500002</v>
      </c>
      <c r="G87" s="38">
        <f t="shared" si="21"/>
        <v>5309697.0880299993</v>
      </c>
      <c r="H87" s="38">
        <f t="shared" si="21"/>
        <v>1184596.6750299998</v>
      </c>
      <c r="I87" s="38">
        <f t="shared" si="21"/>
        <v>1280155.6667299997</v>
      </c>
      <c r="J87" s="38">
        <f t="shared" si="21"/>
        <v>4762039.9872099999</v>
      </c>
      <c r="K87" s="68"/>
      <c r="L87" s="68"/>
      <c r="M87" s="68"/>
      <c r="N87" s="39"/>
      <c r="O87" s="40">
        <f>SUM(C87:N87)</f>
        <v>21654362.34623</v>
      </c>
    </row>
    <row r="88" spans="1:18" s="7" customFormat="1" ht="11" thickTop="1" x14ac:dyDescent="0.2">
      <c r="A88" s="135" t="s">
        <v>51</v>
      </c>
      <c r="B88" s="140"/>
      <c r="C88" s="29"/>
      <c r="D88" s="69"/>
      <c r="E88" s="69"/>
      <c r="F88" s="69"/>
      <c r="G88" s="69"/>
      <c r="H88" s="69"/>
      <c r="I88" s="30"/>
      <c r="J88" s="69"/>
      <c r="K88" s="69"/>
      <c r="L88" s="69"/>
      <c r="M88" s="69"/>
      <c r="N88" s="18"/>
      <c r="O88" s="31"/>
    </row>
    <row r="89" spans="1:18" s="7" customFormat="1" ht="10.5" x14ac:dyDescent="0.2">
      <c r="A89" s="141" t="s">
        <v>2</v>
      </c>
      <c r="B89" s="25" t="s">
        <v>3</v>
      </c>
      <c r="C89" s="41">
        <v>303.15386000000001</v>
      </c>
      <c r="D89" s="70">
        <v>380.00198000000006</v>
      </c>
      <c r="E89" s="70">
        <v>318.91000000000003</v>
      </c>
      <c r="F89" s="70">
        <v>283.22804000000002</v>
      </c>
      <c r="G89" s="70">
        <v>311.60199999999998</v>
      </c>
      <c r="H89" s="70">
        <v>303.00632000000002</v>
      </c>
      <c r="I89" s="70">
        <v>321.07100000000003</v>
      </c>
      <c r="J89" s="70">
        <v>274.64209000000005</v>
      </c>
      <c r="K89" s="70">
        <v>256.64722999999998</v>
      </c>
      <c r="L89" s="70">
        <v>354.54300999999998</v>
      </c>
      <c r="M89" s="70">
        <v>318.55528000000004</v>
      </c>
      <c r="N89" s="18"/>
      <c r="O89" s="58">
        <f t="shared" ref="O89:O96" si="22">SUM(C89:N89)</f>
        <v>3425.3608099999997</v>
      </c>
    </row>
    <row r="90" spans="1:18" s="7" customFormat="1" ht="10.5" x14ac:dyDescent="0.2">
      <c r="A90" s="141"/>
      <c r="B90" s="25" t="s">
        <v>4</v>
      </c>
      <c r="C90" s="41">
        <v>1852.9159399999999</v>
      </c>
      <c r="D90" s="70">
        <v>2442.4404</v>
      </c>
      <c r="E90" s="70">
        <v>2347.87</v>
      </c>
      <c r="F90" s="70">
        <v>2006.7539199999999</v>
      </c>
      <c r="G90" s="70">
        <v>1855.9260099999999</v>
      </c>
      <c r="H90" s="70">
        <v>1959.09148</v>
      </c>
      <c r="I90" s="70">
        <v>1955.56575</v>
      </c>
      <c r="J90" s="70">
        <v>1896.38842</v>
      </c>
      <c r="K90" s="70">
        <v>2146.0475899999997</v>
      </c>
      <c r="L90" s="70">
        <v>2126.7543799999999</v>
      </c>
      <c r="M90" s="70">
        <v>2265.7255699999996</v>
      </c>
      <c r="N90" s="18"/>
      <c r="O90" s="58">
        <f t="shared" si="22"/>
        <v>22855.479459999995</v>
      </c>
    </row>
    <row r="91" spans="1:18" s="7" customFormat="1" ht="10.5" x14ac:dyDescent="0.2">
      <c r="A91" s="141"/>
      <c r="B91" s="25" t="s">
        <v>5</v>
      </c>
      <c r="C91" s="41">
        <v>1170.9342300000001</v>
      </c>
      <c r="D91" s="70">
        <v>1368.2372700000001</v>
      </c>
      <c r="E91" s="70">
        <v>1429.53</v>
      </c>
      <c r="F91" s="70">
        <v>1197.6722199999999</v>
      </c>
      <c r="G91" s="70">
        <v>1223.2587900000001</v>
      </c>
      <c r="H91" s="70">
        <v>1272.6963699999999</v>
      </c>
      <c r="I91" s="70">
        <v>1204.367</v>
      </c>
      <c r="J91" s="70">
        <v>1065.9008800000001</v>
      </c>
      <c r="K91" s="70">
        <v>1157.4004199999999</v>
      </c>
      <c r="L91" s="70">
        <v>1203.61274</v>
      </c>
      <c r="M91" s="70">
        <v>1255.4905100000003</v>
      </c>
      <c r="N91" s="18"/>
      <c r="O91" s="58">
        <f t="shared" si="22"/>
        <v>13549.10043</v>
      </c>
      <c r="Q91" s="85"/>
    </row>
    <row r="92" spans="1:18" s="7" customFormat="1" ht="10.5" x14ac:dyDescent="0.2">
      <c r="A92" s="141"/>
      <c r="B92" s="25" t="s">
        <v>6</v>
      </c>
      <c r="C92" s="41">
        <v>42.672539999999998</v>
      </c>
      <c r="D92" s="70">
        <v>58.094859999999997</v>
      </c>
      <c r="E92" s="70">
        <v>53.99</v>
      </c>
      <c r="F92" s="70">
        <v>44.070339999999995</v>
      </c>
      <c r="G92" s="70">
        <v>44.151159999999997</v>
      </c>
      <c r="H92" s="70">
        <v>42.697780000000002</v>
      </c>
      <c r="I92" s="70">
        <v>43.811999999999998</v>
      </c>
      <c r="J92" s="70">
        <v>42.109629999999996</v>
      </c>
      <c r="K92" s="70">
        <v>45.494599999999998</v>
      </c>
      <c r="L92" s="70">
        <v>44.889470000000003</v>
      </c>
      <c r="M92" s="70">
        <v>44.994140000000002</v>
      </c>
      <c r="N92" s="18"/>
      <c r="O92" s="58">
        <f t="shared" si="22"/>
        <v>506.97651999999999</v>
      </c>
      <c r="Q92" s="88"/>
    </row>
    <row r="93" spans="1:18" s="7" customFormat="1" ht="10.5" x14ac:dyDescent="0.2">
      <c r="A93" s="141"/>
      <c r="B93" s="25" t="s">
        <v>7</v>
      </c>
      <c r="C93" s="41">
        <v>444.89057000000003</v>
      </c>
      <c r="D93" s="70">
        <v>584.61207000000002</v>
      </c>
      <c r="E93" s="70">
        <v>556.91999999999996</v>
      </c>
      <c r="F93" s="70">
        <v>455.93119999999993</v>
      </c>
      <c r="G93" s="70">
        <v>430.07393000000002</v>
      </c>
      <c r="H93" s="70">
        <v>406.36662000000001</v>
      </c>
      <c r="I93" s="70">
        <v>417.45800000000003</v>
      </c>
      <c r="J93" s="70">
        <v>412.04019</v>
      </c>
      <c r="K93" s="70">
        <v>433.45834000000002</v>
      </c>
      <c r="L93" s="70">
        <v>422.65360999999996</v>
      </c>
      <c r="M93" s="70">
        <v>441.09930000000003</v>
      </c>
      <c r="N93" s="18"/>
      <c r="O93" s="58">
        <f t="shared" si="22"/>
        <v>5005.5038300000006</v>
      </c>
      <c r="Q93" s="85"/>
    </row>
    <row r="94" spans="1:18" s="7" customFormat="1" ht="10.5" x14ac:dyDescent="0.2">
      <c r="A94" s="141"/>
      <c r="B94" s="25" t="s">
        <v>10</v>
      </c>
      <c r="C94" s="41">
        <v>1820.5856799999999</v>
      </c>
      <c r="D94" s="70">
        <v>2314.3223700000003</v>
      </c>
      <c r="E94" s="70">
        <v>2266.77</v>
      </c>
      <c r="F94" s="70">
        <v>1933.6588899999999</v>
      </c>
      <c r="G94" s="70">
        <v>1849.67426</v>
      </c>
      <c r="H94" s="70">
        <v>1992.35672</v>
      </c>
      <c r="I94" s="70">
        <v>1895.873</v>
      </c>
      <c r="J94" s="70">
        <v>1853.53088</v>
      </c>
      <c r="K94" s="70">
        <v>1799.2101399999999</v>
      </c>
      <c r="L94" s="70">
        <v>1912.0587499999999</v>
      </c>
      <c r="M94" s="70">
        <v>1902.3139799999999</v>
      </c>
      <c r="N94" s="18"/>
      <c r="O94" s="58">
        <f t="shared" si="22"/>
        <v>21540.354670000001</v>
      </c>
      <c r="Q94" s="88"/>
    </row>
    <row r="95" spans="1:18" s="7" customFormat="1" ht="10.5" x14ac:dyDescent="0.2">
      <c r="A95" s="141"/>
      <c r="B95" s="25" t="s">
        <v>12</v>
      </c>
      <c r="C95" s="41">
        <v>589.10021999999992</v>
      </c>
      <c r="D95" s="70">
        <v>673.21438000000012</v>
      </c>
      <c r="E95" s="70">
        <v>691.61</v>
      </c>
      <c r="F95" s="70">
        <v>587.12040000000002</v>
      </c>
      <c r="G95" s="70">
        <v>567.21753999999999</v>
      </c>
      <c r="H95" s="131">
        <v>518.99473</v>
      </c>
      <c r="I95" s="131">
        <v>571.66200000000003</v>
      </c>
      <c r="J95" s="131">
        <v>508.47686000000004</v>
      </c>
      <c r="K95" s="131">
        <v>522.20346999999992</v>
      </c>
      <c r="L95" s="131">
        <v>519.44065999999998</v>
      </c>
      <c r="M95" s="131">
        <v>559.71663999999998</v>
      </c>
      <c r="N95" s="18"/>
      <c r="O95" s="58">
        <f t="shared" si="22"/>
        <v>6308.7568999999994</v>
      </c>
      <c r="Q95" s="88"/>
    </row>
    <row r="96" spans="1:18" s="7" customFormat="1" ht="10.5" x14ac:dyDescent="0.2">
      <c r="A96" s="141"/>
      <c r="B96" s="25" t="s">
        <v>56</v>
      </c>
      <c r="C96" s="41">
        <v>731.04815999999994</v>
      </c>
      <c r="D96" s="70">
        <v>801.8979300000002</v>
      </c>
      <c r="E96" s="70">
        <v>431.77028000000007</v>
      </c>
      <c r="F96" s="70">
        <v>147.30502999999999</v>
      </c>
      <c r="G96" s="70">
        <v>1.4642900000000001</v>
      </c>
      <c r="H96" s="70">
        <v>4.8818299999999999</v>
      </c>
      <c r="I96" s="70">
        <v>62.747999999999998</v>
      </c>
      <c r="J96" s="70">
        <v>459.96416999999997</v>
      </c>
      <c r="K96" s="70">
        <v>884.87022000000002</v>
      </c>
      <c r="L96" s="70">
        <v>771.85255000000006</v>
      </c>
      <c r="M96" s="70">
        <v>636.38709000000006</v>
      </c>
      <c r="N96" s="18"/>
      <c r="O96" s="58">
        <f t="shared" si="22"/>
        <v>4934.1895499999991</v>
      </c>
      <c r="Q96" s="85"/>
    </row>
    <row r="97" spans="1:17" s="7" customFormat="1" ht="11" thickBot="1" x14ac:dyDescent="0.25">
      <c r="A97" s="133" t="s">
        <v>34</v>
      </c>
      <c r="B97" s="134"/>
      <c r="C97" s="98">
        <f t="shared" ref="C97:F97" si="23">SUM(C89:C96)</f>
        <v>6955.3012000000008</v>
      </c>
      <c r="D97" s="98">
        <f t="shared" si="23"/>
        <v>8622.8212600000006</v>
      </c>
      <c r="E97" s="98">
        <f t="shared" si="23"/>
        <v>8097.3702799999992</v>
      </c>
      <c r="F97" s="98">
        <f t="shared" si="23"/>
        <v>6655.7400400000006</v>
      </c>
      <c r="G97" s="99">
        <v>6283.3679799999991</v>
      </c>
      <c r="H97" s="99">
        <f>SUM(H89:H96)</f>
        <v>6500.0918500000007</v>
      </c>
      <c r="I97" s="99">
        <f>SUM(I89:I96)</f>
        <v>6472.5567499999997</v>
      </c>
      <c r="J97" s="99">
        <f t="shared" ref="J97:N97" si="24">SUM(J89:J96)</f>
        <v>6513.0531200000005</v>
      </c>
      <c r="K97" s="99">
        <f t="shared" si="24"/>
        <v>7245.3320099999992</v>
      </c>
      <c r="L97" s="99">
        <f t="shared" si="24"/>
        <v>7355.8051699999996</v>
      </c>
      <c r="M97" s="99">
        <f t="shared" si="24"/>
        <v>7424.2825099999991</v>
      </c>
      <c r="N97" s="99">
        <f t="shared" si="24"/>
        <v>0</v>
      </c>
      <c r="O97" s="100">
        <f>SUM(C97:N97)</f>
        <v>78125.722170000008</v>
      </c>
      <c r="P97" s="85"/>
      <c r="Q97" s="85"/>
    </row>
    <row r="98" spans="1:17" s="7" customFormat="1" ht="11" thickTop="1" x14ac:dyDescent="0.2">
      <c r="A98" s="3" t="s">
        <v>60</v>
      </c>
      <c r="B98" s="4"/>
      <c r="C98" s="97">
        <v>42736</v>
      </c>
      <c r="D98" s="97">
        <v>42768</v>
      </c>
      <c r="E98" s="97">
        <v>42800</v>
      </c>
      <c r="F98" s="97">
        <v>42832</v>
      </c>
      <c r="G98" s="97">
        <v>42864</v>
      </c>
      <c r="H98" s="97">
        <v>42896</v>
      </c>
      <c r="I98" s="97">
        <v>42927</v>
      </c>
      <c r="J98" s="97">
        <v>42959</v>
      </c>
      <c r="K98" s="97">
        <v>42979</v>
      </c>
      <c r="L98" s="97">
        <v>43009</v>
      </c>
      <c r="M98" s="97">
        <v>43040</v>
      </c>
      <c r="N98" s="97">
        <v>43070</v>
      </c>
      <c r="O98" s="96" t="s">
        <v>35</v>
      </c>
    </row>
    <row r="99" spans="1:17" s="7" customFormat="1" ht="10.5" x14ac:dyDescent="0.2">
      <c r="A99" s="101" t="s">
        <v>36</v>
      </c>
      <c r="B99" s="16" t="s">
        <v>37</v>
      </c>
      <c r="C99" s="74">
        <v>807.06205024819803</v>
      </c>
      <c r="D99" s="75">
        <v>985.05812738492511</v>
      </c>
      <c r="E99" s="75">
        <v>962.87763526242941</v>
      </c>
      <c r="F99" s="75">
        <v>931.08840575244847</v>
      </c>
      <c r="G99" s="71">
        <v>879.0235838324611</v>
      </c>
      <c r="H99" s="71">
        <v>887.84658383009298</v>
      </c>
      <c r="I99" s="75">
        <v>880.73919078833569</v>
      </c>
      <c r="J99" s="75">
        <v>848.77521390285949</v>
      </c>
      <c r="K99" s="75">
        <v>855.64383700233543</v>
      </c>
      <c r="L99" s="75">
        <v>883.81491440019988</v>
      </c>
      <c r="M99" s="75">
        <v>956.34048443115501</v>
      </c>
      <c r="N99" s="75">
        <v>1008.2242270448517</v>
      </c>
      <c r="O99" s="32">
        <f>AVERAGE(C99:N99)</f>
        <v>907.20785449002426</v>
      </c>
    </row>
    <row r="100" spans="1:17" s="7" customFormat="1" ht="10.5" x14ac:dyDescent="0.2">
      <c r="A100" s="101" t="s">
        <v>36</v>
      </c>
      <c r="B100" s="16" t="s">
        <v>38</v>
      </c>
      <c r="C100" s="76">
        <v>38.400782361528179</v>
      </c>
      <c r="D100" s="72">
        <v>46.727364989422092</v>
      </c>
      <c r="E100" s="72">
        <v>47.900443254628698</v>
      </c>
      <c r="F100" s="72">
        <v>47.751920117859527</v>
      </c>
      <c r="G100" s="72">
        <v>44.649623809192164</v>
      </c>
      <c r="H100" s="72">
        <v>45.01867798545527</v>
      </c>
      <c r="I100" s="72">
        <v>43.639505633392062</v>
      </c>
      <c r="J100" s="72">
        <v>40.957970356261242</v>
      </c>
      <c r="K100" s="72">
        <v>42.438386121818844</v>
      </c>
      <c r="L100" s="72">
        <v>44.603714502029831</v>
      </c>
      <c r="M100" s="72">
        <v>48.513354582896532</v>
      </c>
      <c r="N100" s="72">
        <v>50.23962426665198</v>
      </c>
      <c r="O100" s="32">
        <f t="shared" ref="O100:O105" si="25">AVERAGE(C100:N100)</f>
        <v>45.070113998428035</v>
      </c>
    </row>
    <row r="101" spans="1:17" s="7" customFormat="1" ht="10.5" x14ac:dyDescent="0.2">
      <c r="A101" s="101" t="s">
        <v>39</v>
      </c>
      <c r="B101" s="16" t="s">
        <v>38</v>
      </c>
      <c r="C101" s="76">
        <v>45.126100000000001</v>
      </c>
      <c r="D101" s="72">
        <v>53.595999999999997</v>
      </c>
      <c r="E101" s="72">
        <v>54.670699999999997</v>
      </c>
      <c r="F101" s="72">
        <v>55.11</v>
      </c>
      <c r="G101" s="72">
        <v>51.56</v>
      </c>
      <c r="H101" s="72">
        <v>52.534700000000001</v>
      </c>
      <c r="I101" s="72">
        <v>50.426099999999998</v>
      </c>
      <c r="J101" s="72">
        <v>46.5227</v>
      </c>
      <c r="K101" s="72">
        <v>48.5642</v>
      </c>
      <c r="L101" s="72">
        <v>51.641500000000001</v>
      </c>
      <c r="M101" s="72">
        <v>56.046399999999998</v>
      </c>
      <c r="N101" s="72">
        <v>57.363599999999998</v>
      </c>
      <c r="O101" s="32">
        <f>AVERAGE(C101:N101)</f>
        <v>51.930166666666672</v>
      </c>
    </row>
    <row r="102" spans="1:17" s="7" customFormat="1" ht="10.5" x14ac:dyDescent="0.2">
      <c r="A102" s="33" t="s">
        <v>40</v>
      </c>
      <c r="B102" s="16" t="s">
        <v>53</v>
      </c>
      <c r="C102" s="76">
        <v>459.81451091502504</v>
      </c>
      <c r="D102" s="72">
        <v>621.35395390731981</v>
      </c>
      <c r="E102" s="72">
        <v>597.01044956492694</v>
      </c>
      <c r="F102" s="72">
        <v>565.40201725195402</v>
      </c>
      <c r="G102" s="72">
        <v>509.93847311985405</v>
      </c>
      <c r="H102" s="72">
        <v>546.22975563189175</v>
      </c>
      <c r="I102" s="72">
        <v>541.45255155754012</v>
      </c>
      <c r="J102" s="72">
        <v>516.6182701028473</v>
      </c>
      <c r="K102" s="72">
        <v>501.50527566816606</v>
      </c>
      <c r="L102" s="72">
        <v>513.17777403033426</v>
      </c>
      <c r="M102" s="72">
        <v>537.10501967671564</v>
      </c>
      <c r="N102" s="72">
        <v>553.59558825209172</v>
      </c>
      <c r="O102" s="32">
        <f>AVERAGE(C102:N102)</f>
        <v>538.60030330655559</v>
      </c>
    </row>
    <row r="103" spans="1:17" s="7" customFormat="1" ht="10.5" x14ac:dyDescent="0.2">
      <c r="A103" s="101" t="s">
        <v>41</v>
      </c>
      <c r="B103" s="16" t="s">
        <v>42</v>
      </c>
      <c r="C103" s="77">
        <v>3.3414000000000001</v>
      </c>
      <c r="D103" s="72">
        <v>3.3515999999999999</v>
      </c>
      <c r="E103" s="72">
        <v>3.1959</v>
      </c>
      <c r="F103" s="72">
        <v>3.1</v>
      </c>
      <c r="G103" s="72">
        <v>3.13</v>
      </c>
      <c r="H103" s="72">
        <v>3.1355</v>
      </c>
      <c r="I103" s="72">
        <v>3.2086999999999999</v>
      </c>
      <c r="J103" s="72">
        <v>3.2947000000000002</v>
      </c>
      <c r="K103" s="72">
        <v>3.2054999999999998</v>
      </c>
      <c r="L103" s="72">
        <v>3.1503000000000001</v>
      </c>
      <c r="M103" s="72">
        <v>3.1341000000000001</v>
      </c>
      <c r="N103" s="72">
        <v>3.1905999999999999</v>
      </c>
      <c r="O103" s="32">
        <f t="shared" si="25"/>
        <v>3.2031916666666667</v>
      </c>
    </row>
    <row r="104" spans="1:17" s="7" customFormat="1" ht="10.5" x14ac:dyDescent="0.2">
      <c r="A104" s="101" t="s">
        <v>43</v>
      </c>
      <c r="B104" s="16" t="s">
        <v>44</v>
      </c>
      <c r="C104" s="76">
        <v>2611436.8053174168</v>
      </c>
      <c r="D104" s="72">
        <v>2732709.0032437216</v>
      </c>
      <c r="E104" s="72">
        <v>2689176.0800994718</v>
      </c>
      <c r="F104" s="72">
        <v>2677959.222214032</v>
      </c>
      <c r="G104" s="72">
        <v>2552388.4767226893</v>
      </c>
      <c r="H104" s="72">
        <v>2541281.7484029057</v>
      </c>
      <c r="I104" s="72">
        <v>2653307.8004166288</v>
      </c>
      <c r="J104" s="72">
        <v>2676297.2246305239</v>
      </c>
      <c r="K104" s="72">
        <v>2625987.1555921505</v>
      </c>
      <c r="L104" s="72">
        <v>2579400.2007163507</v>
      </c>
      <c r="M104" s="72">
        <v>2655869.4622306651</v>
      </c>
      <c r="N104" s="72">
        <v>2629728.7777779386</v>
      </c>
      <c r="O104" s="32">
        <f>AVERAGE(C104:N104)</f>
        <v>2635461.8297803747</v>
      </c>
    </row>
    <row r="105" spans="1:17" s="7" customFormat="1" ht="11" thickBot="1" x14ac:dyDescent="0.25">
      <c r="A105" s="34" t="s">
        <v>45</v>
      </c>
      <c r="B105" s="20" t="s">
        <v>46</v>
      </c>
      <c r="C105" s="78">
        <v>84.40380170900012</v>
      </c>
      <c r="D105" s="73">
        <v>82.456028096129046</v>
      </c>
      <c r="E105" s="73">
        <v>82.209700688387073</v>
      </c>
      <c r="F105" s="73">
        <v>79.42614222749998</v>
      </c>
      <c r="G105" s="73">
        <v>72.960849719354854</v>
      </c>
      <c r="H105" s="73">
        <v>77.018335208666727</v>
      </c>
      <c r="I105" s="73">
        <v>78.516655489677362</v>
      </c>
      <c r="J105" s="73">
        <v>84.573483353999933</v>
      </c>
      <c r="K105" s="73">
        <v>85.567042406128948</v>
      </c>
      <c r="L105" s="73">
        <v>84.022446324516139</v>
      </c>
      <c r="M105" s="73">
        <v>83.598352463333427</v>
      </c>
      <c r="N105" s="73">
        <v>86.876172500645239</v>
      </c>
      <c r="O105" s="35">
        <f t="shared" si="25"/>
        <v>81.802417515611566</v>
      </c>
    </row>
    <row r="106" spans="1:17" ht="13" hidden="1" x14ac:dyDescent="0.3">
      <c r="A106" s="59" t="s">
        <v>58</v>
      </c>
    </row>
    <row r="108" spans="1:17" x14ac:dyDescent="0.25">
      <c r="D108" s="90"/>
      <c r="O108" s="86"/>
    </row>
    <row r="109" spans="1:17" x14ac:dyDescent="0.25">
      <c r="E109" s="86"/>
      <c r="F109" s="86"/>
      <c r="G109" s="86"/>
    </row>
    <row r="110" spans="1:17" x14ac:dyDescent="0.25">
      <c r="A110" s="112"/>
      <c r="B110" s="116"/>
      <c r="C110" s="116"/>
      <c r="D110" s="116"/>
      <c r="E110" s="117"/>
      <c r="F110" s="118"/>
      <c r="G110" s="118"/>
      <c r="H110" s="118"/>
      <c r="N110" s="86"/>
    </row>
    <row r="111" spans="1:17" x14ac:dyDescent="0.25">
      <c r="A111" s="112"/>
      <c r="B111" s="116"/>
      <c r="C111" s="116"/>
      <c r="D111" s="116"/>
      <c r="E111" s="117"/>
      <c r="F111" s="118"/>
      <c r="G111" s="118"/>
      <c r="H111" s="118"/>
      <c r="J111" s="86"/>
    </row>
    <row r="112" spans="1:17" x14ac:dyDescent="0.25">
      <c r="A112" s="112"/>
      <c r="B112" s="116"/>
      <c r="C112" s="116"/>
      <c r="D112" s="116"/>
      <c r="E112" s="117"/>
      <c r="F112" s="118"/>
      <c r="G112" s="118"/>
      <c r="H112" s="118"/>
    </row>
    <row r="113" spans="1:8" x14ac:dyDescent="0.25">
      <c r="A113" s="112"/>
      <c r="B113" s="116"/>
      <c r="C113" s="116"/>
      <c r="D113" s="116"/>
      <c r="E113" s="117"/>
      <c r="F113" s="118"/>
      <c r="G113" s="118"/>
      <c r="H113" s="118"/>
    </row>
    <row r="114" spans="1:8" x14ac:dyDescent="0.25">
      <c r="A114" s="119"/>
      <c r="B114" s="120"/>
      <c r="C114" s="120"/>
      <c r="D114" s="120"/>
      <c r="E114" s="117"/>
      <c r="F114" s="118"/>
      <c r="G114" s="118"/>
      <c r="H114" s="118"/>
    </row>
    <row r="115" spans="1:8" x14ac:dyDescent="0.25">
      <c r="A115" s="112"/>
      <c r="B115" s="116"/>
      <c r="C115" s="116"/>
      <c r="D115" s="116"/>
      <c r="E115" s="117"/>
      <c r="F115" s="118"/>
      <c r="G115" s="118"/>
      <c r="H115" s="118"/>
    </row>
    <row r="116" spans="1:8" x14ac:dyDescent="0.25">
      <c r="A116" s="112"/>
      <c r="B116" s="116"/>
      <c r="C116" s="116"/>
      <c r="D116" s="116"/>
      <c r="E116" s="117"/>
      <c r="F116" s="118"/>
      <c r="G116" s="118"/>
      <c r="H116" s="118"/>
    </row>
    <row r="117" spans="1:8" x14ac:dyDescent="0.25">
      <c r="A117" s="112"/>
      <c r="B117" s="116"/>
      <c r="C117" s="116"/>
      <c r="D117" s="116"/>
      <c r="E117" s="117"/>
      <c r="F117" s="118"/>
      <c r="G117" s="118"/>
      <c r="H117" s="118"/>
    </row>
    <row r="118" spans="1:8" x14ac:dyDescent="0.25">
      <c r="A118" s="112"/>
      <c r="B118" s="116"/>
      <c r="C118" s="116"/>
      <c r="D118" s="116"/>
      <c r="E118" s="117"/>
      <c r="F118" s="118"/>
      <c r="G118" s="118"/>
      <c r="H118" s="118"/>
    </row>
    <row r="119" spans="1:8" x14ac:dyDescent="0.25">
      <c r="A119" s="112"/>
      <c r="B119" s="116"/>
      <c r="C119" s="116"/>
      <c r="D119" s="116"/>
      <c r="E119" s="117"/>
      <c r="F119" s="118"/>
      <c r="G119" s="118"/>
      <c r="H119" s="118"/>
    </row>
    <row r="120" spans="1:8" x14ac:dyDescent="0.25">
      <c r="A120" s="112"/>
      <c r="B120" s="116"/>
      <c r="C120" s="116"/>
      <c r="D120" s="116"/>
      <c r="E120" s="117"/>
      <c r="F120" s="118"/>
      <c r="G120" s="118"/>
      <c r="H120" s="118"/>
    </row>
    <row r="121" spans="1:8" x14ac:dyDescent="0.25">
      <c r="A121" s="112"/>
      <c r="B121" s="116"/>
      <c r="C121" s="116"/>
      <c r="D121" s="116"/>
      <c r="E121" s="117"/>
      <c r="F121" s="118"/>
      <c r="G121" s="118"/>
      <c r="H121" s="118"/>
    </row>
    <row r="122" spans="1:8" x14ac:dyDescent="0.25">
      <c r="A122" s="112"/>
      <c r="B122" s="116"/>
      <c r="C122" s="116"/>
      <c r="D122" s="116"/>
      <c r="E122" s="117"/>
      <c r="F122" s="118"/>
      <c r="G122" s="118"/>
      <c r="H122" s="118"/>
    </row>
    <row r="123" spans="1:8" x14ac:dyDescent="0.25">
      <c r="A123" s="112"/>
      <c r="B123" s="116"/>
      <c r="C123" s="116"/>
      <c r="D123" s="116"/>
      <c r="E123" s="117"/>
      <c r="F123" s="118"/>
      <c r="G123" s="118"/>
      <c r="H123" s="117"/>
    </row>
    <row r="124" spans="1:8" x14ac:dyDescent="0.25">
      <c r="A124" s="119"/>
      <c r="B124" s="120"/>
      <c r="C124" s="120"/>
      <c r="D124" s="120"/>
      <c r="E124" s="117"/>
      <c r="F124" s="118"/>
      <c r="G124" s="118"/>
      <c r="H124" s="118"/>
    </row>
    <row r="125" spans="1:8" x14ac:dyDescent="0.25">
      <c r="A125" s="113"/>
      <c r="B125" s="116"/>
      <c r="C125" s="116"/>
      <c r="D125" s="116"/>
      <c r="E125" s="117"/>
      <c r="F125" s="118"/>
      <c r="G125" s="118"/>
      <c r="H125" s="118"/>
    </row>
    <row r="126" spans="1:8" x14ac:dyDescent="0.25">
      <c r="A126" s="113"/>
      <c r="B126" s="116"/>
      <c r="C126" s="116"/>
      <c r="D126" s="116"/>
      <c r="E126" s="117"/>
      <c r="F126" s="118"/>
      <c r="G126" s="118"/>
      <c r="H126" s="118"/>
    </row>
    <row r="127" spans="1:8" x14ac:dyDescent="0.25">
      <c r="A127" s="113"/>
      <c r="B127" s="116"/>
      <c r="C127" s="116"/>
      <c r="D127" s="116"/>
      <c r="E127" s="117"/>
      <c r="F127" s="118"/>
      <c r="G127" s="118"/>
      <c r="H127" s="118"/>
    </row>
    <row r="128" spans="1:8" x14ac:dyDescent="0.25">
      <c r="A128" s="113"/>
      <c r="B128" s="116"/>
      <c r="C128" s="116"/>
      <c r="D128" s="116"/>
      <c r="E128" s="117"/>
      <c r="F128" s="118"/>
      <c r="G128" s="118"/>
      <c r="H128" s="118"/>
    </row>
    <row r="129" spans="1:8" x14ac:dyDescent="0.25">
      <c r="A129" s="113"/>
      <c r="B129" s="116"/>
      <c r="C129" s="116"/>
      <c r="D129" s="116"/>
      <c r="E129" s="117"/>
      <c r="F129" s="118"/>
      <c r="G129" s="118"/>
      <c r="H129" s="118"/>
    </row>
    <row r="130" spans="1:8" x14ac:dyDescent="0.25">
      <c r="A130" s="113"/>
      <c r="B130" s="116"/>
      <c r="C130" s="116"/>
      <c r="D130" s="116"/>
      <c r="E130" s="117"/>
      <c r="F130" s="118"/>
      <c r="G130" s="118"/>
      <c r="H130" s="118"/>
    </row>
    <row r="131" spans="1:8" x14ac:dyDescent="0.25">
      <c r="A131" s="113"/>
      <c r="B131" s="116"/>
      <c r="C131" s="116"/>
      <c r="D131" s="116"/>
      <c r="E131" s="117"/>
      <c r="F131" s="118"/>
      <c r="G131" s="118"/>
      <c r="H131" s="118"/>
    </row>
    <row r="132" spans="1:8" x14ac:dyDescent="0.25">
      <c r="A132" s="113"/>
      <c r="B132" s="116"/>
      <c r="C132" s="116"/>
      <c r="D132" s="116"/>
      <c r="E132" s="117"/>
      <c r="F132" s="118"/>
      <c r="G132" s="118"/>
      <c r="H132" s="118"/>
    </row>
    <row r="133" spans="1:8" x14ac:dyDescent="0.25">
      <c r="A133" s="113"/>
      <c r="B133" s="116"/>
      <c r="C133" s="116"/>
      <c r="D133" s="116"/>
      <c r="E133" s="117"/>
      <c r="F133" s="118"/>
      <c r="G133" s="118"/>
      <c r="H133" s="118"/>
    </row>
    <row r="134" spans="1:8" x14ac:dyDescent="0.25">
      <c r="A134" s="113"/>
      <c r="B134" s="116"/>
      <c r="C134" s="116"/>
      <c r="D134" s="116"/>
      <c r="E134" s="117"/>
      <c r="F134" s="118"/>
      <c r="G134" s="118"/>
      <c r="H134" s="118"/>
    </row>
    <row r="135" spans="1:8" x14ac:dyDescent="0.25">
      <c r="A135" s="113"/>
      <c r="B135" s="116"/>
      <c r="C135" s="116"/>
      <c r="D135" s="116"/>
      <c r="E135" s="117"/>
      <c r="F135" s="118"/>
      <c r="G135" s="118"/>
      <c r="H135" s="118"/>
    </row>
    <row r="136" spans="1:8" x14ac:dyDescent="0.25">
      <c r="A136" s="113"/>
      <c r="B136" s="116"/>
      <c r="C136" s="116"/>
      <c r="D136" s="116"/>
      <c r="E136" s="117"/>
      <c r="F136" s="118"/>
      <c r="G136" s="118"/>
      <c r="H136" s="118"/>
    </row>
    <row r="137" spans="1:8" x14ac:dyDescent="0.25">
      <c r="A137" s="113"/>
      <c r="B137" s="116"/>
      <c r="C137" s="116"/>
      <c r="D137" s="116"/>
      <c r="E137" s="117"/>
      <c r="F137" s="118"/>
      <c r="G137" s="118"/>
      <c r="H137" s="118"/>
    </row>
    <row r="138" spans="1:8" x14ac:dyDescent="0.25">
      <c r="A138" s="113"/>
      <c r="B138" s="116"/>
      <c r="C138" s="116"/>
      <c r="D138" s="116"/>
      <c r="E138" s="117"/>
      <c r="F138" s="118"/>
      <c r="G138" s="118"/>
      <c r="H138" s="118"/>
    </row>
    <row r="139" spans="1:8" x14ac:dyDescent="0.25">
      <c r="A139" s="113"/>
      <c r="B139" s="116"/>
      <c r="C139" s="116"/>
      <c r="D139" s="116"/>
      <c r="E139" s="117"/>
      <c r="F139" s="118"/>
      <c r="G139" s="118"/>
      <c r="H139" s="118"/>
    </row>
    <row r="140" spans="1:8" x14ac:dyDescent="0.25">
      <c r="A140" s="114"/>
      <c r="B140" s="116"/>
      <c r="C140" s="116"/>
      <c r="D140" s="116"/>
      <c r="E140" s="117"/>
      <c r="F140" s="118"/>
      <c r="G140" s="118"/>
      <c r="H140" s="118"/>
    </row>
    <row r="141" spans="1:8" x14ac:dyDescent="0.25">
      <c r="A141" s="113"/>
      <c r="B141" s="116"/>
      <c r="C141" s="116"/>
      <c r="D141" s="116"/>
      <c r="E141" s="117"/>
      <c r="F141" s="118"/>
      <c r="G141" s="118"/>
      <c r="H141" s="118"/>
    </row>
    <row r="142" spans="1:8" x14ac:dyDescent="0.25">
      <c r="A142" s="115"/>
      <c r="B142" s="116"/>
      <c r="C142" s="116"/>
      <c r="D142" s="116"/>
      <c r="E142" s="117"/>
      <c r="F142" s="118"/>
      <c r="G142" s="118"/>
      <c r="H142" s="118"/>
    </row>
    <row r="143" spans="1:8" x14ac:dyDescent="0.25">
      <c r="A143" s="115"/>
      <c r="B143" s="116"/>
      <c r="C143" s="116"/>
      <c r="D143" s="116"/>
      <c r="E143" s="117"/>
      <c r="F143" s="118"/>
      <c r="G143" s="118"/>
      <c r="H143" s="118"/>
    </row>
    <row r="144" spans="1:8" x14ac:dyDescent="0.25">
      <c r="A144" s="115"/>
      <c r="B144" s="116"/>
      <c r="C144" s="116"/>
      <c r="D144" s="116"/>
      <c r="E144" s="117"/>
      <c r="F144" s="118"/>
      <c r="G144" s="118"/>
      <c r="H144" s="118"/>
    </row>
    <row r="145" spans="1:8" x14ac:dyDescent="0.25">
      <c r="A145" s="115"/>
      <c r="B145" s="116"/>
      <c r="C145" s="116"/>
      <c r="D145" s="116"/>
      <c r="E145" s="117"/>
      <c r="F145" s="118"/>
      <c r="G145" s="118"/>
      <c r="H145" s="118"/>
    </row>
    <row r="146" spans="1:8" x14ac:dyDescent="0.25">
      <c r="A146" s="115"/>
      <c r="B146" s="116"/>
      <c r="C146" s="116"/>
      <c r="D146" s="116"/>
      <c r="E146" s="117"/>
      <c r="F146" s="118"/>
      <c r="G146" s="118"/>
      <c r="H146" s="118"/>
    </row>
    <row r="147" spans="1:8" x14ac:dyDescent="0.25">
      <c r="A147" s="115"/>
      <c r="B147" s="116"/>
      <c r="C147" s="116"/>
      <c r="D147" s="116"/>
      <c r="E147" s="117"/>
      <c r="F147" s="118"/>
      <c r="G147" s="118"/>
      <c r="H147" s="118"/>
    </row>
    <row r="148" spans="1:8" x14ac:dyDescent="0.25">
      <c r="A148" s="115"/>
      <c r="B148" s="116"/>
      <c r="C148" s="116"/>
      <c r="D148" s="116"/>
      <c r="E148" s="117"/>
      <c r="F148" s="118"/>
      <c r="G148" s="118"/>
      <c r="H148" s="118"/>
    </row>
    <row r="149" spans="1:8" x14ac:dyDescent="0.25">
      <c r="A149" s="115"/>
      <c r="B149" s="116"/>
      <c r="C149" s="116"/>
      <c r="D149" s="116"/>
      <c r="E149" s="117"/>
      <c r="F149" s="118"/>
      <c r="G149" s="118"/>
      <c r="H149" s="118"/>
    </row>
    <row r="150" spans="1:8" x14ac:dyDescent="0.25">
      <c r="A150" s="115"/>
      <c r="B150" s="116"/>
      <c r="C150" s="116"/>
      <c r="D150" s="116"/>
      <c r="E150" s="117"/>
      <c r="F150" s="118"/>
      <c r="G150" s="118"/>
      <c r="H150" s="118"/>
    </row>
    <row r="151" spans="1:8" x14ac:dyDescent="0.25">
      <c r="A151" s="115"/>
      <c r="B151" s="116"/>
      <c r="C151" s="116"/>
      <c r="D151" s="116"/>
      <c r="E151" s="117"/>
      <c r="F151" s="118"/>
      <c r="G151" s="118"/>
      <c r="H151" s="118"/>
    </row>
    <row r="152" spans="1:8" x14ac:dyDescent="0.25">
      <c r="A152" s="115"/>
      <c r="B152" s="116"/>
      <c r="C152" s="116"/>
      <c r="D152" s="116"/>
      <c r="E152" s="117"/>
      <c r="F152" s="118"/>
      <c r="G152" s="118"/>
      <c r="H152" s="118"/>
    </row>
    <row r="153" spans="1:8" x14ac:dyDescent="0.25">
      <c r="A153" s="115"/>
      <c r="B153" s="116"/>
      <c r="C153" s="116"/>
      <c r="D153" s="116"/>
      <c r="E153" s="117"/>
      <c r="F153" s="118"/>
      <c r="G153" s="118"/>
      <c r="H153" s="118"/>
    </row>
    <row r="154" spans="1:8" x14ac:dyDescent="0.25">
      <c r="A154" s="115"/>
      <c r="B154" s="116"/>
      <c r="C154" s="116"/>
      <c r="D154" s="116"/>
      <c r="E154" s="117"/>
      <c r="F154" s="118"/>
      <c r="G154" s="118"/>
      <c r="H154" s="118"/>
    </row>
    <row r="155" spans="1:8" x14ac:dyDescent="0.25">
      <c r="A155" s="115"/>
      <c r="B155" s="116"/>
      <c r="C155" s="116"/>
      <c r="D155" s="116"/>
      <c r="E155" s="117"/>
      <c r="F155" s="118"/>
      <c r="G155" s="118"/>
      <c r="H155" s="118"/>
    </row>
    <row r="156" spans="1:8" x14ac:dyDescent="0.25">
      <c r="A156" s="115"/>
      <c r="B156" s="116"/>
      <c r="C156" s="116"/>
      <c r="D156" s="116"/>
      <c r="E156" s="117"/>
      <c r="F156" s="118"/>
      <c r="G156" s="118"/>
      <c r="H156" s="118"/>
    </row>
    <row r="157" spans="1:8" x14ac:dyDescent="0.25">
      <c r="A157" s="115"/>
      <c r="B157" s="116"/>
      <c r="C157" s="116"/>
      <c r="D157" s="116"/>
      <c r="E157" s="117"/>
      <c r="F157" s="118"/>
      <c r="G157" s="118"/>
      <c r="H157" s="118"/>
    </row>
    <row r="158" spans="1:8" x14ac:dyDescent="0.25">
      <c r="A158" s="115"/>
      <c r="B158" s="116"/>
      <c r="C158" s="116"/>
      <c r="D158" s="116"/>
      <c r="E158" s="117"/>
      <c r="F158" s="118"/>
      <c r="G158" s="118"/>
      <c r="H158" s="118"/>
    </row>
    <row r="159" spans="1:8" x14ac:dyDescent="0.25">
      <c r="A159" s="113"/>
      <c r="B159" s="116"/>
      <c r="C159" s="116"/>
      <c r="D159" s="116"/>
      <c r="E159" s="117"/>
      <c r="F159" s="118"/>
      <c r="G159" s="118"/>
      <c r="H159" s="118"/>
    </row>
    <row r="160" spans="1:8" x14ac:dyDescent="0.25">
      <c r="A160" s="113"/>
      <c r="B160" s="116"/>
      <c r="C160" s="116"/>
      <c r="D160" s="116"/>
      <c r="E160" s="117"/>
      <c r="F160" s="118"/>
      <c r="G160" s="118"/>
      <c r="H160" s="118"/>
    </row>
    <row r="161" spans="1:8" x14ac:dyDescent="0.25">
      <c r="A161" s="113"/>
      <c r="B161" s="116"/>
      <c r="C161" s="116"/>
      <c r="D161" s="116"/>
      <c r="E161" s="117"/>
      <c r="F161" s="118"/>
      <c r="G161" s="118"/>
      <c r="H161" s="118"/>
    </row>
    <row r="162" spans="1:8" x14ac:dyDescent="0.25">
      <c r="A162" s="113"/>
      <c r="B162" s="116"/>
      <c r="C162" s="116"/>
      <c r="D162" s="116"/>
      <c r="E162" s="117"/>
      <c r="F162" s="118"/>
      <c r="G162" s="118"/>
      <c r="H162" s="118"/>
    </row>
    <row r="163" spans="1:8" x14ac:dyDescent="0.25">
      <c r="A163" s="118"/>
      <c r="B163" s="118"/>
      <c r="C163" s="118"/>
      <c r="D163" s="118"/>
      <c r="E163" s="118"/>
      <c r="F163" s="118"/>
      <c r="G163" s="118"/>
      <c r="H163" s="118"/>
    </row>
    <row r="164" spans="1:8" x14ac:dyDescent="0.25">
      <c r="A164" s="118"/>
      <c r="B164" s="118"/>
      <c r="C164" s="118"/>
      <c r="D164" s="118"/>
      <c r="E164" s="118"/>
      <c r="F164" s="118"/>
      <c r="G164" s="118"/>
      <c r="H164" s="118"/>
    </row>
    <row r="165" spans="1:8" x14ac:dyDescent="0.25">
      <c r="A165" s="118"/>
      <c r="B165" s="118"/>
      <c r="C165" s="118"/>
      <c r="D165" s="118"/>
      <c r="E165" s="118"/>
    </row>
    <row r="166" spans="1:8" x14ac:dyDescent="0.25">
      <c r="A166" s="118"/>
      <c r="B166" s="118"/>
      <c r="C166" s="118"/>
      <c r="D166" s="118"/>
      <c r="E166" s="118"/>
    </row>
    <row r="167" spans="1:8" x14ac:dyDescent="0.25">
      <c r="A167" s="118"/>
      <c r="B167" s="118"/>
      <c r="C167" s="118"/>
      <c r="D167" s="118"/>
      <c r="E167" s="118"/>
    </row>
    <row r="168" spans="1:8" x14ac:dyDescent="0.25">
      <c r="A168" s="118"/>
      <c r="B168" s="118"/>
      <c r="C168" s="118"/>
      <c r="D168" s="118"/>
      <c r="E168" s="118"/>
    </row>
    <row r="169" spans="1:8" x14ac:dyDescent="0.25">
      <c r="A169" s="118"/>
      <c r="B169" s="118"/>
      <c r="C169" s="118"/>
      <c r="D169" s="118"/>
      <c r="E169" s="118"/>
    </row>
    <row r="170" spans="1:8" x14ac:dyDescent="0.25">
      <c r="A170" s="118"/>
      <c r="B170" s="118"/>
      <c r="C170" s="118"/>
      <c r="D170" s="118"/>
      <c r="E170" s="118"/>
    </row>
    <row r="171" spans="1:8" x14ac:dyDescent="0.25">
      <c r="A171" s="118"/>
      <c r="B171" s="118"/>
      <c r="C171" s="118"/>
      <c r="D171" s="118"/>
      <c r="E171" s="118"/>
    </row>
    <row r="172" spans="1:8" x14ac:dyDescent="0.25">
      <c r="A172" s="118"/>
      <c r="B172" s="118"/>
      <c r="C172" s="118"/>
      <c r="D172" s="118"/>
      <c r="E172" s="118"/>
    </row>
    <row r="173" spans="1:8" x14ac:dyDescent="0.25">
      <c r="A173" s="118"/>
      <c r="B173" s="118"/>
      <c r="C173" s="118"/>
      <c r="D173" s="118"/>
      <c r="E173" s="118"/>
    </row>
    <row r="174" spans="1:8" x14ac:dyDescent="0.25">
      <c r="A174" s="118"/>
      <c r="B174" s="118"/>
      <c r="C174" s="118"/>
      <c r="D174" s="118"/>
      <c r="E174" s="118"/>
    </row>
    <row r="175" spans="1:8" x14ac:dyDescent="0.25">
      <c r="A175" s="118"/>
      <c r="B175" s="118"/>
      <c r="C175" s="118"/>
      <c r="D175" s="118"/>
      <c r="E175" s="118"/>
    </row>
    <row r="176" spans="1:8" x14ac:dyDescent="0.25">
      <c r="A176" s="118"/>
      <c r="B176" s="118"/>
      <c r="C176" s="118"/>
      <c r="D176" s="118"/>
      <c r="E176" s="118"/>
    </row>
    <row r="177" spans="1:5" x14ac:dyDescent="0.25">
      <c r="A177" s="118"/>
      <c r="B177" s="118"/>
      <c r="C177" s="118"/>
      <c r="D177" s="118"/>
      <c r="E177" s="118"/>
    </row>
    <row r="178" spans="1:5" x14ac:dyDescent="0.25">
      <c r="A178" s="118"/>
      <c r="B178" s="118"/>
      <c r="C178" s="118"/>
      <c r="D178" s="118"/>
      <c r="E178" s="118"/>
    </row>
    <row r="179" spans="1:5" x14ac:dyDescent="0.25">
      <c r="A179" s="118"/>
      <c r="B179" s="118"/>
      <c r="C179" s="118"/>
      <c r="D179" s="118"/>
      <c r="E179" s="118"/>
    </row>
    <row r="180" spans="1:5" x14ac:dyDescent="0.25">
      <c r="A180" s="118"/>
      <c r="B180" s="118"/>
      <c r="C180" s="118"/>
      <c r="D180" s="118"/>
      <c r="E180" s="118"/>
    </row>
    <row r="181" spans="1:5" x14ac:dyDescent="0.25">
      <c r="A181" s="118"/>
      <c r="B181" s="118"/>
      <c r="C181" s="118"/>
      <c r="D181" s="118"/>
      <c r="E181" s="118"/>
    </row>
    <row r="182" spans="1:5" x14ac:dyDescent="0.25">
      <c r="A182" s="118"/>
      <c r="B182" s="118"/>
      <c r="C182" s="118"/>
      <c r="D182" s="118"/>
      <c r="E182" s="118"/>
    </row>
    <row r="183" spans="1:5" x14ac:dyDescent="0.25">
      <c r="A183" s="118"/>
      <c r="B183" s="118"/>
      <c r="C183" s="118"/>
      <c r="D183" s="118"/>
      <c r="E183" s="118"/>
    </row>
    <row r="184" spans="1:5" x14ac:dyDescent="0.25">
      <c r="A184" s="118"/>
      <c r="B184" s="118"/>
      <c r="C184" s="118"/>
      <c r="D184" s="118"/>
      <c r="E184" s="118"/>
    </row>
    <row r="185" spans="1:5" x14ac:dyDescent="0.25">
      <c r="A185" s="118"/>
      <c r="B185" s="118"/>
      <c r="C185" s="118"/>
      <c r="D185" s="118"/>
      <c r="E185" s="118"/>
    </row>
    <row r="186" spans="1:5" x14ac:dyDescent="0.25">
      <c r="A186" s="118"/>
      <c r="B186" s="118"/>
      <c r="C186" s="118"/>
      <c r="D186" s="118"/>
      <c r="E186" s="118"/>
    </row>
    <row r="187" spans="1:5" x14ac:dyDescent="0.25">
      <c r="A187" s="118"/>
      <c r="B187" s="118"/>
      <c r="C187" s="118"/>
      <c r="D187" s="118"/>
      <c r="E187" s="118"/>
    </row>
    <row r="188" spans="1:5" x14ac:dyDescent="0.25">
      <c r="A188" s="118"/>
      <c r="B188" s="118"/>
      <c r="C188" s="118"/>
      <c r="D188" s="118"/>
      <c r="E188" s="118"/>
    </row>
    <row r="189" spans="1:5" x14ac:dyDescent="0.25">
      <c r="A189" s="118"/>
      <c r="B189" s="118"/>
      <c r="C189" s="118"/>
      <c r="D189" s="118"/>
      <c r="E189" s="118"/>
    </row>
    <row r="190" spans="1:5" x14ac:dyDescent="0.25">
      <c r="A190" s="118"/>
      <c r="B190" s="118"/>
      <c r="C190" s="118"/>
      <c r="D190" s="118"/>
      <c r="E190" s="118"/>
    </row>
    <row r="191" spans="1:5" x14ac:dyDescent="0.25">
      <c r="A191" s="118"/>
      <c r="B191" s="118"/>
      <c r="C191" s="118"/>
      <c r="D191" s="118"/>
      <c r="E191" s="118"/>
    </row>
    <row r="192" spans="1:5" x14ac:dyDescent="0.25">
      <c r="A192" s="118"/>
      <c r="B192" s="118"/>
      <c r="C192" s="118"/>
      <c r="D192" s="118"/>
      <c r="E192" s="118"/>
    </row>
    <row r="193" spans="1:5" x14ac:dyDescent="0.25">
      <c r="A193" s="118"/>
      <c r="B193" s="118"/>
      <c r="C193" s="118"/>
      <c r="D193" s="118"/>
      <c r="E193" s="118"/>
    </row>
    <row r="194" spans="1:5" x14ac:dyDescent="0.25">
      <c r="A194" s="118"/>
      <c r="B194" s="118"/>
      <c r="C194" s="118"/>
      <c r="D194" s="118"/>
      <c r="E194" s="118"/>
    </row>
    <row r="195" spans="1:5" x14ac:dyDescent="0.25">
      <c r="A195" s="118"/>
      <c r="B195" s="118"/>
      <c r="C195" s="118"/>
      <c r="D195" s="118"/>
      <c r="E195" s="118"/>
    </row>
    <row r="196" spans="1:5" x14ac:dyDescent="0.25">
      <c r="A196" s="118"/>
      <c r="B196" s="118"/>
      <c r="C196" s="118"/>
      <c r="D196" s="118"/>
      <c r="E196" s="118"/>
    </row>
    <row r="197" spans="1:5" x14ac:dyDescent="0.25">
      <c r="A197" s="118"/>
      <c r="B197" s="118"/>
      <c r="C197" s="118"/>
      <c r="D197" s="118"/>
      <c r="E197" s="118"/>
    </row>
    <row r="198" spans="1:5" x14ac:dyDescent="0.25">
      <c r="A198" s="118"/>
      <c r="B198" s="118"/>
      <c r="C198" s="118"/>
      <c r="D198" s="118"/>
      <c r="E198" s="118"/>
    </row>
    <row r="199" spans="1:5" x14ac:dyDescent="0.25">
      <c r="A199" s="118"/>
      <c r="B199" s="118"/>
      <c r="C199" s="118"/>
      <c r="D199" s="118"/>
      <c r="E199" s="118"/>
    </row>
    <row r="200" spans="1:5" x14ac:dyDescent="0.25">
      <c r="A200" s="118"/>
      <c r="B200" s="118"/>
      <c r="C200" s="118"/>
      <c r="D200" s="118"/>
      <c r="E200" s="118"/>
    </row>
    <row r="201" spans="1:5" x14ac:dyDescent="0.25">
      <c r="A201" s="118"/>
      <c r="B201" s="118"/>
      <c r="C201" s="118"/>
      <c r="D201" s="118"/>
      <c r="E201" s="118"/>
    </row>
    <row r="202" spans="1:5" x14ac:dyDescent="0.25">
      <c r="A202" s="118"/>
      <c r="B202" s="118"/>
      <c r="C202" s="118"/>
      <c r="D202" s="118"/>
      <c r="E202" s="118"/>
    </row>
    <row r="203" spans="1:5" x14ac:dyDescent="0.25">
      <c r="A203" s="118"/>
      <c r="B203" s="118"/>
      <c r="C203" s="118"/>
      <c r="D203" s="118"/>
      <c r="E203" s="118"/>
    </row>
    <row r="204" spans="1:5" x14ac:dyDescent="0.25">
      <c r="A204" s="118"/>
      <c r="B204" s="118"/>
      <c r="C204" s="118"/>
      <c r="D204" s="118"/>
      <c r="E204" s="118"/>
    </row>
    <row r="205" spans="1:5" x14ac:dyDescent="0.25">
      <c r="A205" s="118"/>
      <c r="B205" s="118"/>
      <c r="C205" s="118"/>
      <c r="D205" s="118"/>
      <c r="E205" s="118"/>
    </row>
    <row r="206" spans="1:5" x14ac:dyDescent="0.25">
      <c r="A206" s="118"/>
      <c r="B206" s="118"/>
      <c r="C206" s="118"/>
      <c r="D206" s="118"/>
      <c r="E206" s="118"/>
    </row>
    <row r="207" spans="1:5" x14ac:dyDescent="0.25">
      <c r="A207" s="118"/>
      <c r="B207" s="118"/>
      <c r="C207" s="118"/>
      <c r="D207" s="118"/>
      <c r="E207" s="118"/>
    </row>
    <row r="208" spans="1:5" x14ac:dyDescent="0.25">
      <c r="A208" s="118"/>
      <c r="B208" s="118"/>
      <c r="C208" s="118"/>
      <c r="D208" s="118"/>
      <c r="E208" s="118"/>
    </row>
    <row r="209" spans="1:5" x14ac:dyDescent="0.25">
      <c r="A209" s="118"/>
      <c r="B209" s="118"/>
      <c r="C209" s="118"/>
      <c r="D209" s="118"/>
      <c r="E209" s="118"/>
    </row>
    <row r="210" spans="1:5" x14ac:dyDescent="0.25">
      <c r="A210" s="118"/>
      <c r="B210" s="118"/>
      <c r="C210" s="118"/>
      <c r="D210" s="118"/>
      <c r="E210" s="118"/>
    </row>
    <row r="211" spans="1:5" x14ac:dyDescent="0.25">
      <c r="A211" s="118"/>
      <c r="B211" s="118"/>
      <c r="C211" s="118"/>
      <c r="D211" s="118"/>
      <c r="E211" s="118"/>
    </row>
    <row r="212" spans="1:5" x14ac:dyDescent="0.25">
      <c r="A212" s="118"/>
      <c r="B212" s="118"/>
      <c r="C212" s="118"/>
      <c r="D212" s="118"/>
      <c r="E212" s="118"/>
    </row>
    <row r="213" spans="1:5" x14ac:dyDescent="0.25">
      <c r="A213" s="118"/>
      <c r="B213" s="118"/>
      <c r="C213" s="118"/>
      <c r="D213" s="118"/>
      <c r="E213" s="118"/>
    </row>
    <row r="214" spans="1:5" x14ac:dyDescent="0.25">
      <c r="A214" s="118"/>
      <c r="B214" s="118"/>
      <c r="C214" s="118"/>
      <c r="D214" s="118"/>
      <c r="E214" s="118"/>
    </row>
    <row r="215" spans="1:5" x14ac:dyDescent="0.25">
      <c r="A215" s="118"/>
      <c r="B215" s="118"/>
      <c r="C215" s="118"/>
      <c r="D215" s="118"/>
      <c r="E215" s="118"/>
    </row>
    <row r="216" spans="1:5" x14ac:dyDescent="0.25">
      <c r="A216" s="118"/>
      <c r="B216" s="118"/>
      <c r="C216" s="118"/>
      <c r="D216" s="118"/>
      <c r="E216" s="118"/>
    </row>
    <row r="217" spans="1:5" x14ac:dyDescent="0.25">
      <c r="A217" s="118"/>
      <c r="B217" s="118"/>
      <c r="C217" s="118"/>
      <c r="D217" s="118"/>
      <c r="E217" s="118"/>
    </row>
    <row r="218" spans="1:5" x14ac:dyDescent="0.25">
      <c r="A218" s="118"/>
      <c r="B218" s="118"/>
      <c r="C218" s="118"/>
      <c r="D218" s="118"/>
      <c r="E218" s="118"/>
    </row>
    <row r="219" spans="1:5" x14ac:dyDescent="0.25">
      <c r="A219" s="118"/>
      <c r="B219" s="118"/>
      <c r="C219" s="118"/>
      <c r="D219" s="118"/>
      <c r="E219" s="118"/>
    </row>
    <row r="220" spans="1:5" x14ac:dyDescent="0.25">
      <c r="A220" s="118"/>
      <c r="B220" s="118"/>
      <c r="C220" s="118"/>
      <c r="D220" s="118"/>
      <c r="E220" s="118"/>
    </row>
    <row r="221" spans="1:5" x14ac:dyDescent="0.25">
      <c r="A221" s="118"/>
      <c r="B221" s="118"/>
      <c r="C221" s="118"/>
      <c r="D221" s="118"/>
      <c r="E221" s="118"/>
    </row>
    <row r="222" spans="1:5" x14ac:dyDescent="0.25">
      <c r="A222" s="118"/>
      <c r="B222" s="118"/>
      <c r="C222" s="118"/>
      <c r="D222" s="118"/>
      <c r="E222" s="118"/>
    </row>
    <row r="223" spans="1:5" x14ac:dyDescent="0.25">
      <c r="A223" s="118"/>
      <c r="B223" s="118"/>
      <c r="C223" s="118"/>
      <c r="D223" s="118"/>
      <c r="E223" s="118"/>
    </row>
    <row r="224" spans="1:5" x14ac:dyDescent="0.25">
      <c r="A224" s="118"/>
      <c r="B224" s="118"/>
      <c r="C224" s="118"/>
      <c r="D224" s="118"/>
      <c r="E224" s="118"/>
    </row>
    <row r="225" spans="1:5" x14ac:dyDescent="0.25">
      <c r="A225" s="118"/>
      <c r="B225" s="118"/>
      <c r="C225" s="118"/>
      <c r="D225" s="118"/>
      <c r="E225" s="118"/>
    </row>
    <row r="226" spans="1:5" x14ac:dyDescent="0.25">
      <c r="A226" s="118"/>
      <c r="B226" s="118"/>
      <c r="C226" s="118"/>
      <c r="D226" s="118"/>
      <c r="E226" s="118"/>
    </row>
    <row r="227" spans="1:5" x14ac:dyDescent="0.25">
      <c r="A227" s="118"/>
      <c r="B227" s="118"/>
      <c r="C227" s="118"/>
      <c r="D227" s="118"/>
      <c r="E227" s="118"/>
    </row>
    <row r="228" spans="1:5" x14ac:dyDescent="0.25">
      <c r="A228" s="118"/>
      <c r="B228" s="118"/>
      <c r="C228" s="118"/>
      <c r="D228" s="118"/>
      <c r="E228" s="118"/>
    </row>
    <row r="229" spans="1:5" x14ac:dyDescent="0.25">
      <c r="A229" s="118"/>
      <c r="B229" s="118"/>
      <c r="C229" s="118"/>
      <c r="D229" s="118"/>
      <c r="E229" s="118"/>
    </row>
    <row r="230" spans="1:5" x14ac:dyDescent="0.25">
      <c r="A230" s="118"/>
      <c r="B230" s="118"/>
      <c r="C230" s="118"/>
      <c r="D230" s="118"/>
      <c r="E230" s="118"/>
    </row>
    <row r="231" spans="1:5" x14ac:dyDescent="0.25">
      <c r="A231" s="118"/>
      <c r="B231" s="118"/>
      <c r="C231" s="118"/>
      <c r="D231" s="118"/>
      <c r="E231" s="118"/>
    </row>
    <row r="232" spans="1:5" x14ac:dyDescent="0.25">
      <c r="A232" s="118"/>
      <c r="B232" s="118"/>
      <c r="C232" s="118"/>
      <c r="D232" s="118"/>
      <c r="E232" s="118"/>
    </row>
    <row r="233" spans="1:5" x14ac:dyDescent="0.25">
      <c r="A233" s="118"/>
      <c r="B233" s="118"/>
      <c r="C233" s="118"/>
      <c r="D233" s="118"/>
      <c r="E233" s="118"/>
    </row>
    <row r="234" spans="1:5" x14ac:dyDescent="0.25">
      <c r="A234" s="118"/>
      <c r="B234" s="118"/>
      <c r="C234" s="118"/>
      <c r="D234" s="118"/>
      <c r="E234" s="118"/>
    </row>
    <row r="235" spans="1:5" x14ac:dyDescent="0.25">
      <c r="A235" s="118"/>
      <c r="B235" s="118"/>
      <c r="C235" s="118"/>
      <c r="D235" s="118"/>
      <c r="E235" s="118"/>
    </row>
    <row r="236" spans="1:5" x14ac:dyDescent="0.25">
      <c r="A236" s="118"/>
      <c r="B236" s="118"/>
      <c r="C236" s="118"/>
      <c r="D236" s="118"/>
      <c r="E236" s="118"/>
    </row>
    <row r="237" spans="1:5" x14ac:dyDescent="0.25">
      <c r="A237" s="118"/>
      <c r="B237" s="118"/>
      <c r="C237" s="118"/>
      <c r="D237" s="118"/>
      <c r="E237" s="118"/>
    </row>
    <row r="238" spans="1:5" x14ac:dyDescent="0.25">
      <c r="A238" s="118"/>
      <c r="B238" s="118"/>
      <c r="C238" s="118"/>
      <c r="D238" s="118"/>
      <c r="E238" s="118"/>
    </row>
    <row r="239" spans="1:5" x14ac:dyDescent="0.25">
      <c r="A239" s="118"/>
      <c r="B239" s="118"/>
      <c r="C239" s="118"/>
      <c r="D239" s="118"/>
      <c r="E239" s="118"/>
    </row>
    <row r="240" spans="1:5" x14ac:dyDescent="0.25">
      <c r="A240" s="118"/>
      <c r="B240" s="118"/>
      <c r="C240" s="118"/>
      <c r="D240" s="118"/>
      <c r="E240" s="118"/>
    </row>
    <row r="241" spans="1:5" x14ac:dyDescent="0.25">
      <c r="A241" s="118"/>
      <c r="B241" s="118"/>
      <c r="C241" s="118"/>
      <c r="D241" s="118"/>
      <c r="E241" s="118"/>
    </row>
    <row r="242" spans="1:5" x14ac:dyDescent="0.25">
      <c r="A242" s="118"/>
      <c r="B242" s="118"/>
      <c r="C242" s="118"/>
      <c r="D242" s="118"/>
      <c r="E242" s="118"/>
    </row>
    <row r="243" spans="1:5" x14ac:dyDescent="0.25">
      <c r="A243" s="118"/>
      <c r="B243" s="118"/>
      <c r="C243" s="118"/>
      <c r="D243" s="118"/>
      <c r="E243" s="118"/>
    </row>
    <row r="244" spans="1:5" x14ac:dyDescent="0.25">
      <c r="A244" s="118"/>
      <c r="B244" s="118"/>
      <c r="C244" s="118"/>
      <c r="D244" s="118"/>
      <c r="E244" s="118"/>
    </row>
    <row r="245" spans="1:5" x14ac:dyDescent="0.25">
      <c r="A245" s="118"/>
      <c r="B245" s="118"/>
      <c r="C245" s="118"/>
      <c r="D245" s="118"/>
      <c r="E245" s="118"/>
    </row>
    <row r="246" spans="1:5" x14ac:dyDescent="0.25">
      <c r="A246" s="118"/>
      <c r="B246" s="118"/>
      <c r="C246" s="118"/>
      <c r="D246" s="118"/>
      <c r="E246" s="118"/>
    </row>
    <row r="247" spans="1:5" x14ac:dyDescent="0.25">
      <c r="A247" s="118"/>
      <c r="B247" s="118"/>
      <c r="C247" s="118"/>
      <c r="D247" s="118"/>
      <c r="E247" s="118"/>
    </row>
    <row r="248" spans="1:5" x14ac:dyDescent="0.25">
      <c r="A248" s="118"/>
      <c r="B248" s="118"/>
      <c r="C248" s="118"/>
      <c r="D248" s="118"/>
      <c r="E248" s="118"/>
    </row>
    <row r="249" spans="1:5" x14ac:dyDescent="0.25">
      <c r="A249" s="118"/>
      <c r="B249" s="118"/>
      <c r="C249" s="118"/>
      <c r="D249" s="118"/>
      <c r="E249" s="118"/>
    </row>
    <row r="250" spans="1:5" x14ac:dyDescent="0.25">
      <c r="A250" s="118"/>
      <c r="B250" s="118"/>
      <c r="C250" s="118"/>
      <c r="D250" s="118"/>
      <c r="E250" s="118"/>
    </row>
    <row r="251" spans="1:5" x14ac:dyDescent="0.25">
      <c r="A251" s="118"/>
      <c r="B251" s="118"/>
      <c r="C251" s="118"/>
      <c r="D251" s="118"/>
      <c r="E251" s="118"/>
    </row>
    <row r="252" spans="1:5" x14ac:dyDescent="0.25">
      <c r="A252" s="118"/>
      <c r="B252" s="118"/>
      <c r="C252" s="118"/>
      <c r="D252" s="118"/>
      <c r="E252" s="118"/>
    </row>
    <row r="253" spans="1:5" x14ac:dyDescent="0.25">
      <c r="A253" s="118"/>
      <c r="B253" s="118"/>
      <c r="C253" s="118"/>
      <c r="D253" s="118"/>
      <c r="E253" s="118"/>
    </row>
    <row r="254" spans="1:5" x14ac:dyDescent="0.25">
      <c r="A254" s="118"/>
      <c r="B254" s="118"/>
      <c r="C254" s="118"/>
      <c r="D254" s="118"/>
      <c r="E254" s="118"/>
    </row>
    <row r="255" spans="1:5" x14ac:dyDescent="0.25">
      <c r="A255" s="118"/>
      <c r="B255" s="118"/>
      <c r="C255" s="118"/>
      <c r="D255" s="118"/>
      <c r="E255" s="118"/>
    </row>
    <row r="256" spans="1:5" x14ac:dyDescent="0.25">
      <c r="A256" s="118"/>
      <c r="B256" s="118"/>
      <c r="C256" s="118"/>
      <c r="D256" s="118"/>
      <c r="E256" s="118"/>
    </row>
    <row r="257" spans="1:5" x14ac:dyDescent="0.25">
      <c r="A257" s="118"/>
      <c r="B257" s="118"/>
      <c r="C257" s="118"/>
      <c r="D257" s="118"/>
      <c r="E257" s="118"/>
    </row>
    <row r="258" spans="1:5" x14ac:dyDescent="0.25">
      <c r="A258" s="118"/>
      <c r="B258" s="118"/>
      <c r="C258" s="118"/>
      <c r="D258" s="118"/>
      <c r="E258" s="118"/>
    </row>
    <row r="259" spans="1:5" x14ac:dyDescent="0.25">
      <c r="A259" s="118"/>
      <c r="B259" s="118"/>
      <c r="C259" s="118"/>
      <c r="D259" s="118"/>
      <c r="E259" s="118"/>
    </row>
    <row r="260" spans="1:5" x14ac:dyDescent="0.25">
      <c r="A260" s="118"/>
      <c r="B260" s="118"/>
      <c r="C260" s="118"/>
      <c r="D260" s="118"/>
      <c r="E260" s="118"/>
    </row>
    <row r="261" spans="1:5" x14ac:dyDescent="0.25">
      <c r="A261" s="118"/>
      <c r="B261" s="118"/>
      <c r="C261" s="118"/>
      <c r="D261" s="118"/>
      <c r="E261" s="118"/>
    </row>
    <row r="262" spans="1:5" x14ac:dyDescent="0.25">
      <c r="A262" s="118"/>
      <c r="B262" s="118"/>
      <c r="C262" s="118"/>
      <c r="D262" s="118"/>
      <c r="E262" s="118"/>
    </row>
    <row r="263" spans="1:5" x14ac:dyDescent="0.25">
      <c r="A263" s="118"/>
      <c r="B263" s="118"/>
      <c r="C263" s="118"/>
      <c r="D263" s="118"/>
      <c r="E263" s="118"/>
    </row>
    <row r="264" spans="1:5" x14ac:dyDescent="0.25">
      <c r="A264" s="118"/>
      <c r="B264" s="118"/>
      <c r="C264" s="118"/>
      <c r="D264" s="118"/>
      <c r="E264" s="118"/>
    </row>
    <row r="265" spans="1:5" x14ac:dyDescent="0.25">
      <c r="A265" s="118"/>
      <c r="B265" s="118"/>
      <c r="C265" s="118"/>
      <c r="D265" s="118"/>
      <c r="E265" s="118"/>
    </row>
    <row r="266" spans="1:5" x14ac:dyDescent="0.25">
      <c r="A266" s="118"/>
      <c r="B266" s="118"/>
      <c r="C266" s="118"/>
      <c r="D266" s="118"/>
      <c r="E266" s="118"/>
    </row>
    <row r="267" spans="1:5" x14ac:dyDescent="0.25">
      <c r="A267" s="118"/>
      <c r="B267" s="118"/>
      <c r="C267" s="118"/>
      <c r="D267" s="118"/>
      <c r="E267" s="118"/>
    </row>
    <row r="268" spans="1:5" x14ac:dyDescent="0.25">
      <c r="A268" s="118"/>
      <c r="B268" s="118"/>
      <c r="C268" s="118"/>
      <c r="D268" s="118"/>
      <c r="E268" s="118"/>
    </row>
    <row r="269" spans="1:5" x14ac:dyDescent="0.25">
      <c r="A269" s="118"/>
      <c r="B269" s="118"/>
      <c r="C269" s="118"/>
      <c r="D269" s="118"/>
      <c r="E269" s="118"/>
    </row>
    <row r="270" spans="1:5" x14ac:dyDescent="0.25">
      <c r="A270" s="118"/>
      <c r="B270" s="118"/>
      <c r="C270" s="118"/>
      <c r="D270" s="118"/>
      <c r="E270" s="118"/>
    </row>
    <row r="271" spans="1:5" x14ac:dyDescent="0.25">
      <c r="A271" s="118"/>
      <c r="B271" s="118"/>
      <c r="C271" s="118"/>
      <c r="D271" s="118"/>
      <c r="E271" s="118"/>
    </row>
    <row r="272" spans="1:5" x14ac:dyDescent="0.25">
      <c r="A272" s="118"/>
      <c r="B272" s="118"/>
      <c r="C272" s="118"/>
      <c r="D272" s="118"/>
      <c r="E272" s="118"/>
    </row>
    <row r="273" spans="1:5" x14ac:dyDescent="0.25">
      <c r="A273" s="118"/>
      <c r="B273" s="118"/>
      <c r="C273" s="118"/>
      <c r="D273" s="118"/>
      <c r="E273" s="118"/>
    </row>
    <row r="274" spans="1:5" x14ac:dyDescent="0.25">
      <c r="A274" s="118"/>
      <c r="B274" s="118"/>
      <c r="C274" s="118"/>
      <c r="D274" s="118"/>
      <c r="E274" s="118"/>
    </row>
    <row r="275" spans="1:5" x14ac:dyDescent="0.25">
      <c r="A275" s="118"/>
      <c r="B275" s="118"/>
      <c r="C275" s="118"/>
      <c r="D275" s="118"/>
      <c r="E275" s="118"/>
    </row>
    <row r="276" spans="1:5" x14ac:dyDescent="0.25">
      <c r="A276" s="118"/>
      <c r="B276" s="118"/>
      <c r="C276" s="118"/>
      <c r="D276" s="118"/>
      <c r="E276" s="118"/>
    </row>
    <row r="277" spans="1:5" x14ac:dyDescent="0.25">
      <c r="A277" s="118"/>
      <c r="B277" s="118"/>
      <c r="C277" s="118"/>
      <c r="D277" s="118"/>
      <c r="E277" s="118"/>
    </row>
    <row r="278" spans="1:5" x14ac:dyDescent="0.25">
      <c r="A278" s="118"/>
      <c r="B278" s="118"/>
      <c r="C278" s="118"/>
      <c r="D278" s="118"/>
      <c r="E278" s="118"/>
    </row>
    <row r="279" spans="1:5" x14ac:dyDescent="0.25">
      <c r="A279" s="118"/>
      <c r="B279" s="118"/>
      <c r="C279" s="118"/>
      <c r="D279" s="118"/>
      <c r="E279" s="118"/>
    </row>
    <row r="280" spans="1:5" x14ac:dyDescent="0.25">
      <c r="A280" s="118"/>
      <c r="B280" s="118"/>
      <c r="C280" s="118"/>
      <c r="D280" s="118"/>
      <c r="E280" s="118"/>
    </row>
    <row r="281" spans="1:5" x14ac:dyDescent="0.25">
      <c r="A281" s="118"/>
      <c r="B281" s="118"/>
      <c r="C281" s="118"/>
      <c r="D281" s="118"/>
      <c r="E281" s="118"/>
    </row>
    <row r="282" spans="1:5" x14ac:dyDescent="0.25">
      <c r="A282" s="118"/>
      <c r="B282" s="118"/>
      <c r="C282" s="118"/>
      <c r="D282" s="118"/>
      <c r="E282" s="118"/>
    </row>
    <row r="283" spans="1:5" x14ac:dyDescent="0.25">
      <c r="A283" s="118"/>
      <c r="B283" s="118"/>
      <c r="C283" s="118"/>
      <c r="D283" s="118"/>
      <c r="E283" s="118"/>
    </row>
    <row r="284" spans="1:5" x14ac:dyDescent="0.25">
      <c r="A284" s="118"/>
      <c r="B284" s="118"/>
      <c r="C284" s="118"/>
      <c r="D284" s="118"/>
      <c r="E284" s="118"/>
    </row>
    <row r="285" spans="1:5" x14ac:dyDescent="0.25">
      <c r="A285" s="118"/>
      <c r="B285" s="118"/>
      <c r="C285" s="118"/>
      <c r="D285" s="118"/>
      <c r="E285" s="118"/>
    </row>
    <row r="286" spans="1:5" x14ac:dyDescent="0.25">
      <c r="A286" s="118"/>
      <c r="B286" s="118"/>
      <c r="C286" s="118"/>
      <c r="D286" s="118"/>
      <c r="E286" s="118"/>
    </row>
    <row r="287" spans="1:5" x14ac:dyDescent="0.25">
      <c r="A287" s="118"/>
      <c r="B287" s="118"/>
      <c r="C287" s="118"/>
      <c r="D287" s="118"/>
      <c r="E287" s="118"/>
    </row>
    <row r="288" spans="1:5" x14ac:dyDescent="0.25">
      <c r="A288" s="118"/>
      <c r="B288" s="118"/>
      <c r="C288" s="118"/>
      <c r="D288" s="118"/>
      <c r="E288" s="118"/>
    </row>
    <row r="289" spans="1:5" x14ac:dyDescent="0.25">
      <c r="A289" s="118"/>
      <c r="B289" s="118"/>
      <c r="C289" s="118"/>
      <c r="D289" s="118"/>
      <c r="E289" s="118"/>
    </row>
    <row r="290" spans="1:5" x14ac:dyDescent="0.25">
      <c r="A290" s="118"/>
      <c r="B290" s="118"/>
      <c r="C290" s="118"/>
      <c r="D290" s="118"/>
      <c r="E290" s="118"/>
    </row>
    <row r="291" spans="1:5" x14ac:dyDescent="0.25">
      <c r="A291" s="118"/>
      <c r="B291" s="118"/>
      <c r="C291" s="118"/>
      <c r="D291" s="118"/>
      <c r="E291" s="118"/>
    </row>
    <row r="292" spans="1:5" x14ac:dyDescent="0.25">
      <c r="A292" s="118"/>
      <c r="B292" s="118"/>
      <c r="C292" s="118"/>
      <c r="D292" s="118"/>
      <c r="E292" s="118"/>
    </row>
    <row r="293" spans="1:5" x14ac:dyDescent="0.25">
      <c r="A293" s="118"/>
      <c r="B293" s="118"/>
      <c r="C293" s="118"/>
      <c r="D293" s="118"/>
      <c r="E293" s="118"/>
    </row>
    <row r="294" spans="1:5" x14ac:dyDescent="0.25">
      <c r="A294" s="118"/>
      <c r="B294" s="118"/>
      <c r="C294" s="118"/>
      <c r="D294" s="118"/>
      <c r="E294" s="118"/>
    </row>
    <row r="295" spans="1:5" x14ac:dyDescent="0.25">
      <c r="A295" s="118"/>
      <c r="B295" s="118"/>
      <c r="C295" s="118"/>
      <c r="D295" s="118"/>
      <c r="E295" s="118"/>
    </row>
    <row r="296" spans="1:5" x14ac:dyDescent="0.25">
      <c r="A296" s="118"/>
      <c r="B296" s="118"/>
      <c r="C296" s="118"/>
      <c r="D296" s="118"/>
      <c r="E296" s="118"/>
    </row>
  </sheetData>
  <mergeCells count="13">
    <mergeCell ref="A40:A47"/>
    <mergeCell ref="C2:O2"/>
    <mergeCell ref="A5:E5"/>
    <mergeCell ref="A7:B7"/>
    <mergeCell ref="A9:A19"/>
    <mergeCell ref="A21:A38"/>
    <mergeCell ref="A97:B97"/>
    <mergeCell ref="A58:A65"/>
    <mergeCell ref="A68:A75"/>
    <mergeCell ref="A85:B85"/>
    <mergeCell ref="A86:B86"/>
    <mergeCell ref="A88:B88"/>
    <mergeCell ref="A89:A96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OB-2017</vt:lpstr>
      <vt:lpstr>'OB-2017'!Area_de_impressao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Luiz Eduardo Paim Varella</cp:lastModifiedBy>
  <cp:lastPrinted>2017-01-13T20:42:57Z</cp:lastPrinted>
  <dcterms:created xsi:type="dcterms:W3CDTF">2008-01-15T17:31:37Z</dcterms:created>
  <dcterms:modified xsi:type="dcterms:W3CDTF">2022-05-12T18:49:45Z</dcterms:modified>
</cp:coreProperties>
</file>