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Banco_de_Dados\Consolidação\2012\"/>
    </mc:Choice>
  </mc:AlternateContent>
  <xr:revisionPtr revIDLastSave="0" documentId="13_ncr:1_{5E62E7A9-4F31-4F36-A6D0-5E05A5D017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B-2012" sheetId="1" r:id="rId1"/>
    <sheet name="201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OCVMRe6hVDXGyypgjBVduNY500hbD9vhZYs8JXehcQc="/>
    </ext>
  </extLst>
</workbook>
</file>

<file path=xl/calcChain.xml><?xml version="1.0" encoding="utf-8"?>
<calcChain xmlns="http://schemas.openxmlformats.org/spreadsheetml/2006/main">
  <c r="O93" i="2" l="1"/>
  <c r="O92" i="2"/>
  <c r="O91" i="2"/>
  <c r="O90" i="2"/>
  <c r="O89" i="2"/>
  <c r="O88" i="2"/>
  <c r="O87" i="2"/>
  <c r="N85" i="2"/>
  <c r="M85" i="2"/>
  <c r="L85" i="2"/>
  <c r="K85" i="2"/>
  <c r="J85" i="2"/>
  <c r="I85" i="2"/>
  <c r="H85" i="2"/>
  <c r="G85" i="2"/>
  <c r="F85" i="2"/>
  <c r="E85" i="2"/>
  <c r="D85" i="2"/>
  <c r="C85" i="2"/>
  <c r="O85" i="2" s="1"/>
  <c r="O84" i="2"/>
  <c r="O83" i="2"/>
  <c r="O82" i="2"/>
  <c r="O81" i="2"/>
  <c r="O80" i="2"/>
  <c r="O79" i="2"/>
  <c r="O78" i="2"/>
  <c r="O75" i="2"/>
  <c r="O74" i="2"/>
  <c r="F74" i="2"/>
  <c r="E74" i="2"/>
  <c r="D74" i="2"/>
  <c r="C74" i="2"/>
  <c r="H73" i="2"/>
  <c r="N72" i="2"/>
  <c r="M72" i="2"/>
  <c r="L72" i="2"/>
  <c r="K72" i="2"/>
  <c r="J72" i="2"/>
  <c r="I72" i="2"/>
  <c r="I73" i="2" s="1"/>
  <c r="H72" i="2"/>
  <c r="G72" i="2"/>
  <c r="F72" i="2"/>
  <c r="E72" i="2"/>
  <c r="D72" i="2"/>
  <c r="C72" i="2"/>
  <c r="O72" i="2" s="1"/>
  <c r="O71" i="2"/>
  <c r="O70" i="2"/>
  <c r="L69" i="2"/>
  <c r="L73" i="2" s="1"/>
  <c r="I69" i="2"/>
  <c r="H69" i="2"/>
  <c r="C69" i="2"/>
  <c r="C73" i="2" s="1"/>
  <c r="O68" i="2"/>
  <c r="N67" i="2"/>
  <c r="M67" i="2"/>
  <c r="L67" i="2"/>
  <c r="K67" i="2"/>
  <c r="J67" i="2"/>
  <c r="I67" i="2"/>
  <c r="H67" i="2"/>
  <c r="G67" i="2"/>
  <c r="F67" i="2"/>
  <c r="E67" i="2"/>
  <c r="D67" i="2"/>
  <c r="C67" i="2"/>
  <c r="O67" i="2" s="1"/>
  <c r="O66" i="2"/>
  <c r="O65" i="2"/>
  <c r="O64" i="2"/>
  <c r="O63" i="2"/>
  <c r="O62" i="2"/>
  <c r="O61" i="2"/>
  <c r="O60" i="2"/>
  <c r="N59" i="2"/>
  <c r="N69" i="2" s="1"/>
  <c r="M59" i="2"/>
  <c r="L59" i="2"/>
  <c r="K59" i="2"/>
  <c r="K69" i="2" s="1"/>
  <c r="K73" i="2" s="1"/>
  <c r="J59" i="2"/>
  <c r="J69" i="2" s="1"/>
  <c r="J73" i="2" s="1"/>
  <c r="I59" i="2"/>
  <c r="H59" i="2"/>
  <c r="G59" i="2"/>
  <c r="G69" i="2" s="1"/>
  <c r="G73" i="2" s="1"/>
  <c r="F59" i="2"/>
  <c r="F69" i="2" s="1"/>
  <c r="F73" i="2" s="1"/>
  <c r="E59" i="2"/>
  <c r="E69" i="2" s="1"/>
  <c r="E73" i="2" s="1"/>
  <c r="D59" i="2"/>
  <c r="C59" i="2"/>
  <c r="O59" i="2" s="1"/>
  <c r="O58" i="2"/>
  <c r="O57" i="2"/>
  <c r="O56" i="2"/>
  <c r="O55" i="2"/>
  <c r="O54" i="2"/>
  <c r="O53" i="2"/>
  <c r="O52" i="2"/>
  <c r="O49" i="2"/>
  <c r="N48" i="2"/>
  <c r="M48" i="2"/>
  <c r="L48" i="2"/>
  <c r="K48" i="2"/>
  <c r="J48" i="2"/>
  <c r="I48" i="2"/>
  <c r="H48" i="2"/>
  <c r="G48" i="2"/>
  <c r="F48" i="2"/>
  <c r="E48" i="2"/>
  <c r="D48" i="2"/>
  <c r="C48" i="2"/>
  <c r="O47" i="2"/>
  <c r="O46" i="2"/>
  <c r="K45" i="2"/>
  <c r="K50" i="2" s="1"/>
  <c r="N44" i="2"/>
  <c r="M44" i="2"/>
  <c r="L44" i="2"/>
  <c r="K44" i="2"/>
  <c r="J44" i="2"/>
  <c r="I44" i="2"/>
  <c r="H44" i="2"/>
  <c r="G44" i="2"/>
  <c r="F44" i="2"/>
  <c r="E44" i="2"/>
  <c r="D44" i="2"/>
  <c r="C44" i="2"/>
  <c r="O43" i="2"/>
  <c r="O42" i="2"/>
  <c r="O41" i="2"/>
  <c r="O44" i="2" s="1"/>
  <c r="O40" i="2"/>
  <c r="O39" i="2"/>
  <c r="O38" i="2"/>
  <c r="N37" i="2"/>
  <c r="M37" i="2"/>
  <c r="L37" i="2"/>
  <c r="K37" i="2"/>
  <c r="J37" i="2"/>
  <c r="I37" i="2"/>
  <c r="H37" i="2"/>
  <c r="G37" i="2"/>
  <c r="F37" i="2"/>
  <c r="E37" i="2"/>
  <c r="D37" i="2"/>
  <c r="C37" i="2"/>
  <c r="O37" i="2" s="1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N19" i="2"/>
  <c r="N45" i="2" s="1"/>
  <c r="N50" i="2" s="1"/>
  <c r="M19" i="2"/>
  <c r="L19" i="2"/>
  <c r="K19" i="2"/>
  <c r="J19" i="2"/>
  <c r="J45" i="2" s="1"/>
  <c r="J50" i="2" s="1"/>
  <c r="I19" i="2"/>
  <c r="I45" i="2" s="1"/>
  <c r="I50" i="2" s="1"/>
  <c r="H19" i="2"/>
  <c r="G19" i="2"/>
  <c r="F19" i="2"/>
  <c r="F45" i="2" s="1"/>
  <c r="F50" i="2" s="1"/>
  <c r="E19" i="2"/>
  <c r="E45" i="2" s="1"/>
  <c r="E50" i="2" s="1"/>
  <c r="D19" i="2"/>
  <c r="C19" i="2"/>
  <c r="C45" i="2" s="1"/>
  <c r="O18" i="2"/>
  <c r="O17" i="2"/>
  <c r="O16" i="2"/>
  <c r="O15" i="2"/>
  <c r="O14" i="2"/>
  <c r="O13" i="2"/>
  <c r="O12" i="2"/>
  <c r="O11" i="2"/>
  <c r="O10" i="2"/>
  <c r="O9" i="2"/>
  <c r="O95" i="1"/>
  <c r="O94" i="1"/>
  <c r="O93" i="1"/>
  <c r="O92" i="1"/>
  <c r="O91" i="1"/>
  <c r="O90" i="1"/>
  <c r="O89" i="1"/>
  <c r="N87" i="1"/>
  <c r="M87" i="1"/>
  <c r="L87" i="1"/>
  <c r="K87" i="1"/>
  <c r="J87" i="1"/>
  <c r="I87" i="1"/>
  <c r="H87" i="1"/>
  <c r="G87" i="1"/>
  <c r="F87" i="1"/>
  <c r="E87" i="1"/>
  <c r="D87" i="1"/>
  <c r="C87" i="1"/>
  <c r="O86" i="1"/>
  <c r="O85" i="1"/>
  <c r="O84" i="1"/>
  <c r="O83" i="1"/>
  <c r="O82" i="1"/>
  <c r="O81" i="1"/>
  <c r="O80" i="1"/>
  <c r="O77" i="1"/>
  <c r="O76" i="1"/>
  <c r="O74" i="1"/>
  <c r="N74" i="1"/>
  <c r="M74" i="1"/>
  <c r="L74" i="1"/>
  <c r="K74" i="1"/>
  <c r="J74" i="1"/>
  <c r="I74" i="1"/>
  <c r="H74" i="1"/>
  <c r="G74" i="1"/>
  <c r="G75" i="1" s="1"/>
  <c r="F74" i="1"/>
  <c r="E74" i="1"/>
  <c r="D74" i="1"/>
  <c r="C74" i="1"/>
  <c r="O73" i="1"/>
  <c r="O72" i="1"/>
  <c r="O71" i="1"/>
  <c r="L70" i="1"/>
  <c r="L75" i="1" s="1"/>
  <c r="K70" i="1"/>
  <c r="K75" i="1" s="1"/>
  <c r="H70" i="1"/>
  <c r="H75" i="1" s="1"/>
  <c r="G70" i="1"/>
  <c r="O69" i="1"/>
  <c r="N68" i="1"/>
  <c r="M68" i="1"/>
  <c r="L68" i="1"/>
  <c r="K68" i="1"/>
  <c r="J68" i="1"/>
  <c r="I68" i="1"/>
  <c r="H68" i="1"/>
  <c r="G68" i="1"/>
  <c r="F68" i="1"/>
  <c r="E68" i="1"/>
  <c r="D68" i="1"/>
  <c r="C68" i="1"/>
  <c r="O67" i="1"/>
  <c r="O66" i="1"/>
  <c r="O65" i="1"/>
  <c r="O64" i="1"/>
  <c r="O63" i="1"/>
  <c r="O62" i="1"/>
  <c r="O61" i="1"/>
  <c r="N60" i="1"/>
  <c r="M60" i="1"/>
  <c r="M70" i="1" s="1"/>
  <c r="M75" i="1" s="1"/>
  <c r="L60" i="1"/>
  <c r="K60" i="1"/>
  <c r="J60" i="1"/>
  <c r="I60" i="1"/>
  <c r="H60" i="1"/>
  <c r="G60" i="1"/>
  <c r="F60" i="1"/>
  <c r="E60" i="1"/>
  <c r="D60" i="1"/>
  <c r="C60" i="1"/>
  <c r="O60" i="1" s="1"/>
  <c r="O59" i="1"/>
  <c r="O58" i="1"/>
  <c r="O57" i="1"/>
  <c r="O56" i="1"/>
  <c r="O55" i="1"/>
  <c r="O54" i="1"/>
  <c r="O53" i="1"/>
  <c r="O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O48" i="1"/>
  <c r="O47" i="1"/>
  <c r="O46" i="1"/>
  <c r="K45" i="1"/>
  <c r="K51" i="1" s="1"/>
  <c r="N44" i="1"/>
  <c r="M44" i="1"/>
  <c r="L44" i="1"/>
  <c r="K44" i="1"/>
  <c r="J44" i="1"/>
  <c r="I44" i="1"/>
  <c r="H44" i="1"/>
  <c r="G44" i="1"/>
  <c r="F44" i="1"/>
  <c r="E44" i="1"/>
  <c r="D44" i="1"/>
  <c r="C44" i="1"/>
  <c r="O43" i="1"/>
  <c r="O42" i="1"/>
  <c r="O41" i="1"/>
  <c r="O44" i="1" s="1"/>
  <c r="O40" i="1"/>
  <c r="O39" i="1"/>
  <c r="O38" i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N19" i="1"/>
  <c r="N45" i="1" s="1"/>
  <c r="N51" i="1" s="1"/>
  <c r="M19" i="1"/>
  <c r="L19" i="1"/>
  <c r="K19" i="1"/>
  <c r="J19" i="1"/>
  <c r="J45" i="1" s="1"/>
  <c r="J51" i="1" s="1"/>
  <c r="I19" i="1"/>
  <c r="I45" i="1" s="1"/>
  <c r="I51" i="1" s="1"/>
  <c r="H19" i="1"/>
  <c r="G19" i="1"/>
  <c r="F19" i="1"/>
  <c r="F45" i="1" s="1"/>
  <c r="F51" i="1" s="1"/>
  <c r="E19" i="1"/>
  <c r="E45" i="1" s="1"/>
  <c r="E51" i="1" s="1"/>
  <c r="D19" i="1"/>
  <c r="C19" i="1"/>
  <c r="C45" i="1" s="1"/>
  <c r="O18" i="1"/>
  <c r="O17" i="1"/>
  <c r="O16" i="1"/>
  <c r="O15" i="1"/>
  <c r="O14" i="1"/>
  <c r="O13" i="1"/>
  <c r="O12" i="1"/>
  <c r="O11" i="1"/>
  <c r="O10" i="1"/>
  <c r="O9" i="1"/>
  <c r="E76" i="2" l="1"/>
  <c r="F76" i="2"/>
  <c r="I76" i="2"/>
  <c r="O73" i="2"/>
  <c r="C51" i="1"/>
  <c r="J76" i="2"/>
  <c r="K78" i="1"/>
  <c r="O69" i="2"/>
  <c r="K76" i="2"/>
  <c r="N73" i="2"/>
  <c r="I78" i="1"/>
  <c r="C50" i="2"/>
  <c r="L45" i="2"/>
  <c r="L50" i="2" s="1"/>
  <c r="M69" i="2"/>
  <c r="M73" i="2" s="1"/>
  <c r="O19" i="1"/>
  <c r="M45" i="1"/>
  <c r="M51" i="1" s="1"/>
  <c r="O68" i="1"/>
  <c r="O70" i="1" s="1"/>
  <c r="O19" i="2"/>
  <c r="M45" i="2"/>
  <c r="M50" i="2" s="1"/>
  <c r="C70" i="1"/>
  <c r="C75" i="1" s="1"/>
  <c r="D69" i="2"/>
  <c r="D73" i="2" s="1"/>
  <c r="D45" i="1"/>
  <c r="D51" i="1" s="1"/>
  <c r="D70" i="1"/>
  <c r="D75" i="1" s="1"/>
  <c r="D45" i="2"/>
  <c r="D50" i="2" s="1"/>
  <c r="E70" i="1"/>
  <c r="E75" i="1" s="1"/>
  <c r="N70" i="1"/>
  <c r="N75" i="1" s="1"/>
  <c r="F70" i="1"/>
  <c r="F75" i="1" s="1"/>
  <c r="O48" i="2"/>
  <c r="L45" i="1"/>
  <c r="L51" i="1" s="1"/>
  <c r="G45" i="1"/>
  <c r="G51" i="1" s="1"/>
  <c r="O87" i="1"/>
  <c r="G45" i="2"/>
  <c r="G50" i="2" s="1"/>
  <c r="H45" i="1"/>
  <c r="H51" i="1" s="1"/>
  <c r="H45" i="2"/>
  <c r="H50" i="2" s="1"/>
  <c r="I70" i="1"/>
  <c r="I75" i="1" s="1"/>
  <c r="J70" i="1"/>
  <c r="J75" i="1" s="1"/>
  <c r="G78" i="1" l="1"/>
  <c r="M76" i="2"/>
  <c r="J78" i="1"/>
  <c r="O45" i="2"/>
  <c r="N78" i="1"/>
  <c r="L78" i="1"/>
  <c r="O50" i="2"/>
  <c r="C76" i="2"/>
  <c r="O76" i="2" s="1"/>
  <c r="D76" i="2"/>
  <c r="D78" i="1"/>
  <c r="H76" i="2"/>
  <c r="F78" i="1"/>
  <c r="M78" i="1"/>
  <c r="O45" i="1"/>
  <c r="N76" i="2"/>
  <c r="H78" i="1"/>
  <c r="O51" i="1"/>
  <c r="C78" i="1"/>
  <c r="G76" i="2"/>
  <c r="O75" i="1"/>
  <c r="L76" i="2"/>
  <c r="E78" i="1"/>
  <c r="O78" i="1" l="1"/>
</calcChain>
</file>

<file path=xl/sharedStrings.xml><?xml version="1.0" encoding="utf-8"?>
<sst xmlns="http://schemas.openxmlformats.org/spreadsheetml/2006/main" count="311" uniqueCount="68">
  <si>
    <t>SUPERINTENDÊNCIA DE CONTROLE DAS PARTICIPAÇÕES GOVERNAMENTAIS</t>
  </si>
  <si>
    <t xml:space="preserve">      Consolidação das Participações Governamentais e de Terceiros no ano de 2012.</t>
  </si>
  <si>
    <t xml:space="preserve">      Mês de Crédito (R$ 1000).</t>
  </si>
  <si>
    <t>Item de Receita</t>
  </si>
  <si>
    <t>Total - 2012</t>
  </si>
  <si>
    <t>ROYALTIES</t>
  </si>
  <si>
    <t>Estados</t>
  </si>
  <si>
    <t>AL</t>
  </si>
  <si>
    <t>AM</t>
  </si>
  <si>
    <t>BA</t>
  </si>
  <si>
    <t>CE</t>
  </si>
  <si>
    <t>ES</t>
  </si>
  <si>
    <t>PR</t>
  </si>
  <si>
    <t>RJ</t>
  </si>
  <si>
    <t>RN</t>
  </si>
  <si>
    <t>SE</t>
  </si>
  <si>
    <t>SP</t>
  </si>
  <si>
    <t>Total Estados</t>
  </si>
  <si>
    <t>Municípios</t>
  </si>
  <si>
    <t>AP</t>
  </si>
  <si>
    <t>MG</t>
  </si>
  <si>
    <t>PA</t>
  </si>
  <si>
    <t>PB</t>
  </si>
  <si>
    <t>PE</t>
  </si>
  <si>
    <t>RS</t>
  </si>
  <si>
    <t>SC</t>
  </si>
  <si>
    <t>Total Municípios</t>
  </si>
  <si>
    <t>Depósitos Judiciais</t>
  </si>
  <si>
    <t>Total de Depósitos</t>
  </si>
  <si>
    <t>Total Estados + Municípios+ Depósitos</t>
  </si>
  <si>
    <t>Comando da Marinha</t>
  </si>
  <si>
    <t>Ministério da Ciência e Tecnologia</t>
  </si>
  <si>
    <t>Fundo Social</t>
  </si>
  <si>
    <t>Total União</t>
  </si>
  <si>
    <t>Fundo Especial</t>
  </si>
  <si>
    <t>Total Brasil</t>
  </si>
  <si>
    <t>PARTICIPAÇÃO ESPECIAL (*)</t>
  </si>
  <si>
    <t>Total Estados e Municípios</t>
  </si>
  <si>
    <t>Ministério de Minas e Energia</t>
  </si>
  <si>
    <t>Ministério do Meio Ambiente</t>
  </si>
  <si>
    <t>TAXA DE OCUPAÇÃO OU RETENÇÃO DE ÁREA (*)</t>
  </si>
  <si>
    <t>BÔNUS DE ASSINATURA (*)</t>
  </si>
  <si>
    <t>TOTAL DAS PARTICIPAÇÕES</t>
  </si>
  <si>
    <t>PAGAMENTO AOS PROPRIETÁRIOS DE TERRA (*)</t>
  </si>
  <si>
    <t>Total do Pagamento aos Proprietários de Terra</t>
  </si>
  <si>
    <t>Variáveis Mensais</t>
  </si>
  <si>
    <t>Média</t>
  </si>
  <si>
    <t>Preço Petróleo</t>
  </si>
  <si>
    <t>R$/m3</t>
  </si>
  <si>
    <t>US$/bbl</t>
  </si>
  <si>
    <t>Brent Dated</t>
  </si>
  <si>
    <t>Preço Gás Natural</t>
  </si>
  <si>
    <t>R$/1.000m3</t>
  </si>
  <si>
    <t>Taxa Câmbio</t>
  </si>
  <si>
    <t>R$/US$</t>
  </si>
  <si>
    <t>Produção Petróleo</t>
  </si>
  <si>
    <t>bbl/dia</t>
  </si>
  <si>
    <t>Produção Gás Natural</t>
  </si>
  <si>
    <t>Milhões m3/dia</t>
  </si>
  <si>
    <t>* Os dados serão atualizados quando encerrar o mês de fevereiro de 2013.</t>
  </si>
  <si>
    <t xml:space="preserve">      Consolidação das Participações Governamentais e de Terceiros no ano de 2011.</t>
  </si>
  <si>
    <t>Total - 2011</t>
  </si>
  <si>
    <t>PARTICIPAÇÃO ESPECIAL</t>
  </si>
  <si>
    <t>-</t>
  </si>
  <si>
    <t>TAXA DE OCUPAÇÃO OU RETENÇÃO DE ÁREA</t>
  </si>
  <si>
    <t>BÔNUS DE ASSINATURA</t>
  </si>
  <si>
    <t>PAGAMENTO AOS PROPRIETÁRIOS DE TERRA</t>
  </si>
  <si>
    <t>#REF!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</si>
</sst>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* #,##0.00_);_(* \(#,##0.00\);_(* &quot;-&quot;??_);_(@_)"/>
    <numFmt numFmtId="165" formatCode="mmm\-yy"/>
    <numFmt numFmtId="166" formatCode="_(* #,##0.0_);_(* \(#,##0.0\);_(* &quot;-&quot;_);_(@_)"/>
    <numFmt numFmtId="167" formatCode="_-* #,##0.00_-;\-* #,##0.00_-;_-* &quot;-&quot;??_-;_-@"/>
    <numFmt numFmtId="168" formatCode="_(* #,##0.0_);_(* \(#,##0.0\);_(* &quot;-&quot;??_);_(@_)"/>
    <numFmt numFmtId="169" formatCode="_(* #,##0.0_);_(* \(#,##0.0\);_(* &quot;-&quot;?_);_(@_)"/>
    <numFmt numFmtId="170" formatCode="_(* #,##0.00_);_(* \(#,##0.00\);_(* &quot;-&quot;_);_(@_)"/>
  </numFmts>
  <fonts count="8" x14ac:knownFonts="1">
    <font>
      <sz val="10"/>
      <color rgb="FF000000"/>
      <name val="Arial"/>
      <scheme val="minor"/>
    </font>
    <font>
      <sz val="10"/>
      <color theme="1"/>
      <name val="Arial"/>
    </font>
    <font>
      <sz val="9"/>
      <color theme="1"/>
      <name val="Arial"/>
    </font>
    <font>
      <sz val="10"/>
      <name val="Arial"/>
    </font>
    <font>
      <b/>
      <sz val="8"/>
      <color theme="1"/>
      <name val="Arial"/>
    </font>
    <font>
      <sz val="8"/>
      <color theme="1"/>
      <name val="Arial"/>
    </font>
    <font>
      <i/>
      <sz val="8"/>
      <color theme="1"/>
      <name val="Arial"/>
    </font>
    <font>
      <b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</fills>
  <borders count="6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thick">
        <color rgb="FF000000"/>
      </bottom>
      <diagonal/>
    </border>
    <border>
      <left/>
      <right/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/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2" borderId="1" xfId="0" applyFont="1" applyFill="1" applyBorder="1"/>
    <xf numFmtId="0" fontId="4" fillId="2" borderId="1" xfId="0" applyFont="1" applyFill="1" applyBorder="1"/>
    <xf numFmtId="164" fontId="1" fillId="2" borderId="1" xfId="0" applyNumberFormat="1" applyFont="1" applyFill="1" applyBorder="1"/>
    <xf numFmtId="0" fontId="5" fillId="2" borderId="1" xfId="0" applyFont="1" applyFill="1" applyBorder="1"/>
    <xf numFmtId="0" fontId="2" fillId="2" borderId="1" xfId="0" applyFont="1" applyFill="1" applyBorder="1"/>
    <xf numFmtId="165" fontId="4" fillId="3" borderId="7" xfId="0" applyNumberFormat="1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left" vertical="center"/>
    </xf>
    <xf numFmtId="166" fontId="5" fillId="2" borderId="12" xfId="0" applyNumberFormat="1" applyFont="1" applyFill="1" applyBorder="1" applyAlignment="1">
      <alignment horizontal="left" vertical="center"/>
    </xf>
    <xf numFmtId="166" fontId="5" fillId="2" borderId="10" xfId="0" applyNumberFormat="1" applyFont="1" applyFill="1" applyBorder="1" applyAlignment="1">
      <alignment horizontal="left" vertical="center"/>
    </xf>
    <xf numFmtId="166" fontId="5" fillId="2" borderId="13" xfId="0" applyNumberFormat="1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center" vertical="center"/>
    </xf>
    <xf numFmtId="164" fontId="5" fillId="2" borderId="15" xfId="0" applyNumberFormat="1" applyFont="1" applyFill="1" applyBorder="1"/>
    <xf numFmtId="164" fontId="5" fillId="2" borderId="16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17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/>
    <xf numFmtId="0" fontId="4" fillId="2" borderId="2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64" fontId="4" fillId="2" borderId="15" xfId="0" applyNumberFormat="1" applyFont="1" applyFill="1" applyBorder="1"/>
    <xf numFmtId="164" fontId="4" fillId="2" borderId="16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7" xfId="0" applyNumberFormat="1" applyFont="1" applyFill="1" applyBorder="1" applyAlignment="1">
      <alignment horizontal="right" vertical="center"/>
    </xf>
    <xf numFmtId="164" fontId="5" fillId="4" borderId="16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7" fontId="5" fillId="2" borderId="1" xfId="0" applyNumberFormat="1" applyFont="1" applyFill="1" applyBorder="1"/>
    <xf numFmtId="164" fontId="5" fillId="0" borderId="21" xfId="0" applyNumberFormat="1" applyFont="1" applyBorder="1" applyAlignment="1">
      <alignment horizontal="center"/>
    </xf>
    <xf numFmtId="164" fontId="5" fillId="2" borderId="15" xfId="0" applyNumberFormat="1" applyFont="1" applyFill="1" applyBorder="1" applyAlignment="1">
      <alignment horizontal="center"/>
    </xf>
    <xf numFmtId="164" fontId="4" fillId="2" borderId="15" xfId="0" applyNumberFormat="1" applyFont="1" applyFill="1" applyBorder="1" applyAlignment="1">
      <alignment horizontal="center"/>
    </xf>
    <xf numFmtId="164" fontId="4" fillId="2" borderId="15" xfId="0" applyNumberFormat="1" applyFont="1" applyFill="1" applyBorder="1" applyAlignment="1">
      <alignment horizontal="right" vertical="center"/>
    </xf>
    <xf numFmtId="0" fontId="5" fillId="2" borderId="20" xfId="0" applyFont="1" applyFill="1" applyBorder="1" applyAlignment="1">
      <alignment horizontal="left" vertical="center"/>
    </xf>
    <xf numFmtId="168" fontId="5" fillId="2" borderId="1" xfId="0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center" vertical="center"/>
    </xf>
    <xf numFmtId="164" fontId="4" fillId="2" borderId="24" xfId="0" applyNumberFormat="1" applyFont="1" applyFill="1" applyBorder="1" applyAlignment="1">
      <alignment horizontal="right" vertical="center"/>
    </xf>
    <xf numFmtId="164" fontId="4" fillId="2" borderId="25" xfId="0" applyNumberFormat="1" applyFont="1" applyFill="1" applyBorder="1" applyAlignment="1">
      <alignment horizontal="center" vertical="center"/>
    </xf>
    <xf numFmtId="164" fontId="4" fillId="2" borderId="23" xfId="0" applyNumberFormat="1" applyFont="1" applyFill="1" applyBorder="1" applyAlignment="1">
      <alignment horizontal="center" vertical="center"/>
    </xf>
    <xf numFmtId="164" fontId="4" fillId="2" borderId="26" xfId="0" applyNumberFormat="1" applyFont="1" applyFill="1" applyBorder="1" applyAlignment="1">
      <alignment horizontal="right" vertical="center"/>
    </xf>
    <xf numFmtId="164" fontId="5" fillId="2" borderId="15" xfId="0" applyNumberFormat="1" applyFont="1" applyFill="1" applyBorder="1" applyAlignment="1">
      <alignment horizontal="right" vertical="center"/>
    </xf>
    <xf numFmtId="164" fontId="5" fillId="2" borderId="16" xfId="0" applyNumberFormat="1" applyFont="1" applyFill="1" applyBorder="1" applyAlignment="1">
      <alignment horizontal="right" vertical="center"/>
    </xf>
    <xf numFmtId="166" fontId="5" fillId="2" borderId="1" xfId="0" applyNumberFormat="1" applyFont="1" applyFill="1" applyBorder="1" applyAlignment="1">
      <alignment horizontal="right" vertical="center"/>
    </xf>
    <xf numFmtId="166" fontId="5" fillId="2" borderId="27" xfId="0" applyNumberFormat="1" applyFont="1" applyFill="1" applyBorder="1" applyAlignment="1">
      <alignment horizontal="right" vertical="center"/>
    </xf>
    <xf numFmtId="166" fontId="4" fillId="2" borderId="17" xfId="0" applyNumberFormat="1" applyFont="1" applyFill="1" applyBorder="1" applyAlignment="1">
      <alignment horizontal="right" vertical="center"/>
    </xf>
    <xf numFmtId="164" fontId="5" fillId="2" borderId="15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166" fontId="5" fillId="2" borderId="17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166" fontId="4" fillId="2" borderId="17" xfId="0" applyNumberFormat="1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169" fontId="5" fillId="2" borderId="1" xfId="0" applyNumberFormat="1" applyFont="1" applyFill="1" applyBorder="1"/>
    <xf numFmtId="0" fontId="4" fillId="2" borderId="20" xfId="0" applyFont="1" applyFill="1" applyBorder="1" applyAlignment="1">
      <alignment vertical="center"/>
    </xf>
    <xf numFmtId="164" fontId="5" fillId="2" borderId="28" xfId="0" applyNumberFormat="1" applyFont="1" applyFill="1" applyBorder="1" applyAlignment="1">
      <alignment horizontal="center" vertical="center"/>
    </xf>
    <xf numFmtId="164" fontId="4" fillId="2" borderId="31" xfId="0" applyNumberFormat="1" applyFont="1" applyFill="1" applyBorder="1" applyAlignment="1">
      <alignment horizontal="center" vertical="center"/>
    </xf>
    <xf numFmtId="164" fontId="4" fillId="2" borderId="32" xfId="0" applyNumberFormat="1" applyFont="1" applyFill="1" applyBorder="1" applyAlignment="1">
      <alignment horizontal="center" vertical="center"/>
    </xf>
    <xf numFmtId="164" fontId="4" fillId="2" borderId="31" xfId="0" applyNumberFormat="1" applyFont="1" applyFill="1" applyBorder="1" applyAlignment="1">
      <alignment horizontal="right" vertical="center"/>
    </xf>
    <xf numFmtId="164" fontId="4" fillId="2" borderId="33" xfId="0" applyNumberFormat="1" applyFont="1" applyFill="1" applyBorder="1" applyAlignment="1">
      <alignment horizontal="center" vertical="center"/>
    </xf>
    <xf numFmtId="166" fontId="4" fillId="2" borderId="36" xfId="0" applyNumberFormat="1" applyFont="1" applyFill="1" applyBorder="1" applyAlignment="1">
      <alignment horizontal="center" vertical="center"/>
    </xf>
    <xf numFmtId="166" fontId="4" fillId="2" borderId="37" xfId="0" applyNumberFormat="1" applyFont="1" applyFill="1" applyBorder="1" applyAlignment="1">
      <alignment horizontal="center" vertical="center"/>
    </xf>
    <xf numFmtId="166" fontId="4" fillId="2" borderId="38" xfId="0" applyNumberFormat="1" applyFont="1" applyFill="1" applyBorder="1" applyAlignment="1">
      <alignment horizontal="center" vertical="center"/>
    </xf>
    <xf numFmtId="166" fontId="4" fillId="2" borderId="39" xfId="0" applyNumberFormat="1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left" vertical="center"/>
    </xf>
    <xf numFmtId="0" fontId="5" fillId="3" borderId="41" xfId="0" applyFont="1" applyFill="1" applyBorder="1" applyAlignment="1">
      <alignment horizontal="center" vertical="center"/>
    </xf>
    <xf numFmtId="168" fontId="4" fillId="3" borderId="42" xfId="0" applyNumberFormat="1" applyFont="1" applyFill="1" applyBorder="1" applyAlignment="1">
      <alignment horizontal="right" vertical="center"/>
    </xf>
    <xf numFmtId="169" fontId="4" fillId="3" borderId="43" xfId="0" applyNumberFormat="1" applyFont="1" applyFill="1" applyBorder="1" applyAlignment="1">
      <alignment horizontal="center" vertical="center"/>
    </xf>
    <xf numFmtId="166" fontId="4" fillId="3" borderId="41" xfId="0" applyNumberFormat="1" applyFont="1" applyFill="1" applyBorder="1" applyAlignment="1">
      <alignment horizontal="center" vertical="center"/>
    </xf>
    <xf numFmtId="166" fontId="4" fillId="3" borderId="44" xfId="0" applyNumberFormat="1" applyFont="1" applyFill="1" applyBorder="1" applyAlignment="1">
      <alignment horizontal="right" vertical="center"/>
    </xf>
    <xf numFmtId="166" fontId="4" fillId="2" borderId="15" xfId="0" applyNumberFormat="1" applyFont="1" applyFill="1" applyBorder="1" applyAlignment="1">
      <alignment horizontal="left" vertical="center"/>
    </xf>
    <xf numFmtId="166" fontId="4" fillId="2" borderId="16" xfId="0" applyNumberFormat="1" applyFont="1" applyFill="1" applyBorder="1" applyAlignment="1">
      <alignment horizontal="left" vertical="center"/>
    </xf>
    <xf numFmtId="166" fontId="4" fillId="2" borderId="1" xfId="0" applyNumberFormat="1" applyFont="1" applyFill="1" applyBorder="1" applyAlignment="1">
      <alignment horizontal="left" vertical="center"/>
    </xf>
    <xf numFmtId="166" fontId="4" fillId="2" borderId="17" xfId="0" applyNumberFormat="1" applyFont="1" applyFill="1" applyBorder="1" applyAlignment="1">
      <alignment horizontal="left" vertical="center"/>
    </xf>
    <xf numFmtId="170" fontId="5" fillId="2" borderId="1" xfId="0" applyNumberFormat="1" applyFont="1" applyFill="1" applyBorder="1" applyAlignment="1">
      <alignment horizontal="center" vertical="center"/>
    </xf>
    <xf numFmtId="170" fontId="5" fillId="2" borderId="16" xfId="0" applyNumberFormat="1" applyFont="1" applyFill="1" applyBorder="1" applyAlignment="1">
      <alignment horizontal="center" vertical="center"/>
    </xf>
    <xf numFmtId="164" fontId="4" fillId="2" borderId="17" xfId="0" applyNumberFormat="1" applyFont="1" applyFill="1" applyBorder="1" applyAlignment="1">
      <alignment horizontal="left" vertical="center"/>
    </xf>
    <xf numFmtId="170" fontId="4" fillId="2" borderId="1" xfId="0" applyNumberFormat="1" applyFont="1" applyFill="1" applyBorder="1" applyAlignment="1">
      <alignment horizontal="center" vertical="center"/>
    </xf>
    <xf numFmtId="170" fontId="4" fillId="2" borderId="16" xfId="0" applyNumberFormat="1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left" vertical="center"/>
    </xf>
    <xf numFmtId="0" fontId="5" fillId="3" borderId="50" xfId="0" applyFont="1" applyFill="1" applyBorder="1" applyAlignment="1">
      <alignment horizontal="center" vertical="center"/>
    </xf>
    <xf numFmtId="165" fontId="4" fillId="3" borderId="51" xfId="0" applyNumberFormat="1" applyFont="1" applyFill="1" applyBorder="1" applyAlignment="1">
      <alignment horizontal="center" vertical="center"/>
    </xf>
    <xf numFmtId="166" fontId="4" fillId="3" borderId="50" xfId="0" applyNumberFormat="1" applyFont="1" applyFill="1" applyBorder="1" applyAlignment="1">
      <alignment horizontal="center" vertical="center"/>
    </xf>
    <xf numFmtId="170" fontId="5" fillId="2" borderId="12" xfId="0" applyNumberFormat="1" applyFont="1" applyFill="1" applyBorder="1" applyAlignment="1">
      <alignment horizontal="right" vertical="center"/>
    </xf>
    <xf numFmtId="170" fontId="5" fillId="2" borderId="12" xfId="0" applyNumberFormat="1" applyFont="1" applyFill="1" applyBorder="1" applyAlignment="1">
      <alignment horizontal="center" vertical="center"/>
    </xf>
    <xf numFmtId="170" fontId="5" fillId="2" borderId="16" xfId="0" applyNumberFormat="1" applyFont="1" applyFill="1" applyBorder="1" applyAlignment="1">
      <alignment horizontal="right" vertical="center"/>
    </xf>
    <xf numFmtId="164" fontId="5" fillId="2" borderId="16" xfId="0" applyNumberFormat="1" applyFont="1" applyFill="1" applyBorder="1" applyAlignment="1">
      <alignment horizontal="center"/>
    </xf>
    <xf numFmtId="0" fontId="6" fillId="2" borderId="20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170" fontId="5" fillId="2" borderId="25" xfId="0" applyNumberFormat="1" applyFont="1" applyFill="1" applyBorder="1" applyAlignment="1">
      <alignment horizontal="right" vertical="center"/>
    </xf>
    <xf numFmtId="164" fontId="5" fillId="2" borderId="25" xfId="0" applyNumberFormat="1" applyFont="1" applyFill="1" applyBorder="1" applyAlignment="1">
      <alignment horizontal="center"/>
    </xf>
    <xf numFmtId="0" fontId="7" fillId="2" borderId="1" xfId="0" applyFont="1" applyFill="1" applyBorder="1"/>
    <xf numFmtId="0" fontId="5" fillId="3" borderId="53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left" vertical="center"/>
    </xf>
    <xf numFmtId="165" fontId="4" fillId="3" borderId="54" xfId="0" applyNumberFormat="1" applyFont="1" applyFill="1" applyBorder="1" applyAlignment="1">
      <alignment horizontal="center" vertical="center"/>
    </xf>
    <xf numFmtId="166" fontId="4" fillId="3" borderId="53" xfId="0" applyNumberFormat="1" applyFont="1" applyFill="1" applyBorder="1" applyAlignment="1">
      <alignment horizontal="center" vertical="center"/>
    </xf>
    <xf numFmtId="170" fontId="4" fillId="2" borderId="57" xfId="0" applyNumberFormat="1" applyFont="1" applyFill="1" applyBorder="1" applyAlignment="1">
      <alignment horizontal="center" vertical="center"/>
    </xf>
    <xf numFmtId="170" fontId="4" fillId="2" borderId="58" xfId="0" applyNumberFormat="1" applyFont="1" applyFill="1" applyBorder="1" applyAlignment="1">
      <alignment horizontal="center" vertical="center"/>
    </xf>
    <xf numFmtId="164" fontId="4" fillId="2" borderId="57" xfId="0" applyNumberFormat="1" applyFont="1" applyFill="1" applyBorder="1" applyAlignment="1">
      <alignment horizontal="center" vertical="center"/>
    </xf>
    <xf numFmtId="166" fontId="4" fillId="2" borderId="57" xfId="0" applyNumberFormat="1" applyFont="1" applyFill="1" applyBorder="1" applyAlignment="1">
      <alignment horizontal="center" vertical="center"/>
    </xf>
    <xf numFmtId="164" fontId="4" fillId="2" borderId="59" xfId="0" applyNumberFormat="1" applyFont="1" applyFill="1" applyBorder="1" applyAlignment="1">
      <alignment horizontal="left" vertical="center"/>
    </xf>
    <xf numFmtId="0" fontId="4" fillId="2" borderId="55" xfId="0" applyFont="1" applyFill="1" applyBorder="1" applyAlignment="1">
      <alignment horizontal="left" vertical="center"/>
    </xf>
    <xf numFmtId="0" fontId="3" fillId="0" borderId="56" xfId="0" applyFont="1" applyBorder="1"/>
    <xf numFmtId="0" fontId="2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4" fillId="3" borderId="5" xfId="0" applyFont="1" applyFill="1" applyBorder="1" applyAlignment="1">
      <alignment horizontal="center" vertical="center"/>
    </xf>
    <xf numFmtId="0" fontId="3" fillId="0" borderId="6" xfId="0" applyFont="1" applyBorder="1"/>
    <xf numFmtId="0" fontId="5" fillId="2" borderId="14" xfId="0" applyFont="1" applyFill="1" applyBorder="1" applyAlignment="1">
      <alignment horizontal="left" vertical="center"/>
    </xf>
    <xf numFmtId="0" fontId="3" fillId="0" borderId="18" xfId="0" applyFont="1" applyBorder="1"/>
    <xf numFmtId="0" fontId="3" fillId="0" borderId="19" xfId="0" applyFont="1" applyBorder="1"/>
    <xf numFmtId="0" fontId="4" fillId="2" borderId="14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left" vertical="center"/>
    </xf>
    <xf numFmtId="0" fontId="3" fillId="0" borderId="30" xfId="0" applyFont="1" applyBorder="1"/>
    <xf numFmtId="0" fontId="4" fillId="2" borderId="34" xfId="0" applyFont="1" applyFill="1" applyBorder="1" applyAlignment="1">
      <alignment horizontal="left" vertical="center"/>
    </xf>
    <xf numFmtId="0" fontId="3" fillId="0" borderId="35" xfId="0" applyFont="1" applyBorder="1"/>
    <xf numFmtId="0" fontId="5" fillId="2" borderId="45" xfId="0" applyFont="1" applyFill="1" applyBorder="1" applyAlignment="1">
      <alignment horizontal="left" vertical="center"/>
    </xf>
    <xf numFmtId="0" fontId="3" fillId="0" borderId="46" xfId="0" applyFont="1" applyBorder="1"/>
    <xf numFmtId="0" fontId="5" fillId="2" borderId="14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left" vertical="center"/>
    </xf>
    <xf numFmtId="0" fontId="3" fillId="0" borderId="48" xfId="0" applyFont="1" applyBorder="1"/>
  </cellXfs>
  <cellStyles count="1">
    <cellStyle name="Normal" xfId="0" builtinId="0"/>
  </cellStyles>
  <dxfs count="9">
    <dxf>
      <fill>
        <patternFill patternType="solid">
          <fgColor theme="0"/>
          <bgColor theme="0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theme="0"/>
          <bgColor theme="0"/>
        </patternFill>
      </fill>
    </dxf>
  </dxfs>
  <tableStyles count="3">
    <tableStyle name="Royalties-style" pivot="0" count="3" xr9:uid="{00000000-0011-0000-FFFF-FFFF00000000}">
      <tableStyleElement type="headerRow" dxfId="8"/>
      <tableStyleElement type="firstRowStripe" dxfId="7"/>
      <tableStyleElement type="secondRowStripe" dxfId="6"/>
    </tableStyle>
    <tableStyle name="PEs-style" pivot="0" count="3" xr9:uid="{00000000-0011-0000-FFFF-FFFF01000000}">
      <tableStyleElement type="headerRow" dxfId="5"/>
      <tableStyleElement type="firstRowStripe" dxfId="4"/>
      <tableStyleElement type="secondRowStripe" dxfId="3"/>
    </tableStyle>
    <tableStyle name="PTerra-style" pivot="0" count="3" xr9:uid="{00000000-0011-0000-FFFF-FFFF02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38100</xdr:rowOff>
    </xdr:from>
    <xdr:ext cx="137160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38100</xdr:rowOff>
    </xdr:from>
    <xdr:ext cx="742950" cy="5810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4" sqref="D4"/>
    </sheetView>
  </sheetViews>
  <sheetFormatPr defaultColWidth="12.6328125" defaultRowHeight="15" customHeight="1" x14ac:dyDescent="0.25"/>
  <cols>
    <col min="1" max="1" width="16.26953125" customWidth="1"/>
    <col min="2" max="2" width="21.7265625" customWidth="1"/>
    <col min="3" max="3" width="14" customWidth="1"/>
    <col min="4" max="4" width="12.08984375" customWidth="1"/>
    <col min="5" max="5" width="12.453125" customWidth="1"/>
    <col min="6" max="6" width="11.08984375" customWidth="1"/>
    <col min="7" max="7" width="13.453125" customWidth="1"/>
    <col min="8" max="8" width="11.453125" customWidth="1"/>
    <col min="9" max="9" width="11.7265625" customWidth="1"/>
    <col min="10" max="11" width="13.453125" customWidth="1"/>
    <col min="12" max="12" width="15.453125" customWidth="1"/>
    <col min="13" max="13" width="12.7265625" customWidth="1"/>
    <col min="14" max="14" width="12" customWidth="1"/>
    <col min="15" max="15" width="13.26953125" customWidth="1"/>
    <col min="16" max="16" width="9.08984375" customWidth="1"/>
    <col min="17" max="17" width="22" customWidth="1"/>
    <col min="18" max="18" width="11.08984375" customWidth="1"/>
    <col min="19" max="26" width="9.08984375" customWidth="1"/>
  </cols>
  <sheetData>
    <row r="1" spans="1:26" ht="10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0.5" customHeight="1" x14ac:dyDescent="0.25">
      <c r="A2" s="1"/>
      <c r="B2" s="1"/>
      <c r="C2" s="104" t="s">
        <v>0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0.5" customHeight="1" x14ac:dyDescent="0.25">
      <c r="A3" s="1"/>
      <c r="B3" s="1"/>
      <c r="C3" s="2"/>
      <c r="D3" s="2"/>
      <c r="E3" s="2"/>
      <c r="F3" s="2"/>
      <c r="G3" s="2"/>
      <c r="H3" s="2"/>
      <c r="I3" s="2"/>
      <c r="J3" s="1"/>
      <c r="K3" s="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0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3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5">
      <c r="A5" s="104" t="s">
        <v>1</v>
      </c>
      <c r="B5" s="105"/>
      <c r="C5" s="105"/>
      <c r="D5" s="105"/>
      <c r="E5" s="106"/>
      <c r="F5" s="1"/>
      <c r="G5" s="1"/>
      <c r="H5" s="1"/>
      <c r="I5" s="1"/>
      <c r="J5" s="3"/>
      <c r="K5" s="1"/>
      <c r="L5" s="3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 x14ac:dyDescent="0.25">
      <c r="A6" s="4" t="s">
        <v>2</v>
      </c>
      <c r="B6" s="4"/>
      <c r="C6" s="5"/>
      <c r="D6" s="5"/>
      <c r="E6" s="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9.75" customHeight="1" x14ac:dyDescent="0.25">
      <c r="A7" s="107" t="s">
        <v>3</v>
      </c>
      <c r="B7" s="108"/>
      <c r="C7" s="6">
        <v>40909</v>
      </c>
      <c r="D7" s="6">
        <v>40941</v>
      </c>
      <c r="E7" s="6">
        <v>40973</v>
      </c>
      <c r="F7" s="6">
        <v>41005</v>
      </c>
      <c r="G7" s="6">
        <v>41037</v>
      </c>
      <c r="H7" s="6">
        <v>41069</v>
      </c>
      <c r="I7" s="6">
        <v>41101</v>
      </c>
      <c r="J7" s="6">
        <v>41133</v>
      </c>
      <c r="K7" s="6">
        <v>41165</v>
      </c>
      <c r="L7" s="6">
        <v>41197</v>
      </c>
      <c r="M7" s="6">
        <v>41229</v>
      </c>
      <c r="N7" s="6">
        <v>41261</v>
      </c>
      <c r="O7" s="7" t="s">
        <v>4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9.75" customHeight="1" x14ac:dyDescent="0.25">
      <c r="A8" s="8" t="s">
        <v>5</v>
      </c>
      <c r="B8" s="9"/>
      <c r="C8" s="10"/>
      <c r="D8" s="11"/>
      <c r="E8" s="11"/>
      <c r="F8" s="11"/>
      <c r="G8" s="11"/>
      <c r="H8" s="11"/>
      <c r="I8" s="12"/>
      <c r="J8" s="11"/>
      <c r="K8" s="11"/>
      <c r="L8" s="11"/>
      <c r="M8" s="11"/>
      <c r="N8" s="12"/>
      <c r="O8" s="13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9.75" customHeight="1" x14ac:dyDescent="0.25">
      <c r="A9" s="109" t="s">
        <v>6</v>
      </c>
      <c r="B9" s="14" t="s">
        <v>7</v>
      </c>
      <c r="C9" s="15">
        <v>2418.5966400000002</v>
      </c>
      <c r="D9" s="16">
        <v>2555.97966</v>
      </c>
      <c r="E9" s="16">
        <v>2380.0629700000004</v>
      </c>
      <c r="F9" s="16">
        <v>2284.8298399999999</v>
      </c>
      <c r="G9" s="16">
        <v>2205.0063799999998</v>
      </c>
      <c r="H9" s="16">
        <v>2479.5183700000002</v>
      </c>
      <c r="I9" s="17">
        <v>2527.3889299999996</v>
      </c>
      <c r="J9" s="16">
        <v>2147.4867199999999</v>
      </c>
      <c r="K9" s="16">
        <v>2363.7243899999999</v>
      </c>
      <c r="L9" s="16">
        <v>2635.8150500000002</v>
      </c>
      <c r="M9" s="16">
        <v>2660.4988900000003</v>
      </c>
      <c r="N9" s="17">
        <v>2510.8779500000001</v>
      </c>
      <c r="O9" s="18">
        <f t="shared" ref="O9:O43" si="0">SUM(C9:N9)</f>
        <v>29169.785790000002</v>
      </c>
      <c r="P9" s="19"/>
      <c r="Q9" s="19"/>
      <c r="R9" s="19"/>
      <c r="S9" s="4"/>
      <c r="T9" s="4"/>
      <c r="U9" s="4"/>
      <c r="V9" s="4"/>
      <c r="W9" s="4"/>
      <c r="X9" s="4"/>
      <c r="Y9" s="4"/>
      <c r="Z9" s="4"/>
    </row>
    <row r="10" spans="1:26" ht="9.75" customHeight="1" x14ac:dyDescent="0.25">
      <c r="A10" s="110"/>
      <c r="B10" s="14" t="s">
        <v>8</v>
      </c>
      <c r="C10" s="15">
        <v>15647.818239999999</v>
      </c>
      <c r="D10" s="16">
        <v>16405.012070000001</v>
      </c>
      <c r="E10" s="16">
        <v>16075.981899999999</v>
      </c>
      <c r="F10" s="16">
        <v>14883.73749</v>
      </c>
      <c r="G10" s="16">
        <v>17421.854660000001</v>
      </c>
      <c r="H10" s="16">
        <v>16060.95177</v>
      </c>
      <c r="I10" s="17">
        <v>19450.80285</v>
      </c>
      <c r="J10" s="16">
        <v>17145.46513</v>
      </c>
      <c r="K10" s="16">
        <v>18536.33598</v>
      </c>
      <c r="L10" s="16">
        <v>18176.13625</v>
      </c>
      <c r="M10" s="16">
        <v>18042.593280000001</v>
      </c>
      <c r="N10" s="17">
        <v>18886.709199999998</v>
      </c>
      <c r="O10" s="18">
        <f t="shared" si="0"/>
        <v>206733.39882</v>
      </c>
      <c r="P10" s="19"/>
      <c r="Q10" s="19"/>
      <c r="R10" s="19"/>
      <c r="S10" s="4"/>
      <c r="T10" s="4"/>
      <c r="U10" s="4"/>
      <c r="V10" s="4"/>
      <c r="W10" s="4"/>
      <c r="X10" s="4"/>
      <c r="Y10" s="4"/>
      <c r="Z10" s="4"/>
    </row>
    <row r="11" spans="1:26" ht="9.75" customHeight="1" x14ac:dyDescent="0.25">
      <c r="A11" s="110"/>
      <c r="B11" s="14" t="s">
        <v>9</v>
      </c>
      <c r="C11" s="15">
        <v>17147.23546</v>
      </c>
      <c r="D11" s="16">
        <v>18087.267759999999</v>
      </c>
      <c r="E11" s="16">
        <v>17574.023499999999</v>
      </c>
      <c r="F11" s="16">
        <v>16550.350999999999</v>
      </c>
      <c r="G11" s="16">
        <v>19162.75765</v>
      </c>
      <c r="H11" s="16">
        <v>18163.466689999997</v>
      </c>
      <c r="I11" s="17">
        <v>19420.53731</v>
      </c>
      <c r="J11" s="16">
        <v>17135.78254</v>
      </c>
      <c r="K11" s="16">
        <v>18482.307979999998</v>
      </c>
      <c r="L11" s="16">
        <v>20622.909780000002</v>
      </c>
      <c r="M11" s="16">
        <v>19715.800890000002</v>
      </c>
      <c r="N11" s="17">
        <v>20924.121320000002</v>
      </c>
      <c r="O11" s="18">
        <f t="shared" si="0"/>
        <v>222986.56187999996</v>
      </c>
      <c r="P11" s="19"/>
      <c r="Q11" s="19"/>
      <c r="R11" s="19"/>
      <c r="S11" s="4"/>
      <c r="T11" s="4"/>
      <c r="U11" s="4"/>
      <c r="V11" s="4"/>
      <c r="W11" s="4"/>
      <c r="X11" s="4"/>
      <c r="Y11" s="4"/>
      <c r="Z11" s="4"/>
    </row>
    <row r="12" spans="1:26" ht="9.75" customHeight="1" x14ac:dyDescent="0.25">
      <c r="A12" s="110"/>
      <c r="B12" s="14" t="s">
        <v>10</v>
      </c>
      <c r="C12" s="15">
        <v>1319.51953</v>
      </c>
      <c r="D12" s="16">
        <v>1389.5261</v>
      </c>
      <c r="E12" s="16">
        <v>1405.5716499999999</v>
      </c>
      <c r="F12" s="16">
        <v>1254.7318</v>
      </c>
      <c r="G12" s="16">
        <v>1272.84905</v>
      </c>
      <c r="H12" s="16">
        <v>1070.42905</v>
      </c>
      <c r="I12" s="17">
        <v>1090.2888799999998</v>
      </c>
      <c r="J12" s="16">
        <v>939.36099999999999</v>
      </c>
      <c r="K12" s="16">
        <v>1034.8279100000002</v>
      </c>
      <c r="L12" s="16">
        <v>1156.5399499999999</v>
      </c>
      <c r="M12" s="16">
        <v>1083.93091</v>
      </c>
      <c r="N12" s="17">
        <v>1194.6796299999999</v>
      </c>
      <c r="O12" s="18">
        <f t="shared" si="0"/>
        <v>14212.255460000002</v>
      </c>
      <c r="P12" s="19"/>
      <c r="Q12" s="19"/>
      <c r="R12" s="19"/>
      <c r="S12" s="4"/>
      <c r="T12" s="4"/>
      <c r="U12" s="4"/>
      <c r="V12" s="4"/>
      <c r="W12" s="4"/>
      <c r="X12" s="4"/>
      <c r="Y12" s="4"/>
      <c r="Z12" s="4"/>
    </row>
    <row r="13" spans="1:26" ht="9.75" customHeight="1" x14ac:dyDescent="0.25">
      <c r="A13" s="110"/>
      <c r="B13" s="14" t="s">
        <v>11</v>
      </c>
      <c r="C13" s="15">
        <v>54680.72438</v>
      </c>
      <c r="D13" s="16">
        <v>58379.334450000002</v>
      </c>
      <c r="E13" s="16">
        <v>57172.29909</v>
      </c>
      <c r="F13" s="16">
        <v>55511.9179</v>
      </c>
      <c r="G13" s="16">
        <v>61191.028250000003</v>
      </c>
      <c r="H13" s="16">
        <v>59978.101510000008</v>
      </c>
      <c r="I13" s="17">
        <v>60783.968359999999</v>
      </c>
      <c r="J13" s="16">
        <v>53805.983820000001</v>
      </c>
      <c r="K13" s="16">
        <v>50322.37401</v>
      </c>
      <c r="L13" s="16">
        <v>55834.968010000004</v>
      </c>
      <c r="M13" s="16">
        <v>51558.875110000001</v>
      </c>
      <c r="N13" s="17">
        <v>60794.039629999999</v>
      </c>
      <c r="O13" s="18">
        <f t="shared" si="0"/>
        <v>680013.61451999994</v>
      </c>
      <c r="P13" s="19"/>
      <c r="Q13" s="19"/>
      <c r="R13" s="19"/>
      <c r="S13" s="4"/>
      <c r="T13" s="4"/>
      <c r="U13" s="4"/>
      <c r="V13" s="4"/>
      <c r="W13" s="4"/>
      <c r="X13" s="4"/>
      <c r="Y13" s="4"/>
      <c r="Z13" s="4"/>
    </row>
    <row r="14" spans="1:26" ht="9.75" customHeight="1" x14ac:dyDescent="0.25">
      <c r="A14" s="110"/>
      <c r="B14" s="14" t="s">
        <v>12</v>
      </c>
      <c r="C14" s="15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7">
        <v>0</v>
      </c>
      <c r="J14" s="16">
        <v>0</v>
      </c>
      <c r="K14" s="16">
        <v>0</v>
      </c>
      <c r="L14" s="16">
        <v>0</v>
      </c>
      <c r="M14" s="16">
        <v>0</v>
      </c>
      <c r="N14" s="17">
        <v>0</v>
      </c>
      <c r="O14" s="18">
        <f t="shared" si="0"/>
        <v>0</v>
      </c>
      <c r="P14" s="19"/>
      <c r="Q14" s="19"/>
      <c r="R14" s="19"/>
      <c r="S14" s="4"/>
      <c r="T14" s="4"/>
      <c r="U14" s="4"/>
      <c r="V14" s="4"/>
      <c r="W14" s="4"/>
      <c r="X14" s="4"/>
      <c r="Y14" s="4"/>
      <c r="Z14" s="4"/>
    </row>
    <row r="15" spans="1:26" ht="9.75" customHeight="1" x14ac:dyDescent="0.25">
      <c r="A15" s="110"/>
      <c r="B15" s="14" t="s">
        <v>13</v>
      </c>
      <c r="C15" s="15">
        <v>233316.68384000001</v>
      </c>
      <c r="D15" s="16">
        <v>249953.77338</v>
      </c>
      <c r="E15" s="16">
        <v>256185.05731</v>
      </c>
      <c r="F15" s="16">
        <v>239199.5055</v>
      </c>
      <c r="G15" s="16">
        <v>260899.81151999999</v>
      </c>
      <c r="H15" s="16">
        <v>246543.2518</v>
      </c>
      <c r="I15" s="17">
        <v>263835.68951</v>
      </c>
      <c r="J15" s="16">
        <v>227555.46523</v>
      </c>
      <c r="K15" s="16">
        <v>240201.40654000003</v>
      </c>
      <c r="L15" s="16">
        <v>254637.34401</v>
      </c>
      <c r="M15" s="16">
        <v>234698.28724000001</v>
      </c>
      <c r="N15" s="17">
        <v>256555.25616999998</v>
      </c>
      <c r="O15" s="18">
        <f t="shared" si="0"/>
        <v>2963581.53205</v>
      </c>
      <c r="P15" s="19"/>
      <c r="Q15" s="19"/>
      <c r="R15" s="19"/>
      <c r="S15" s="4"/>
      <c r="T15" s="4"/>
      <c r="U15" s="4"/>
      <c r="V15" s="4"/>
      <c r="W15" s="4"/>
      <c r="X15" s="4"/>
      <c r="Y15" s="4"/>
      <c r="Z15" s="4"/>
    </row>
    <row r="16" spans="1:26" ht="9.75" customHeight="1" x14ac:dyDescent="0.25">
      <c r="A16" s="110"/>
      <c r="B16" s="14" t="s">
        <v>14</v>
      </c>
      <c r="C16" s="15">
        <v>19204.603810000004</v>
      </c>
      <c r="D16" s="16">
        <v>19709.616959999999</v>
      </c>
      <c r="E16" s="16">
        <v>18940.68262</v>
      </c>
      <c r="F16" s="16">
        <v>19063.406070000001</v>
      </c>
      <c r="G16" s="16">
        <v>22369.721899999997</v>
      </c>
      <c r="H16" s="16">
        <v>21465.274060000003</v>
      </c>
      <c r="I16" s="17">
        <v>22143.576369999999</v>
      </c>
      <c r="J16" s="16">
        <v>18604.231179999999</v>
      </c>
      <c r="K16" s="16">
        <v>20433.23905</v>
      </c>
      <c r="L16" s="16">
        <v>22814.716710000001</v>
      </c>
      <c r="M16" s="16">
        <v>21794.929459999999</v>
      </c>
      <c r="N16" s="17">
        <v>21693.2634</v>
      </c>
      <c r="O16" s="18">
        <f t="shared" si="0"/>
        <v>248237.26159000001</v>
      </c>
      <c r="P16" s="19"/>
      <c r="Q16" s="19"/>
      <c r="R16" s="19"/>
      <c r="S16" s="4"/>
      <c r="T16" s="4"/>
      <c r="U16" s="4"/>
      <c r="V16" s="4"/>
      <c r="W16" s="4"/>
      <c r="X16" s="4"/>
      <c r="Y16" s="4"/>
      <c r="Z16" s="4"/>
    </row>
    <row r="17" spans="1:26" ht="12.75" customHeight="1" x14ac:dyDescent="0.25">
      <c r="A17" s="110"/>
      <c r="B17" s="14" t="s">
        <v>15</v>
      </c>
      <c r="C17" s="15">
        <v>12132.825269999999</v>
      </c>
      <c r="D17" s="16">
        <v>12808.246789999999</v>
      </c>
      <c r="E17" s="16">
        <v>12755.51569</v>
      </c>
      <c r="F17" s="16">
        <v>12081.025230000001</v>
      </c>
      <c r="G17" s="16">
        <v>13984.420820000001</v>
      </c>
      <c r="H17" s="16">
        <v>12861.502109999999</v>
      </c>
      <c r="I17" s="17">
        <v>13540.793870000001</v>
      </c>
      <c r="J17" s="16">
        <v>11421.076510000001</v>
      </c>
      <c r="K17" s="16">
        <v>12342.5856</v>
      </c>
      <c r="L17" s="16">
        <v>13579.274469999998</v>
      </c>
      <c r="M17" s="16">
        <v>13084.943039999998</v>
      </c>
      <c r="N17" s="17">
        <v>13309.72725</v>
      </c>
      <c r="O17" s="18">
        <f t="shared" si="0"/>
        <v>153901.93664999999</v>
      </c>
      <c r="P17" s="19"/>
      <c r="Q17" s="19"/>
      <c r="R17" s="19"/>
      <c r="S17" s="4"/>
      <c r="T17" s="4"/>
      <c r="U17" s="4"/>
      <c r="V17" s="4"/>
      <c r="W17" s="4"/>
      <c r="X17" s="4"/>
      <c r="Y17" s="4"/>
      <c r="Z17" s="4"/>
    </row>
    <row r="18" spans="1:26" ht="11.25" customHeight="1" x14ac:dyDescent="0.25">
      <c r="A18" s="111"/>
      <c r="B18" s="14" t="s">
        <v>16</v>
      </c>
      <c r="C18" s="15">
        <v>7781.2110700000003</v>
      </c>
      <c r="D18" s="16">
        <v>8051.7594899999995</v>
      </c>
      <c r="E18" s="16">
        <v>12294.257099999999</v>
      </c>
      <c r="F18" s="16">
        <v>5275.2829399999991</v>
      </c>
      <c r="G18" s="16">
        <v>6156.3354300000001</v>
      </c>
      <c r="H18" s="16">
        <v>5581.8358799999996</v>
      </c>
      <c r="I18" s="17">
        <v>5924.8116399999999</v>
      </c>
      <c r="J18" s="16">
        <v>5534.8426799999997</v>
      </c>
      <c r="K18" s="16">
        <v>6430.4939800000002</v>
      </c>
      <c r="L18" s="16">
        <v>6985.9477100000004</v>
      </c>
      <c r="M18" s="16">
        <v>6311.7647300000008</v>
      </c>
      <c r="N18" s="17">
        <v>6753.1396699999996</v>
      </c>
      <c r="O18" s="18">
        <f t="shared" si="0"/>
        <v>83081.682319999993</v>
      </c>
      <c r="P18" s="19"/>
      <c r="Q18" s="19"/>
      <c r="R18" s="19"/>
      <c r="S18" s="4"/>
      <c r="T18" s="4"/>
      <c r="U18" s="4"/>
      <c r="V18" s="4"/>
      <c r="W18" s="4"/>
      <c r="X18" s="4"/>
      <c r="Y18" s="4"/>
      <c r="Z18" s="4"/>
    </row>
    <row r="19" spans="1:26" ht="9.75" customHeight="1" x14ac:dyDescent="0.25">
      <c r="A19" s="20" t="s">
        <v>17</v>
      </c>
      <c r="B19" s="21"/>
      <c r="C19" s="22">
        <f t="shared" ref="C19:N19" si="1">SUM(C9:C18)</f>
        <v>363649.21824000002</v>
      </c>
      <c r="D19" s="23">
        <f t="shared" si="1"/>
        <v>387340.51666000002</v>
      </c>
      <c r="E19" s="23">
        <f t="shared" si="1"/>
        <v>394783.45182999998</v>
      </c>
      <c r="F19" s="23">
        <f t="shared" si="1"/>
        <v>366104.78777000005</v>
      </c>
      <c r="G19" s="23">
        <f t="shared" si="1"/>
        <v>404663.78565999994</v>
      </c>
      <c r="H19" s="23">
        <f t="shared" si="1"/>
        <v>384204.33124000003</v>
      </c>
      <c r="I19" s="24">
        <f t="shared" si="1"/>
        <v>408717.85771999997</v>
      </c>
      <c r="J19" s="23">
        <f t="shared" si="1"/>
        <v>354289.69480999996</v>
      </c>
      <c r="K19" s="23">
        <f t="shared" si="1"/>
        <v>370147.29544000002</v>
      </c>
      <c r="L19" s="23">
        <f t="shared" si="1"/>
        <v>396443.65194000001</v>
      </c>
      <c r="M19" s="23">
        <f t="shared" si="1"/>
        <v>368951.62355000002</v>
      </c>
      <c r="N19" s="24">
        <f t="shared" si="1"/>
        <v>402621.81421999994</v>
      </c>
      <c r="O19" s="25">
        <f t="shared" si="0"/>
        <v>4601918.0290799998</v>
      </c>
      <c r="P19" s="4"/>
      <c r="Q19" s="19"/>
      <c r="R19" s="19"/>
      <c r="S19" s="4"/>
      <c r="T19" s="4"/>
      <c r="U19" s="4"/>
      <c r="V19" s="4"/>
      <c r="W19" s="4"/>
      <c r="X19" s="4"/>
      <c r="Y19" s="4"/>
      <c r="Z19" s="4"/>
    </row>
    <row r="20" spans="1:26" ht="9.75" customHeight="1" x14ac:dyDescent="0.25">
      <c r="A20" s="109" t="s">
        <v>18</v>
      </c>
      <c r="B20" s="14" t="s">
        <v>7</v>
      </c>
      <c r="C20" s="15">
        <v>2961.2006900000006</v>
      </c>
      <c r="D20" s="26">
        <v>3478.5851699999985</v>
      </c>
      <c r="E20" s="26">
        <v>3540.4607399999977</v>
      </c>
      <c r="F20" s="26">
        <v>3392.9515599999991</v>
      </c>
      <c r="G20" s="26">
        <v>3471.9371099999985</v>
      </c>
      <c r="H20" s="26">
        <v>1453.8142</v>
      </c>
      <c r="I20" s="27">
        <v>1526.3087799999998</v>
      </c>
      <c r="J20" s="26">
        <v>1156.2222799999997</v>
      </c>
      <c r="K20" s="26">
        <v>2868.79007</v>
      </c>
      <c r="L20" s="26">
        <v>3179.8859899999993</v>
      </c>
      <c r="M20" s="26">
        <v>2943.4552000000003</v>
      </c>
      <c r="N20" s="27">
        <v>6293.2045100000005</v>
      </c>
      <c r="O20" s="18">
        <f t="shared" si="0"/>
        <v>36266.816299999991</v>
      </c>
      <c r="P20" s="4"/>
      <c r="Q20" s="19"/>
      <c r="R20" s="19"/>
      <c r="S20" s="4"/>
      <c r="T20" s="4"/>
      <c r="U20" s="4"/>
      <c r="V20" s="4"/>
      <c r="W20" s="4"/>
      <c r="X20" s="4"/>
      <c r="Y20" s="4"/>
      <c r="Z20" s="4"/>
    </row>
    <row r="21" spans="1:26" ht="9.75" customHeight="1" x14ac:dyDescent="0.25">
      <c r="A21" s="110"/>
      <c r="B21" s="14" t="s">
        <v>8</v>
      </c>
      <c r="C21" s="15">
        <v>7046.4939799999984</v>
      </c>
      <c r="D21" s="26">
        <v>7686.3027199999997</v>
      </c>
      <c r="E21" s="26">
        <v>7497.6734699999988</v>
      </c>
      <c r="F21" s="26">
        <v>7115.1630400000022</v>
      </c>
      <c r="G21" s="26">
        <v>8343.3855999999978</v>
      </c>
      <c r="H21" s="26">
        <v>7934.0634699999964</v>
      </c>
      <c r="I21" s="27">
        <v>8907.003450000002</v>
      </c>
      <c r="J21" s="26">
        <v>7700.1915899999995</v>
      </c>
      <c r="K21" s="26">
        <v>6403.0040900000013</v>
      </c>
      <c r="L21" s="26">
        <v>8305.3865100000003</v>
      </c>
      <c r="M21" s="26">
        <v>8110.0852199999999</v>
      </c>
      <c r="N21" s="27">
        <v>8456.254930000001</v>
      </c>
      <c r="O21" s="18">
        <f t="shared" si="0"/>
        <v>93505.008069999982</v>
      </c>
      <c r="P21" s="4"/>
      <c r="Q21" s="19"/>
      <c r="R21" s="4"/>
      <c r="S21" s="4"/>
      <c r="T21" s="4"/>
      <c r="U21" s="4"/>
      <c r="V21" s="4"/>
      <c r="W21" s="4"/>
      <c r="X21" s="4"/>
      <c r="Y21" s="4"/>
      <c r="Z21" s="4"/>
    </row>
    <row r="22" spans="1:26" ht="9.75" customHeight="1" x14ac:dyDescent="0.25">
      <c r="A22" s="110"/>
      <c r="B22" s="14" t="s">
        <v>19</v>
      </c>
      <c r="C22" s="15">
        <v>20.833260000000003</v>
      </c>
      <c r="D22" s="26">
        <v>29.609129999999997</v>
      </c>
      <c r="E22" s="26">
        <v>21.624389999999998</v>
      </c>
      <c r="F22" s="26">
        <v>25.180859999999999</v>
      </c>
      <c r="G22" s="26">
        <v>32.586030000000001</v>
      </c>
      <c r="H22" s="26">
        <v>25.22118</v>
      </c>
      <c r="I22" s="27">
        <v>29.038919999999997</v>
      </c>
      <c r="J22" s="26">
        <v>26.126909999999995</v>
      </c>
      <c r="K22" s="26">
        <v>16.80669</v>
      </c>
      <c r="L22" s="26">
        <v>29.87811</v>
      </c>
      <c r="M22" s="26">
        <v>35.75826</v>
      </c>
      <c r="N22" s="27">
        <v>28.248720000000002</v>
      </c>
      <c r="O22" s="18">
        <f t="shared" si="0"/>
        <v>320.91245999999995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9.75" customHeight="1" x14ac:dyDescent="0.25">
      <c r="A23" s="110"/>
      <c r="B23" s="14" t="s">
        <v>9</v>
      </c>
      <c r="C23" s="15">
        <v>14368.112180000016</v>
      </c>
      <c r="D23" s="26">
        <v>14668.843620000003</v>
      </c>
      <c r="E23" s="26">
        <v>14533.299940000003</v>
      </c>
      <c r="F23" s="26">
        <v>13824.28220999999</v>
      </c>
      <c r="G23" s="26">
        <v>16485.881670000017</v>
      </c>
      <c r="H23" s="26">
        <v>16435.702769999985</v>
      </c>
      <c r="I23" s="27">
        <v>17406.372549999989</v>
      </c>
      <c r="J23" s="26">
        <v>14402.679059999993</v>
      </c>
      <c r="K23" s="26">
        <v>15495.951119999998</v>
      </c>
      <c r="L23" s="26">
        <v>16824.280470000012</v>
      </c>
      <c r="M23" s="26">
        <v>16547.538249999994</v>
      </c>
      <c r="N23" s="27">
        <v>16122.561349999985</v>
      </c>
      <c r="O23" s="18">
        <f t="shared" si="0"/>
        <v>187115.50518999994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9.75" customHeight="1" x14ac:dyDescent="0.25">
      <c r="A24" s="110"/>
      <c r="B24" s="14" t="s">
        <v>10</v>
      </c>
      <c r="C24" s="15">
        <v>2933.2979200000023</v>
      </c>
      <c r="D24" s="26">
        <v>3308.2011000000016</v>
      </c>
      <c r="E24" s="26">
        <v>3632.1434900000017</v>
      </c>
      <c r="F24" s="26">
        <v>3315.282099999999</v>
      </c>
      <c r="G24" s="26">
        <v>3434.6327500000011</v>
      </c>
      <c r="H24" s="26">
        <v>3330.0358200000028</v>
      </c>
      <c r="I24" s="27">
        <v>3478.3091299999996</v>
      </c>
      <c r="J24" s="26">
        <v>2940.7399500000001</v>
      </c>
      <c r="K24" s="26">
        <v>2991.3795299999979</v>
      </c>
      <c r="L24" s="26">
        <v>3296.3321599999995</v>
      </c>
      <c r="M24" s="26">
        <v>3047.0611299999978</v>
      </c>
      <c r="N24" s="27">
        <v>3114.1869899999997</v>
      </c>
      <c r="O24" s="18">
        <f t="shared" si="0"/>
        <v>38821.602070000008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9.75" customHeight="1" x14ac:dyDescent="0.25">
      <c r="A25" s="110"/>
      <c r="B25" s="14" t="s">
        <v>11</v>
      </c>
      <c r="C25" s="15">
        <v>58535.34951999996</v>
      </c>
      <c r="D25" s="26">
        <v>62975.907509999983</v>
      </c>
      <c r="E25" s="26">
        <v>62367.889489999972</v>
      </c>
      <c r="F25" s="26">
        <v>59978.964480000002</v>
      </c>
      <c r="G25" s="26">
        <v>65774.180200000032</v>
      </c>
      <c r="H25" s="26">
        <v>64865.785150000011</v>
      </c>
      <c r="I25" s="27">
        <v>64797.96477999998</v>
      </c>
      <c r="J25" s="26">
        <v>56906.236809999988</v>
      </c>
      <c r="K25" s="26">
        <v>53068.355879999988</v>
      </c>
      <c r="L25" s="26">
        <v>58726.190050000027</v>
      </c>
      <c r="M25" s="26">
        <v>54303.940040000009</v>
      </c>
      <c r="N25" s="27">
        <v>63882.405429999977</v>
      </c>
      <c r="O25" s="18">
        <f t="shared" si="0"/>
        <v>726183.16933999979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9.75" customHeight="1" x14ac:dyDescent="0.25">
      <c r="A26" s="110"/>
      <c r="B26" s="14" t="s">
        <v>20</v>
      </c>
      <c r="C26" s="15">
        <v>59.243769999999998</v>
      </c>
      <c r="D26" s="26">
        <v>65.05986</v>
      </c>
      <c r="E26" s="26">
        <v>62.843519999999998</v>
      </c>
      <c r="F26" s="26">
        <v>61.055250000000001</v>
      </c>
      <c r="G26" s="26">
        <v>70.82932000000001</v>
      </c>
      <c r="H26" s="26">
        <v>66.853210000000004</v>
      </c>
      <c r="I26" s="27">
        <v>72.807869999999994</v>
      </c>
      <c r="J26" s="26">
        <v>62.756459999999997</v>
      </c>
      <c r="K26" s="26">
        <v>68.435020000000009</v>
      </c>
      <c r="L26" s="26">
        <v>73.548740000000009</v>
      </c>
      <c r="M26" s="26">
        <v>71.241969999999995</v>
      </c>
      <c r="N26" s="27">
        <v>72.917020000000008</v>
      </c>
      <c r="O26" s="18">
        <f t="shared" si="0"/>
        <v>807.59200999999996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9.75" customHeight="1" x14ac:dyDescent="0.25">
      <c r="A27" s="110"/>
      <c r="B27" s="14" t="s">
        <v>21</v>
      </c>
      <c r="C27" s="15">
        <v>118.05513999999998</v>
      </c>
      <c r="D27" s="26">
        <v>167.78506999999993</v>
      </c>
      <c r="E27" s="26">
        <v>122.53821000000002</v>
      </c>
      <c r="F27" s="26">
        <v>142.69153999999997</v>
      </c>
      <c r="G27" s="26">
        <v>184.65417000000002</v>
      </c>
      <c r="H27" s="26">
        <v>142.92001999999999</v>
      </c>
      <c r="I27" s="27">
        <v>164.55387999999999</v>
      </c>
      <c r="J27" s="26">
        <v>148.05248999999998</v>
      </c>
      <c r="K27" s="26">
        <v>95.237909999999957</v>
      </c>
      <c r="L27" s="26">
        <v>169.30928999999998</v>
      </c>
      <c r="M27" s="26">
        <v>202.63014000000007</v>
      </c>
      <c r="N27" s="27">
        <v>160.07607999999999</v>
      </c>
      <c r="O27" s="18">
        <f t="shared" si="0"/>
        <v>1818.5039399999998</v>
      </c>
      <c r="P27" s="4"/>
      <c r="Q27" s="19"/>
      <c r="R27" s="4"/>
      <c r="S27" s="4"/>
      <c r="T27" s="4"/>
      <c r="U27" s="4"/>
      <c r="V27" s="4"/>
      <c r="W27" s="4"/>
      <c r="X27" s="4"/>
      <c r="Y27" s="4"/>
      <c r="Z27" s="4"/>
    </row>
    <row r="28" spans="1:26" ht="9.75" customHeight="1" x14ac:dyDescent="0.25">
      <c r="A28" s="110"/>
      <c r="B28" s="14" t="s">
        <v>22</v>
      </c>
      <c r="C28" s="15">
        <v>6136.4340199999997</v>
      </c>
      <c r="D28" s="26">
        <v>1198.55799</v>
      </c>
      <c r="E28" s="26">
        <v>1306.1015300000001</v>
      </c>
      <c r="F28" s="26">
        <v>1133.99296</v>
      </c>
      <c r="G28" s="26">
        <v>1245.52118</v>
      </c>
      <c r="H28" s="26">
        <v>1182.68496</v>
      </c>
      <c r="I28" s="27">
        <v>1257.09932</v>
      </c>
      <c r="J28" s="26">
        <v>1086.2838999999999</v>
      </c>
      <c r="K28" s="26">
        <v>1123.7292600000001</v>
      </c>
      <c r="L28" s="26">
        <v>1203.0198500000001</v>
      </c>
      <c r="M28" s="26">
        <v>1112.6408300000001</v>
      </c>
      <c r="N28" s="27">
        <v>1225.6781100000001</v>
      </c>
      <c r="O28" s="18">
        <f t="shared" si="0"/>
        <v>19211.743910000001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9.75" customHeight="1" x14ac:dyDescent="0.25">
      <c r="A29" s="110"/>
      <c r="B29" s="14" t="s">
        <v>23</v>
      </c>
      <c r="C29" s="15">
        <v>4066.26307</v>
      </c>
      <c r="D29" s="26">
        <v>4729.3072099999999</v>
      </c>
      <c r="E29" s="26">
        <v>3575.2368299999998</v>
      </c>
      <c r="F29" s="26">
        <v>3330.25209</v>
      </c>
      <c r="G29" s="26">
        <v>3649.0648500000007</v>
      </c>
      <c r="H29" s="26">
        <v>2354.9035600000002</v>
      </c>
      <c r="I29" s="27">
        <v>2495.8367000000003</v>
      </c>
      <c r="J29" s="26">
        <v>2166.8840399999999</v>
      </c>
      <c r="K29" s="26">
        <v>2247.4585200000001</v>
      </c>
      <c r="L29" s="26">
        <v>2406.0397000000003</v>
      </c>
      <c r="M29" s="26">
        <v>2225.2816600000001</v>
      </c>
      <c r="N29" s="27">
        <v>3604.1173100000005</v>
      </c>
      <c r="O29" s="18">
        <f t="shared" si="0"/>
        <v>36850.645539999998</v>
      </c>
      <c r="P29" s="4"/>
      <c r="Q29" s="19"/>
      <c r="R29" s="4"/>
      <c r="S29" s="4"/>
      <c r="T29" s="4"/>
      <c r="U29" s="4"/>
      <c r="V29" s="4"/>
      <c r="W29" s="4"/>
      <c r="X29" s="4"/>
      <c r="Y29" s="4"/>
      <c r="Z29" s="4"/>
    </row>
    <row r="30" spans="1:26" ht="9.75" customHeight="1" x14ac:dyDescent="0.25">
      <c r="A30" s="110"/>
      <c r="B30" s="14" t="s">
        <v>12</v>
      </c>
      <c r="C30" s="15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7">
        <v>0</v>
      </c>
      <c r="J30" s="26">
        <v>0</v>
      </c>
      <c r="K30" s="26">
        <v>0</v>
      </c>
      <c r="L30" s="26">
        <v>0</v>
      </c>
      <c r="M30" s="26">
        <v>0</v>
      </c>
      <c r="N30" s="27">
        <v>0</v>
      </c>
      <c r="O30" s="18">
        <f t="shared" si="0"/>
        <v>0</v>
      </c>
      <c r="P30" s="4"/>
      <c r="Q30" s="28"/>
      <c r="R30" s="4"/>
      <c r="S30" s="4"/>
      <c r="T30" s="4"/>
      <c r="U30" s="4"/>
      <c r="V30" s="4"/>
      <c r="W30" s="4"/>
      <c r="X30" s="4"/>
      <c r="Y30" s="4"/>
      <c r="Z30" s="4"/>
    </row>
    <row r="31" spans="1:26" ht="9.75" customHeight="1" x14ac:dyDescent="0.25">
      <c r="A31" s="110"/>
      <c r="B31" s="14" t="s">
        <v>13</v>
      </c>
      <c r="C31" s="15">
        <v>248110.87632000018</v>
      </c>
      <c r="D31" s="26">
        <v>266501.16765000008</v>
      </c>
      <c r="E31" s="26">
        <v>275733.17839999998</v>
      </c>
      <c r="F31" s="26">
        <v>256772.63475999996</v>
      </c>
      <c r="G31" s="26">
        <v>277348.01340000011</v>
      </c>
      <c r="H31" s="26">
        <v>265416.16355999996</v>
      </c>
      <c r="I31" s="27">
        <v>283989.39431000006</v>
      </c>
      <c r="J31" s="26">
        <v>242164.79811000009</v>
      </c>
      <c r="K31" s="26">
        <v>255171.0684300001</v>
      </c>
      <c r="L31" s="26">
        <v>268731.02692999999</v>
      </c>
      <c r="M31" s="26">
        <v>250019.81811000002</v>
      </c>
      <c r="N31" s="27">
        <v>272749.94458999997</v>
      </c>
      <c r="O31" s="18">
        <f t="shared" si="0"/>
        <v>3162708.0845700004</v>
      </c>
      <c r="P31" s="4"/>
      <c r="Q31" s="19"/>
      <c r="R31" s="4"/>
      <c r="S31" s="4"/>
      <c r="T31" s="4"/>
      <c r="U31" s="4"/>
      <c r="V31" s="4"/>
      <c r="W31" s="4"/>
      <c r="X31" s="4"/>
      <c r="Y31" s="4"/>
      <c r="Z31" s="4"/>
    </row>
    <row r="32" spans="1:26" ht="9.75" customHeight="1" x14ac:dyDescent="0.25">
      <c r="A32" s="110"/>
      <c r="B32" s="14" t="s">
        <v>14</v>
      </c>
      <c r="C32" s="15">
        <v>16848.762099999964</v>
      </c>
      <c r="D32" s="26">
        <v>19120.133260000039</v>
      </c>
      <c r="E32" s="26">
        <v>19393.735470000025</v>
      </c>
      <c r="F32" s="26">
        <v>18578.914030000011</v>
      </c>
      <c r="G32" s="26">
        <v>20903.662649999966</v>
      </c>
      <c r="H32" s="26">
        <v>21014.545439999991</v>
      </c>
      <c r="I32" s="27">
        <v>20953.186200000022</v>
      </c>
      <c r="J32" s="26">
        <v>17439.85895999999</v>
      </c>
      <c r="K32" s="26">
        <v>18692.140560000018</v>
      </c>
      <c r="L32" s="26">
        <v>19993.968479999985</v>
      </c>
      <c r="M32" s="26">
        <v>19137.600379999956</v>
      </c>
      <c r="N32" s="27">
        <v>19499.919960000021</v>
      </c>
      <c r="O32" s="18">
        <f t="shared" si="0"/>
        <v>231576.42749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9.75" customHeight="1" x14ac:dyDescent="0.25">
      <c r="A33" s="110"/>
      <c r="B33" s="14" t="s">
        <v>24</v>
      </c>
      <c r="C33" s="15">
        <v>7109.4907500000018</v>
      </c>
      <c r="D33" s="26">
        <v>8548.299060000003</v>
      </c>
      <c r="E33" s="26">
        <v>8973.8055500000009</v>
      </c>
      <c r="F33" s="26">
        <v>8731.4838800000016</v>
      </c>
      <c r="G33" s="26">
        <v>9044.9671099999996</v>
      </c>
      <c r="H33" s="26">
        <v>9054.44391</v>
      </c>
      <c r="I33" s="27">
        <v>15767.433750000004</v>
      </c>
      <c r="J33" s="26">
        <v>14801.70559</v>
      </c>
      <c r="K33" s="26">
        <v>12932.974100000003</v>
      </c>
      <c r="L33" s="26">
        <v>13704.643169999996</v>
      </c>
      <c r="M33" s="26">
        <v>8502.2628099999965</v>
      </c>
      <c r="N33" s="27">
        <v>8728.3518199999999</v>
      </c>
      <c r="O33" s="18">
        <f t="shared" si="0"/>
        <v>125899.86150000001</v>
      </c>
      <c r="P33" s="4"/>
      <c r="Q33" s="19"/>
      <c r="R33" s="4"/>
      <c r="S33" s="4"/>
      <c r="T33" s="4"/>
      <c r="U33" s="4"/>
      <c r="V33" s="4"/>
      <c r="W33" s="4"/>
      <c r="X33" s="4"/>
      <c r="Y33" s="4"/>
      <c r="Z33" s="4"/>
    </row>
    <row r="34" spans="1:26" ht="9.75" customHeight="1" x14ac:dyDescent="0.25">
      <c r="A34" s="110"/>
      <c r="B34" s="14" t="s">
        <v>25</v>
      </c>
      <c r="C34" s="15">
        <v>4608.7970400000004</v>
      </c>
      <c r="D34" s="26">
        <v>5084.1099399999994</v>
      </c>
      <c r="E34" s="26">
        <v>5193.2567499999996</v>
      </c>
      <c r="F34" s="26">
        <v>4301.7256899999993</v>
      </c>
      <c r="G34" s="26">
        <v>4710.5513000000001</v>
      </c>
      <c r="H34" s="26">
        <v>5427.9577499999996</v>
      </c>
      <c r="I34" s="27">
        <v>5331.8278700000001</v>
      </c>
      <c r="J34" s="26">
        <v>3395.14075</v>
      </c>
      <c r="K34" s="26">
        <v>4244.1367199999995</v>
      </c>
      <c r="L34" s="26">
        <v>4795.9356899999993</v>
      </c>
      <c r="M34" s="26">
        <v>4644.7742600000001</v>
      </c>
      <c r="N34" s="27">
        <v>4858.4582200000004</v>
      </c>
      <c r="O34" s="18">
        <f t="shared" si="0"/>
        <v>56596.671979999999</v>
      </c>
      <c r="P34" s="4"/>
      <c r="Q34" s="19"/>
      <c r="R34" s="4"/>
      <c r="S34" s="4"/>
      <c r="T34" s="4"/>
      <c r="U34" s="4"/>
      <c r="V34" s="4"/>
      <c r="W34" s="4"/>
      <c r="X34" s="4"/>
      <c r="Y34" s="4"/>
      <c r="Z34" s="4"/>
    </row>
    <row r="35" spans="1:26" ht="9.75" customHeight="1" x14ac:dyDescent="0.25">
      <c r="A35" s="110"/>
      <c r="B35" s="14" t="s">
        <v>15</v>
      </c>
      <c r="C35" s="15">
        <v>11025.557469999998</v>
      </c>
      <c r="D35" s="29">
        <v>10930.475970000001</v>
      </c>
      <c r="E35" s="26">
        <v>12197.371909999987</v>
      </c>
      <c r="F35" s="26">
        <v>10204.571759999988</v>
      </c>
      <c r="G35" s="26">
        <v>11701.024620000009</v>
      </c>
      <c r="H35" s="26">
        <v>11217.674029999998</v>
      </c>
      <c r="I35" s="27">
        <v>11599.05118000002</v>
      </c>
      <c r="J35" s="26">
        <v>11158.061710000009</v>
      </c>
      <c r="K35" s="26">
        <v>12154.401949999994</v>
      </c>
      <c r="L35" s="26">
        <v>12696.372099999993</v>
      </c>
      <c r="M35" s="26">
        <v>12373.965520000003</v>
      </c>
      <c r="N35" s="27">
        <v>12651.838489999998</v>
      </c>
      <c r="O35" s="18">
        <f t="shared" si="0"/>
        <v>139910.36671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9.75" customHeight="1" x14ac:dyDescent="0.25">
      <c r="A36" s="111"/>
      <c r="B36" s="14" t="s">
        <v>16</v>
      </c>
      <c r="C36" s="15">
        <v>33948.152500000077</v>
      </c>
      <c r="D36" s="26">
        <v>37600.848440000016</v>
      </c>
      <c r="E36" s="26">
        <v>40848.909689999986</v>
      </c>
      <c r="F36" s="26">
        <v>61646.593699999925</v>
      </c>
      <c r="G36" s="26">
        <v>39901.907040000006</v>
      </c>
      <c r="H36" s="26">
        <v>32681.643569999971</v>
      </c>
      <c r="I36" s="27">
        <v>32008.940629999983</v>
      </c>
      <c r="J36" s="26">
        <v>31815.464749999988</v>
      </c>
      <c r="K36" s="26">
        <v>34992.533589999985</v>
      </c>
      <c r="L36" s="26">
        <v>38300.23548999997</v>
      </c>
      <c r="M36" s="26">
        <v>33394.598889999987</v>
      </c>
      <c r="N36" s="27">
        <v>38239.45741000001</v>
      </c>
      <c r="O36" s="18">
        <f t="shared" si="0"/>
        <v>455379.28569999989</v>
      </c>
      <c r="P36" s="4"/>
      <c r="Q36" s="19"/>
      <c r="R36" s="4"/>
      <c r="S36" s="4"/>
      <c r="T36" s="4"/>
      <c r="U36" s="4"/>
      <c r="V36" s="4"/>
      <c r="W36" s="4"/>
      <c r="X36" s="4"/>
      <c r="Y36" s="4"/>
      <c r="Z36" s="4"/>
    </row>
    <row r="37" spans="1:26" ht="9.75" customHeight="1" x14ac:dyDescent="0.25">
      <c r="A37" s="20" t="s">
        <v>26</v>
      </c>
      <c r="B37" s="21"/>
      <c r="C37" s="22">
        <f t="shared" ref="C37:N37" si="2">SUM(C20:C36)</f>
        <v>417896.9197300002</v>
      </c>
      <c r="D37" s="23">
        <f t="shared" si="2"/>
        <v>446093.19370000012</v>
      </c>
      <c r="E37" s="23">
        <f t="shared" si="2"/>
        <v>459000.06937999994</v>
      </c>
      <c r="F37" s="23">
        <f t="shared" si="2"/>
        <v>452555.73990999983</v>
      </c>
      <c r="G37" s="23">
        <f t="shared" si="2"/>
        <v>466302.79900000012</v>
      </c>
      <c r="H37" s="23">
        <f t="shared" si="2"/>
        <v>442604.41259999992</v>
      </c>
      <c r="I37" s="24">
        <f t="shared" si="2"/>
        <v>469785.12932000001</v>
      </c>
      <c r="J37" s="23">
        <f t="shared" si="2"/>
        <v>407371.2033600001</v>
      </c>
      <c r="K37" s="23">
        <f t="shared" si="2"/>
        <v>422566.40344000008</v>
      </c>
      <c r="L37" s="23">
        <f t="shared" si="2"/>
        <v>452436.05273</v>
      </c>
      <c r="M37" s="23">
        <f t="shared" si="2"/>
        <v>416672.65266999992</v>
      </c>
      <c r="N37" s="24">
        <f t="shared" si="2"/>
        <v>459687.62093999994</v>
      </c>
      <c r="O37" s="25">
        <f t="shared" si="0"/>
        <v>5312972.1967799999</v>
      </c>
      <c r="P37" s="4"/>
      <c r="Q37" s="19"/>
      <c r="R37" s="4"/>
      <c r="S37" s="4"/>
      <c r="T37" s="4"/>
      <c r="U37" s="4"/>
      <c r="V37" s="4"/>
      <c r="W37" s="4"/>
      <c r="X37" s="4"/>
      <c r="Y37" s="4"/>
      <c r="Z37" s="4"/>
    </row>
    <row r="38" spans="1:26" ht="9.75" customHeight="1" x14ac:dyDescent="0.25">
      <c r="A38" s="112" t="s">
        <v>27</v>
      </c>
      <c r="B38" s="21" t="s">
        <v>7</v>
      </c>
      <c r="C38" s="30">
        <v>1247.0281399999999</v>
      </c>
      <c r="D38" s="30">
        <v>1253.2656200000001</v>
      </c>
      <c r="E38" s="16">
        <v>808.06222000000014</v>
      </c>
      <c r="F38" s="16">
        <v>1097.1049399999999</v>
      </c>
      <c r="G38" s="16">
        <v>1194.2968100000001</v>
      </c>
      <c r="H38" s="16">
        <v>1115.2874500000003</v>
      </c>
      <c r="I38" s="16">
        <v>1176.5844000000002</v>
      </c>
      <c r="J38" s="16">
        <v>1085.3639800000001</v>
      </c>
      <c r="K38" s="16">
        <v>1124.9439499999999</v>
      </c>
      <c r="L38" s="16">
        <v>1205.3490999999999</v>
      </c>
      <c r="M38" s="26">
        <v>1114.9353600000002</v>
      </c>
      <c r="N38" s="17">
        <v>1228.36349</v>
      </c>
      <c r="O38" s="18">
        <f t="shared" si="0"/>
        <v>13650.585459999998</v>
      </c>
      <c r="P38" s="4"/>
      <c r="Q38" s="19"/>
      <c r="R38" s="4"/>
      <c r="S38" s="4"/>
      <c r="T38" s="4"/>
      <c r="U38" s="4"/>
      <c r="V38" s="4"/>
      <c r="W38" s="4"/>
      <c r="X38" s="4"/>
      <c r="Y38" s="4"/>
      <c r="Z38" s="4"/>
    </row>
    <row r="39" spans="1:26" ht="9.75" customHeight="1" x14ac:dyDescent="0.25">
      <c r="A39" s="110"/>
      <c r="B39" s="21" t="s">
        <v>10</v>
      </c>
      <c r="C39" s="30">
        <v>972.13293999999996</v>
      </c>
      <c r="D39" s="30">
        <v>1133.5327199999999</v>
      </c>
      <c r="E39" s="16">
        <v>1149.84988</v>
      </c>
      <c r="F39" s="16">
        <v>1069.3805300000001</v>
      </c>
      <c r="G39" s="16">
        <v>1168.7249899999999</v>
      </c>
      <c r="H39" s="16">
        <v>1110.5247400000001</v>
      </c>
      <c r="I39" s="16">
        <v>1175.1104800000001</v>
      </c>
      <c r="J39" s="16">
        <v>1020.6840100000001</v>
      </c>
      <c r="K39" s="26">
        <v>1054.4097300000001</v>
      </c>
      <c r="L39" s="26">
        <v>1129.3971799999999</v>
      </c>
      <c r="M39" s="26">
        <v>1041.39886</v>
      </c>
      <c r="N39" s="17">
        <v>1152.7610900000002</v>
      </c>
      <c r="O39" s="18">
        <f t="shared" si="0"/>
        <v>13177.907149999999</v>
      </c>
      <c r="P39" s="4"/>
      <c r="Q39" s="19"/>
      <c r="R39" s="4"/>
      <c r="S39" s="4"/>
      <c r="T39" s="4"/>
      <c r="U39" s="4"/>
      <c r="V39" s="4"/>
      <c r="W39" s="4"/>
      <c r="X39" s="4"/>
      <c r="Y39" s="4"/>
      <c r="Z39" s="4"/>
    </row>
    <row r="40" spans="1:26" ht="9.75" customHeight="1" x14ac:dyDescent="0.25">
      <c r="A40" s="110"/>
      <c r="B40" s="21" t="s">
        <v>22</v>
      </c>
      <c r="C40" s="30">
        <v>0</v>
      </c>
      <c r="D40" s="30">
        <v>0</v>
      </c>
      <c r="E40" s="26">
        <v>0</v>
      </c>
      <c r="F40" s="26">
        <v>0</v>
      </c>
      <c r="G40" s="1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17">
        <v>0</v>
      </c>
      <c r="O40" s="18">
        <f t="shared" si="0"/>
        <v>0</v>
      </c>
      <c r="P40" s="4"/>
      <c r="Q40" s="19"/>
      <c r="R40" s="4"/>
      <c r="S40" s="4"/>
      <c r="T40" s="4"/>
      <c r="U40" s="4"/>
      <c r="V40" s="4"/>
      <c r="W40" s="4"/>
      <c r="X40" s="4"/>
      <c r="Y40" s="4"/>
      <c r="Z40" s="4"/>
    </row>
    <row r="41" spans="1:26" ht="9.75" customHeight="1" x14ac:dyDescent="0.25">
      <c r="A41" s="110"/>
      <c r="B41" s="21" t="s">
        <v>13</v>
      </c>
      <c r="C41" s="30">
        <v>0</v>
      </c>
      <c r="D41" s="30">
        <v>0</v>
      </c>
      <c r="E41" s="26">
        <v>0</v>
      </c>
      <c r="F41" s="26">
        <v>0</v>
      </c>
      <c r="G41" s="1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17">
        <v>0</v>
      </c>
      <c r="O41" s="18">
        <f t="shared" si="0"/>
        <v>0</v>
      </c>
      <c r="P41" s="4"/>
      <c r="Q41" s="19"/>
      <c r="R41" s="4"/>
      <c r="S41" s="4"/>
      <c r="T41" s="4"/>
      <c r="U41" s="4"/>
      <c r="V41" s="4"/>
      <c r="W41" s="4"/>
      <c r="X41" s="4"/>
      <c r="Y41" s="4"/>
      <c r="Z41" s="4"/>
    </row>
    <row r="42" spans="1:26" ht="9.75" customHeight="1" x14ac:dyDescent="0.25">
      <c r="A42" s="110"/>
      <c r="B42" s="21" t="s">
        <v>14</v>
      </c>
      <c r="C42" s="30">
        <v>1101.2188200000001</v>
      </c>
      <c r="D42" s="30">
        <v>1197.12643</v>
      </c>
      <c r="E42" s="26">
        <v>0</v>
      </c>
      <c r="F42" s="26">
        <v>0</v>
      </c>
      <c r="G42" s="1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17">
        <v>0</v>
      </c>
      <c r="O42" s="18">
        <f t="shared" si="0"/>
        <v>2298.3452500000003</v>
      </c>
      <c r="P42" s="4"/>
      <c r="Q42" s="19"/>
      <c r="R42" s="4"/>
      <c r="S42" s="4"/>
      <c r="T42" s="4"/>
      <c r="U42" s="4"/>
      <c r="V42" s="4"/>
      <c r="W42" s="4"/>
      <c r="X42" s="4"/>
      <c r="Y42" s="4"/>
      <c r="Z42" s="4"/>
    </row>
    <row r="43" spans="1:26" ht="9.75" customHeight="1" x14ac:dyDescent="0.25">
      <c r="A43" s="111"/>
      <c r="B43" s="21" t="s">
        <v>15</v>
      </c>
      <c r="C43" s="30">
        <v>1547.2165299999999</v>
      </c>
      <c r="D43" s="30">
        <v>1895.91536</v>
      </c>
      <c r="E43" s="16">
        <v>2064.2987499999999</v>
      </c>
      <c r="F43" s="16">
        <v>1875.2878000000001</v>
      </c>
      <c r="G43" s="16">
        <v>2055.0308199999999</v>
      </c>
      <c r="H43" s="16">
        <v>2179.9191299999998</v>
      </c>
      <c r="I43" s="16">
        <v>1893.73146</v>
      </c>
      <c r="J43" s="16">
        <v>1831.5170800000001</v>
      </c>
      <c r="K43" s="16">
        <v>1892.35518</v>
      </c>
      <c r="L43" s="16">
        <v>1945.5798599999998</v>
      </c>
      <c r="M43" s="16">
        <v>3446.8402900000001</v>
      </c>
      <c r="N43" s="17">
        <v>3461.46468</v>
      </c>
      <c r="O43" s="18">
        <f t="shared" si="0"/>
        <v>26089.156940000004</v>
      </c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9.75" customHeight="1" x14ac:dyDescent="0.25">
      <c r="A44" s="20" t="s">
        <v>28</v>
      </c>
      <c r="B44" s="21"/>
      <c r="C44" s="31">
        <f t="shared" ref="C44:O44" si="3">SUM(C38:C43)</f>
        <v>4867.5964299999996</v>
      </c>
      <c r="D44" s="23">
        <f t="shared" si="3"/>
        <v>5479.8401300000005</v>
      </c>
      <c r="E44" s="23">
        <f t="shared" si="3"/>
        <v>4022.2108499999999</v>
      </c>
      <c r="F44" s="23">
        <f t="shared" si="3"/>
        <v>4041.7732700000001</v>
      </c>
      <c r="G44" s="23">
        <f t="shared" si="3"/>
        <v>4418.0526200000004</v>
      </c>
      <c r="H44" s="23">
        <f t="shared" si="3"/>
        <v>4405.7313200000008</v>
      </c>
      <c r="I44" s="24">
        <f t="shared" si="3"/>
        <v>4245.42634</v>
      </c>
      <c r="J44" s="23">
        <f t="shared" si="3"/>
        <v>3937.5650700000001</v>
      </c>
      <c r="K44" s="23">
        <f t="shared" si="3"/>
        <v>4071.7088600000002</v>
      </c>
      <c r="L44" s="23">
        <f t="shared" si="3"/>
        <v>4280.3261399999992</v>
      </c>
      <c r="M44" s="23">
        <f t="shared" si="3"/>
        <v>5603.1745100000007</v>
      </c>
      <c r="N44" s="24">
        <f t="shared" si="3"/>
        <v>5842.5892600000006</v>
      </c>
      <c r="O44" s="25">
        <f t="shared" si="3"/>
        <v>55215.9948</v>
      </c>
      <c r="P44" s="19"/>
      <c r="Q44" s="19"/>
      <c r="R44" s="4"/>
      <c r="S44" s="4"/>
      <c r="T44" s="4"/>
      <c r="U44" s="4"/>
      <c r="V44" s="4"/>
      <c r="W44" s="4"/>
      <c r="X44" s="4"/>
      <c r="Y44" s="4"/>
      <c r="Z44" s="4"/>
    </row>
    <row r="45" spans="1:26" ht="9.75" customHeight="1" x14ac:dyDescent="0.25">
      <c r="A45" s="20" t="s">
        <v>29</v>
      </c>
      <c r="B45" s="21"/>
      <c r="C45" s="32">
        <f t="shared" ref="C45:N45" si="4">SUM(C19+C37+C44)</f>
        <v>786413.73440000031</v>
      </c>
      <c r="D45" s="23">
        <f t="shared" si="4"/>
        <v>838913.55049000017</v>
      </c>
      <c r="E45" s="23">
        <f t="shared" si="4"/>
        <v>857805.73205999995</v>
      </c>
      <c r="F45" s="23">
        <f t="shared" si="4"/>
        <v>822702.30094999983</v>
      </c>
      <c r="G45" s="23">
        <f t="shared" si="4"/>
        <v>875384.63728000002</v>
      </c>
      <c r="H45" s="23">
        <f t="shared" si="4"/>
        <v>831214.47515999991</v>
      </c>
      <c r="I45" s="24">
        <f t="shared" si="4"/>
        <v>882748.41338000004</v>
      </c>
      <c r="J45" s="23">
        <f t="shared" si="4"/>
        <v>765598.46324000007</v>
      </c>
      <c r="K45" s="23">
        <f t="shared" si="4"/>
        <v>796785.40774000005</v>
      </c>
      <c r="L45" s="23">
        <f t="shared" si="4"/>
        <v>853160.03081000003</v>
      </c>
      <c r="M45" s="23">
        <f t="shared" si="4"/>
        <v>791227.45072999992</v>
      </c>
      <c r="N45" s="24">
        <f t="shared" si="4"/>
        <v>868152.02441999991</v>
      </c>
      <c r="O45" s="25">
        <f t="shared" ref="O45:O48" si="5">SUM(C45:N45)</f>
        <v>9970106.220660001</v>
      </c>
      <c r="P45" s="4"/>
      <c r="Q45" s="19"/>
      <c r="R45" s="19"/>
      <c r="S45" s="4"/>
      <c r="T45" s="4"/>
      <c r="U45" s="4"/>
      <c r="V45" s="4"/>
      <c r="W45" s="4"/>
      <c r="X45" s="4"/>
      <c r="Y45" s="4"/>
      <c r="Z45" s="4"/>
    </row>
    <row r="46" spans="1:26" ht="9.75" customHeight="1" x14ac:dyDescent="0.25">
      <c r="A46" s="33" t="s">
        <v>30</v>
      </c>
      <c r="B46" s="21"/>
      <c r="C46" s="15">
        <v>198866.94597999999</v>
      </c>
      <c r="D46" s="16">
        <v>212904.00427</v>
      </c>
      <c r="E46" s="16">
        <v>198999.17422999998</v>
      </c>
      <c r="F46" s="16">
        <v>189283.35092</v>
      </c>
      <c r="G46" s="16">
        <v>203883.60675000001</v>
      </c>
      <c r="H46" s="16">
        <v>192255.55743000002</v>
      </c>
      <c r="I46" s="17">
        <v>203998.27741000001</v>
      </c>
      <c r="J46" s="16">
        <v>173966.54962999999</v>
      </c>
      <c r="K46" s="16">
        <v>177798.31797</v>
      </c>
      <c r="L46" s="16">
        <v>191415.61561000001</v>
      </c>
      <c r="M46" s="16">
        <v>171897.18866999997</v>
      </c>
      <c r="N46" s="34">
        <v>192874.65231</v>
      </c>
      <c r="O46" s="18">
        <f t="shared" si="5"/>
        <v>2308143.2411799999</v>
      </c>
      <c r="P46" s="4"/>
      <c r="Q46" s="28"/>
      <c r="R46" s="4"/>
      <c r="S46" s="4"/>
      <c r="T46" s="4"/>
      <c r="U46" s="4"/>
      <c r="V46" s="4"/>
      <c r="W46" s="4"/>
      <c r="X46" s="4"/>
      <c r="Y46" s="4"/>
      <c r="Z46" s="4"/>
    </row>
    <row r="47" spans="1:26" ht="9.75" customHeight="1" x14ac:dyDescent="0.25">
      <c r="A47" s="33" t="s">
        <v>31</v>
      </c>
      <c r="B47" s="21"/>
      <c r="C47" s="15">
        <v>153605.77599000002</v>
      </c>
      <c r="D47" s="16">
        <v>164110.72797000001</v>
      </c>
      <c r="E47" s="16">
        <v>153809.32266000001</v>
      </c>
      <c r="F47" s="16">
        <v>146535.05971</v>
      </c>
      <c r="G47" s="16">
        <v>158932.58774000002</v>
      </c>
      <c r="H47" s="16">
        <v>149959.83899000002</v>
      </c>
      <c r="I47" s="17">
        <v>159478.04312000002</v>
      </c>
      <c r="J47" s="16">
        <v>136010.91397999998</v>
      </c>
      <c r="K47" s="16">
        <v>139856.8763</v>
      </c>
      <c r="L47" s="16">
        <v>150560.49917</v>
      </c>
      <c r="M47" s="16">
        <v>136227.74546000001</v>
      </c>
      <c r="N47" s="34">
        <v>151642.12067999999</v>
      </c>
      <c r="O47" s="18">
        <f t="shared" si="5"/>
        <v>1800729.51177</v>
      </c>
      <c r="P47" s="4"/>
      <c r="Q47" s="28"/>
      <c r="R47" s="4"/>
      <c r="S47" s="4"/>
      <c r="T47" s="4"/>
      <c r="U47" s="4"/>
      <c r="V47" s="4"/>
      <c r="W47" s="4"/>
      <c r="X47" s="4"/>
      <c r="Y47" s="4"/>
      <c r="Z47" s="4"/>
    </row>
    <row r="48" spans="1:26" ht="9.75" customHeight="1" x14ac:dyDescent="0.25">
      <c r="A48" s="33" t="s">
        <v>32</v>
      </c>
      <c r="B48" s="21"/>
      <c r="C48" s="15">
        <v>0</v>
      </c>
      <c r="D48" s="16">
        <v>0</v>
      </c>
      <c r="E48" s="16">
        <v>28811.756249999999</v>
      </c>
      <c r="F48" s="16">
        <v>19711.745649999997</v>
      </c>
      <c r="G48" s="16">
        <v>26560.113420000001</v>
      </c>
      <c r="H48" s="16">
        <v>27897.32763</v>
      </c>
      <c r="I48" s="17">
        <v>28519.359350000002</v>
      </c>
      <c r="J48" s="16">
        <v>30265.729370000001</v>
      </c>
      <c r="K48" s="16">
        <v>34639.481020000007</v>
      </c>
      <c r="L48" s="16">
        <v>35059.345560000002</v>
      </c>
      <c r="M48" s="16">
        <v>39734.036229999998</v>
      </c>
      <c r="N48" s="34">
        <v>40281.36995</v>
      </c>
      <c r="O48" s="18">
        <f t="shared" si="5"/>
        <v>311480.26443000004</v>
      </c>
      <c r="P48" s="4"/>
      <c r="Q48" s="28"/>
      <c r="R48" s="4"/>
      <c r="S48" s="4"/>
      <c r="T48" s="4"/>
      <c r="U48" s="4"/>
      <c r="V48" s="4"/>
      <c r="W48" s="4"/>
      <c r="X48" s="4"/>
      <c r="Y48" s="4"/>
      <c r="Z48" s="4"/>
    </row>
    <row r="49" spans="1:26" ht="9.75" customHeight="1" x14ac:dyDescent="0.25">
      <c r="A49" s="20" t="s">
        <v>33</v>
      </c>
      <c r="B49" s="21"/>
      <c r="C49" s="32">
        <f t="shared" ref="C49:O49" si="6">SUM(C46:C48)</f>
        <v>352472.72197000001</v>
      </c>
      <c r="D49" s="23">
        <f t="shared" si="6"/>
        <v>377014.73224000004</v>
      </c>
      <c r="E49" s="23">
        <f t="shared" si="6"/>
        <v>381620.25313999993</v>
      </c>
      <c r="F49" s="23">
        <f t="shared" si="6"/>
        <v>355530.15628</v>
      </c>
      <c r="G49" s="23">
        <f t="shared" si="6"/>
        <v>389376.30791000003</v>
      </c>
      <c r="H49" s="23">
        <f t="shared" si="6"/>
        <v>370112.72405000002</v>
      </c>
      <c r="I49" s="24">
        <f t="shared" si="6"/>
        <v>391995.67988000001</v>
      </c>
      <c r="J49" s="23">
        <f t="shared" si="6"/>
        <v>340243.19297999999</v>
      </c>
      <c r="K49" s="23">
        <f t="shared" si="6"/>
        <v>352294.67528999998</v>
      </c>
      <c r="L49" s="23">
        <f t="shared" si="6"/>
        <v>377035.46033999999</v>
      </c>
      <c r="M49" s="23">
        <f t="shared" si="6"/>
        <v>347858.97035999992</v>
      </c>
      <c r="N49" s="24">
        <f t="shared" si="6"/>
        <v>384798.14293999999</v>
      </c>
      <c r="O49" s="25">
        <f t="shared" si="6"/>
        <v>4420353.0173800001</v>
      </c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9.75" customHeight="1" x14ac:dyDescent="0.25">
      <c r="A50" s="33" t="s">
        <v>34</v>
      </c>
      <c r="B50" s="21"/>
      <c r="C50" s="15">
        <v>99432.239029999997</v>
      </c>
      <c r="D50" s="16">
        <v>106452.00212999999</v>
      </c>
      <c r="E50" s="16">
        <v>107955.36226000001</v>
      </c>
      <c r="F50" s="16">
        <v>100433.75846</v>
      </c>
      <c r="G50" s="16">
        <v>109746.65289</v>
      </c>
      <c r="H50" s="16">
        <v>104316.61440000001</v>
      </c>
      <c r="I50" s="17">
        <v>110371.15248999999</v>
      </c>
      <c r="J50" s="16">
        <v>95855.612250000006</v>
      </c>
      <c r="K50" s="16">
        <v>99044.617799999993</v>
      </c>
      <c r="L50" s="16">
        <v>105990.42049999999</v>
      </c>
      <c r="M50" s="16">
        <v>97631.996269999989</v>
      </c>
      <c r="N50" s="34">
        <v>108249.49647</v>
      </c>
      <c r="O50" s="18">
        <f t="shared" ref="O50:O51" si="7">SUM(C50:N50)</f>
        <v>1245479.9249499999</v>
      </c>
      <c r="P50" s="4"/>
      <c r="Q50" s="28"/>
      <c r="R50" s="4"/>
      <c r="S50" s="4"/>
      <c r="T50" s="4"/>
      <c r="U50" s="4"/>
      <c r="V50" s="4"/>
      <c r="W50" s="4"/>
      <c r="X50" s="4"/>
      <c r="Y50" s="4"/>
      <c r="Z50" s="4"/>
    </row>
    <row r="51" spans="1:26" ht="9.75" customHeight="1" x14ac:dyDescent="0.25">
      <c r="A51" s="35" t="s">
        <v>35</v>
      </c>
      <c r="B51" s="36"/>
      <c r="C51" s="37">
        <f t="shared" ref="C51:N51" si="8">SUM(C45+C49+C50)</f>
        <v>1238318.6954000003</v>
      </c>
      <c r="D51" s="38">
        <f t="shared" si="8"/>
        <v>1322380.28486</v>
      </c>
      <c r="E51" s="38">
        <f t="shared" si="8"/>
        <v>1347381.3474600001</v>
      </c>
      <c r="F51" s="38">
        <f t="shared" si="8"/>
        <v>1278666.2156899997</v>
      </c>
      <c r="G51" s="38">
        <f t="shared" si="8"/>
        <v>1374507.5980800001</v>
      </c>
      <c r="H51" s="38">
        <f t="shared" si="8"/>
        <v>1305643.8136100001</v>
      </c>
      <c r="I51" s="39">
        <f t="shared" si="8"/>
        <v>1385115.24575</v>
      </c>
      <c r="J51" s="38">
        <f t="shared" si="8"/>
        <v>1201697.26847</v>
      </c>
      <c r="K51" s="38">
        <f t="shared" si="8"/>
        <v>1248124.70083</v>
      </c>
      <c r="L51" s="38">
        <f t="shared" si="8"/>
        <v>1336185.9116500001</v>
      </c>
      <c r="M51" s="38">
        <f t="shared" si="8"/>
        <v>1236718.4173599998</v>
      </c>
      <c r="N51" s="39">
        <f t="shared" si="8"/>
        <v>1361199.6638299997</v>
      </c>
      <c r="O51" s="40">
        <f t="shared" si="7"/>
        <v>15635939.16299</v>
      </c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9.75" customHeight="1" x14ac:dyDescent="0.25">
      <c r="A52" s="20" t="s">
        <v>36</v>
      </c>
      <c r="B52" s="21"/>
      <c r="C52" s="41"/>
      <c r="D52" s="42"/>
      <c r="E52" s="42"/>
      <c r="F52" s="42"/>
      <c r="G52" s="42"/>
      <c r="H52" s="42"/>
      <c r="I52" s="43"/>
      <c r="J52" s="42"/>
      <c r="K52" s="42"/>
      <c r="L52" s="42"/>
      <c r="M52" s="42"/>
      <c r="N52" s="44"/>
      <c r="O52" s="45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9.75" customHeight="1" x14ac:dyDescent="0.25">
      <c r="A53" s="109" t="s">
        <v>6</v>
      </c>
      <c r="B53" s="21" t="s">
        <v>7</v>
      </c>
      <c r="C53" s="4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47">
        <v>0</v>
      </c>
      <c r="M53" s="16">
        <v>0</v>
      </c>
      <c r="N53" s="47">
        <v>0</v>
      </c>
      <c r="O53" s="48">
        <f t="shared" ref="O53:O69" si="9">SUM(C53:N53)</f>
        <v>0</v>
      </c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9.75" customHeight="1" x14ac:dyDescent="0.25">
      <c r="A54" s="110"/>
      <c r="B54" s="21" t="s">
        <v>8</v>
      </c>
      <c r="C54" s="46">
        <v>48.702910000000003</v>
      </c>
      <c r="D54" s="16">
        <v>15768.67108</v>
      </c>
      <c r="E54" s="16">
        <v>0</v>
      </c>
      <c r="F54" s="16">
        <v>0</v>
      </c>
      <c r="G54" s="16">
        <v>14684.10564</v>
      </c>
      <c r="H54" s="16">
        <v>0</v>
      </c>
      <c r="I54" s="16">
        <v>0</v>
      </c>
      <c r="J54" s="16">
        <v>16451.27491</v>
      </c>
      <c r="K54" s="16">
        <v>0</v>
      </c>
      <c r="L54" s="47">
        <v>104.22391</v>
      </c>
      <c r="M54" s="16">
        <v>15947.81933</v>
      </c>
      <c r="N54" s="47">
        <v>0</v>
      </c>
      <c r="O54" s="48">
        <f t="shared" si="9"/>
        <v>63004.797780000001</v>
      </c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9.75" customHeight="1" x14ac:dyDescent="0.25">
      <c r="A55" s="110"/>
      <c r="B55" s="21" t="s">
        <v>9</v>
      </c>
      <c r="C55" s="46">
        <v>22.105439999999998</v>
      </c>
      <c r="D55" s="16">
        <v>769.26668000000006</v>
      </c>
      <c r="E55" s="16">
        <v>0</v>
      </c>
      <c r="F55" s="16">
        <v>0</v>
      </c>
      <c r="G55" s="16">
        <v>1246.18803</v>
      </c>
      <c r="H55" s="16">
        <v>0</v>
      </c>
      <c r="I55" s="16">
        <v>0</v>
      </c>
      <c r="J55" s="16">
        <v>2540.6257500000002</v>
      </c>
      <c r="K55" s="16">
        <v>0</v>
      </c>
      <c r="L55" s="47">
        <v>0</v>
      </c>
      <c r="M55" s="16">
        <v>2691.6888199999999</v>
      </c>
      <c r="N55" s="47">
        <v>0</v>
      </c>
      <c r="O55" s="48">
        <f t="shared" si="9"/>
        <v>7269.8747199999998</v>
      </c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9.75" customHeight="1" x14ac:dyDescent="0.25">
      <c r="A56" s="110"/>
      <c r="B56" s="21" t="s">
        <v>11</v>
      </c>
      <c r="C56" s="46">
        <v>0</v>
      </c>
      <c r="D56" s="16">
        <v>253935.70315000002</v>
      </c>
      <c r="E56" s="16">
        <v>0</v>
      </c>
      <c r="F56" s="16">
        <v>0</v>
      </c>
      <c r="G56" s="16">
        <v>253511.70317999998</v>
      </c>
      <c r="H56" s="16">
        <v>2.3640000000000001E-2</v>
      </c>
      <c r="I56" s="16">
        <v>0</v>
      </c>
      <c r="J56" s="16">
        <v>274162.15122</v>
      </c>
      <c r="K56" s="16">
        <v>0</v>
      </c>
      <c r="L56" s="47">
        <v>41.255429999999997</v>
      </c>
      <c r="M56" s="16">
        <v>192518.34991999998</v>
      </c>
      <c r="N56" s="47">
        <v>0</v>
      </c>
      <c r="O56" s="48">
        <f t="shared" si="9"/>
        <v>974169.18654000002</v>
      </c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9.75" customHeight="1" x14ac:dyDescent="0.25">
      <c r="A57" s="110"/>
      <c r="B57" s="21" t="s">
        <v>13</v>
      </c>
      <c r="C57" s="46">
        <v>1226.39357</v>
      </c>
      <c r="D57" s="16">
        <v>1276130.2254999999</v>
      </c>
      <c r="E57" s="16">
        <v>1236.2812099999999</v>
      </c>
      <c r="F57" s="16">
        <v>0</v>
      </c>
      <c r="G57" s="16">
        <v>1383412.4038100003</v>
      </c>
      <c r="H57" s="16">
        <v>1300.18471</v>
      </c>
      <c r="I57" s="16">
        <v>0</v>
      </c>
      <c r="J57" s="16">
        <v>1357750.4436999999</v>
      </c>
      <c r="K57" s="16">
        <v>0</v>
      </c>
      <c r="L57" s="47">
        <v>2876.3742900000002</v>
      </c>
      <c r="M57" s="16">
        <v>1202394.9188799998</v>
      </c>
      <c r="N57" s="47">
        <v>42125.850559999992</v>
      </c>
      <c r="O57" s="48">
        <f t="shared" si="9"/>
        <v>5268453.0762300007</v>
      </c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9.75" customHeight="1" x14ac:dyDescent="0.25">
      <c r="A58" s="110"/>
      <c r="B58" s="21" t="s">
        <v>14</v>
      </c>
      <c r="C58" s="46">
        <v>0</v>
      </c>
      <c r="D58" s="16">
        <v>2939.1817099999998</v>
      </c>
      <c r="E58" s="16">
        <v>0</v>
      </c>
      <c r="F58" s="16">
        <v>0</v>
      </c>
      <c r="G58" s="16">
        <v>3547.8341600000003</v>
      </c>
      <c r="H58" s="16">
        <v>0</v>
      </c>
      <c r="I58" s="16">
        <v>0</v>
      </c>
      <c r="J58" s="16">
        <v>4495.6551099999997</v>
      </c>
      <c r="K58" s="16">
        <v>0</v>
      </c>
      <c r="L58" s="47">
        <v>0</v>
      </c>
      <c r="M58" s="16">
        <v>5102.5172000000002</v>
      </c>
      <c r="N58" s="47">
        <v>0</v>
      </c>
      <c r="O58" s="48">
        <f t="shared" si="9"/>
        <v>16085.188179999999</v>
      </c>
      <c r="P58" s="4"/>
      <c r="Q58" s="28"/>
      <c r="R58" s="4"/>
      <c r="S58" s="4"/>
      <c r="T58" s="4"/>
      <c r="U58" s="4"/>
      <c r="V58" s="4"/>
      <c r="W58" s="4"/>
      <c r="X58" s="4"/>
      <c r="Y58" s="4"/>
      <c r="Z58" s="4"/>
    </row>
    <row r="59" spans="1:26" ht="9.75" customHeight="1" x14ac:dyDescent="0.25">
      <c r="A59" s="111"/>
      <c r="B59" s="21" t="s">
        <v>15</v>
      </c>
      <c r="C59" s="46">
        <v>0</v>
      </c>
      <c r="D59" s="16">
        <v>3055.03647</v>
      </c>
      <c r="E59" s="16">
        <v>0</v>
      </c>
      <c r="F59" s="16">
        <v>0</v>
      </c>
      <c r="G59" s="16">
        <v>3633.7662799999998</v>
      </c>
      <c r="H59" s="16">
        <v>0</v>
      </c>
      <c r="I59" s="16">
        <v>0</v>
      </c>
      <c r="J59" s="16">
        <v>3247.8444099999997</v>
      </c>
      <c r="K59" s="16">
        <v>0</v>
      </c>
      <c r="L59" s="47">
        <v>0</v>
      </c>
      <c r="M59" s="16">
        <v>3150.0892000000003</v>
      </c>
      <c r="N59" s="47">
        <v>0</v>
      </c>
      <c r="O59" s="48">
        <f t="shared" si="9"/>
        <v>13086.736360000001</v>
      </c>
      <c r="P59" s="4"/>
      <c r="Q59" s="19"/>
      <c r="R59" s="4"/>
      <c r="S59" s="4"/>
      <c r="T59" s="4"/>
      <c r="U59" s="4"/>
      <c r="V59" s="4"/>
      <c r="W59" s="4"/>
      <c r="X59" s="4"/>
      <c r="Y59" s="4"/>
      <c r="Z59" s="4"/>
    </row>
    <row r="60" spans="1:26" ht="9.75" customHeight="1" x14ac:dyDescent="0.25">
      <c r="A60" s="20" t="s">
        <v>17</v>
      </c>
      <c r="B60" s="21"/>
      <c r="C60" s="49">
        <f t="shared" ref="C60:N60" si="10">SUM(C53:C59)</f>
        <v>1297.20192</v>
      </c>
      <c r="D60" s="49">
        <f t="shared" si="10"/>
        <v>1552598.0845899999</v>
      </c>
      <c r="E60" s="49">
        <f t="shared" si="10"/>
        <v>1236.2812099999999</v>
      </c>
      <c r="F60" s="49">
        <f t="shared" si="10"/>
        <v>0</v>
      </c>
      <c r="G60" s="49">
        <f t="shared" si="10"/>
        <v>1660036.0011000005</v>
      </c>
      <c r="H60" s="49">
        <f t="shared" si="10"/>
        <v>1300.2083499999999</v>
      </c>
      <c r="I60" s="49">
        <f t="shared" si="10"/>
        <v>0</v>
      </c>
      <c r="J60" s="49">
        <f t="shared" si="10"/>
        <v>1658647.9950999997</v>
      </c>
      <c r="K60" s="49">
        <f t="shared" si="10"/>
        <v>0</v>
      </c>
      <c r="L60" s="49">
        <f t="shared" si="10"/>
        <v>3021.8536300000001</v>
      </c>
      <c r="M60" s="49">
        <f t="shared" si="10"/>
        <v>1421805.3833499998</v>
      </c>
      <c r="N60" s="50">
        <f t="shared" si="10"/>
        <v>42125.850559999992</v>
      </c>
      <c r="O60" s="51">
        <f t="shared" si="9"/>
        <v>6342068.8598099994</v>
      </c>
      <c r="P60" s="4"/>
      <c r="Q60" s="28"/>
      <c r="R60" s="4"/>
      <c r="S60" s="4"/>
      <c r="T60" s="4"/>
      <c r="U60" s="4"/>
      <c r="V60" s="4"/>
      <c r="W60" s="4"/>
      <c r="X60" s="4"/>
      <c r="Y60" s="4"/>
      <c r="Z60" s="4"/>
    </row>
    <row r="61" spans="1:26" ht="9.75" customHeight="1" x14ac:dyDescent="0.25">
      <c r="A61" s="109" t="s">
        <v>18</v>
      </c>
      <c r="B61" s="21" t="s">
        <v>7</v>
      </c>
      <c r="C61" s="4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47">
        <v>0</v>
      </c>
      <c r="M61" s="16">
        <v>0</v>
      </c>
      <c r="N61" s="47">
        <v>0</v>
      </c>
      <c r="O61" s="48">
        <f t="shared" si="9"/>
        <v>0</v>
      </c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9.75" customHeight="1" x14ac:dyDescent="0.25">
      <c r="A62" s="110"/>
      <c r="B62" s="21" t="s">
        <v>8</v>
      </c>
      <c r="C62" s="46">
        <v>12.17573</v>
      </c>
      <c r="D62" s="16">
        <v>3942.1677599999998</v>
      </c>
      <c r="E62" s="16">
        <v>0</v>
      </c>
      <c r="F62" s="16">
        <v>0</v>
      </c>
      <c r="G62" s="16">
        <v>3671.0264099999999</v>
      </c>
      <c r="H62" s="16">
        <v>0</v>
      </c>
      <c r="I62" s="16">
        <v>0</v>
      </c>
      <c r="J62" s="16">
        <v>4112.8187200000002</v>
      </c>
      <c r="K62" s="16">
        <v>0</v>
      </c>
      <c r="L62" s="47">
        <v>26.055979999999998</v>
      </c>
      <c r="M62" s="16">
        <v>3986.9548300000001</v>
      </c>
      <c r="N62" s="47">
        <v>0</v>
      </c>
      <c r="O62" s="48">
        <f t="shared" si="9"/>
        <v>15751.199430000001</v>
      </c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9.75" customHeight="1" x14ac:dyDescent="0.25">
      <c r="A63" s="110"/>
      <c r="B63" s="21" t="s">
        <v>9</v>
      </c>
      <c r="C63" s="46">
        <v>5.5263599999999995</v>
      </c>
      <c r="D63" s="16">
        <v>192.31668000000002</v>
      </c>
      <c r="E63" s="16">
        <v>0</v>
      </c>
      <c r="F63" s="16">
        <v>0</v>
      </c>
      <c r="G63" s="16">
        <v>311.54701</v>
      </c>
      <c r="H63" s="16">
        <v>0</v>
      </c>
      <c r="I63" s="16">
        <v>0</v>
      </c>
      <c r="J63" s="16">
        <v>635.15644000000009</v>
      </c>
      <c r="K63" s="16">
        <v>0</v>
      </c>
      <c r="L63" s="47">
        <v>0</v>
      </c>
      <c r="M63" s="16">
        <v>672.92219999999998</v>
      </c>
      <c r="N63" s="47">
        <v>0</v>
      </c>
      <c r="O63" s="48">
        <f t="shared" si="9"/>
        <v>1817.4686900000002</v>
      </c>
      <c r="P63" s="4"/>
      <c r="Q63" s="19"/>
      <c r="R63" s="4"/>
      <c r="S63" s="4"/>
      <c r="T63" s="4"/>
      <c r="U63" s="4"/>
      <c r="V63" s="4"/>
      <c r="W63" s="4"/>
      <c r="X63" s="4"/>
      <c r="Y63" s="4"/>
      <c r="Z63" s="4"/>
    </row>
    <row r="64" spans="1:26" ht="9.75" customHeight="1" x14ac:dyDescent="0.25">
      <c r="A64" s="110"/>
      <c r="B64" s="52" t="s">
        <v>11</v>
      </c>
      <c r="C64" s="46">
        <v>0</v>
      </c>
      <c r="D64" s="16">
        <v>63483.925779999998</v>
      </c>
      <c r="E64" s="16">
        <v>0</v>
      </c>
      <c r="F64" s="16">
        <v>0</v>
      </c>
      <c r="G64" s="16">
        <v>63377.925799999997</v>
      </c>
      <c r="H64" s="16">
        <v>5.9100000000000003E-3</v>
      </c>
      <c r="I64" s="16">
        <v>0</v>
      </c>
      <c r="J64" s="16">
        <v>68540.537799999991</v>
      </c>
      <c r="K64" s="16">
        <v>0</v>
      </c>
      <c r="L64" s="47">
        <v>10.31386</v>
      </c>
      <c r="M64" s="16">
        <v>48129.587480000002</v>
      </c>
      <c r="N64" s="47">
        <v>0</v>
      </c>
      <c r="O64" s="48">
        <f t="shared" si="9"/>
        <v>243542.29663</v>
      </c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9.75" customHeight="1" x14ac:dyDescent="0.25">
      <c r="A65" s="110"/>
      <c r="B65" s="52" t="s">
        <v>13</v>
      </c>
      <c r="C65" s="46">
        <v>306.59838999999999</v>
      </c>
      <c r="D65" s="16">
        <v>319032.55638000002</v>
      </c>
      <c r="E65" s="16">
        <v>309.07030000000003</v>
      </c>
      <c r="F65" s="16">
        <v>0</v>
      </c>
      <c r="G65" s="16">
        <v>345853.10097000003</v>
      </c>
      <c r="H65" s="16">
        <v>325.04617999999994</v>
      </c>
      <c r="I65" s="16">
        <v>0</v>
      </c>
      <c r="J65" s="16">
        <v>339437.61093000008</v>
      </c>
      <c r="K65" s="16">
        <v>0</v>
      </c>
      <c r="L65" s="47">
        <v>719.09356999999989</v>
      </c>
      <c r="M65" s="16">
        <v>300598.72972</v>
      </c>
      <c r="N65" s="47">
        <v>10531.462660000001</v>
      </c>
      <c r="O65" s="48">
        <f t="shared" si="9"/>
        <v>1317113.2691000002</v>
      </c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9.75" customHeight="1" x14ac:dyDescent="0.25">
      <c r="A66" s="110"/>
      <c r="B66" s="52" t="s">
        <v>14</v>
      </c>
      <c r="C66" s="46">
        <v>0</v>
      </c>
      <c r="D66" s="16">
        <v>734.79541999999992</v>
      </c>
      <c r="E66" s="16">
        <v>0</v>
      </c>
      <c r="F66" s="16">
        <v>0</v>
      </c>
      <c r="G66" s="16">
        <v>886.95853999999997</v>
      </c>
      <c r="H66" s="16">
        <v>0</v>
      </c>
      <c r="I66" s="16">
        <v>0</v>
      </c>
      <c r="J66" s="16">
        <v>1123.9138000000003</v>
      </c>
      <c r="K66" s="16">
        <v>0</v>
      </c>
      <c r="L66" s="47">
        <v>0</v>
      </c>
      <c r="M66" s="16">
        <v>1274.7982199999999</v>
      </c>
      <c r="N66" s="47">
        <v>0</v>
      </c>
      <c r="O66" s="48">
        <f t="shared" si="9"/>
        <v>4020.4659799999999</v>
      </c>
      <c r="P66" s="4"/>
      <c r="Q66" s="19"/>
      <c r="R66" s="4"/>
      <c r="S66" s="4"/>
      <c r="T66" s="4"/>
      <c r="U66" s="4"/>
      <c r="V66" s="4"/>
      <c r="W66" s="4"/>
      <c r="X66" s="4"/>
      <c r="Y66" s="4"/>
      <c r="Z66" s="4"/>
    </row>
    <row r="67" spans="1:26" ht="9.75" customHeight="1" x14ac:dyDescent="0.25">
      <c r="A67" s="111"/>
      <c r="B67" s="52" t="s">
        <v>15</v>
      </c>
      <c r="C67" s="46">
        <v>0</v>
      </c>
      <c r="D67" s="16">
        <v>763.75912000000017</v>
      </c>
      <c r="E67" s="16">
        <v>0</v>
      </c>
      <c r="F67" s="16">
        <v>0</v>
      </c>
      <c r="G67" s="16">
        <v>908.44156000000009</v>
      </c>
      <c r="H67" s="16">
        <v>0</v>
      </c>
      <c r="I67" s="16">
        <v>0</v>
      </c>
      <c r="J67" s="16">
        <v>811.96109000000013</v>
      </c>
      <c r="K67" s="16">
        <v>0</v>
      </c>
      <c r="L67" s="47">
        <v>0</v>
      </c>
      <c r="M67" s="16">
        <v>788.3533900000001</v>
      </c>
      <c r="N67" s="47">
        <v>0</v>
      </c>
      <c r="O67" s="48">
        <f t="shared" si="9"/>
        <v>3272.5151600000008</v>
      </c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9.75" customHeight="1" x14ac:dyDescent="0.25">
      <c r="A68" s="20" t="s">
        <v>26</v>
      </c>
      <c r="B68" s="53"/>
      <c r="C68" s="24">
        <f t="shared" ref="C68:K68" si="11">SUM(C61:C67)</f>
        <v>324.30047999999999</v>
      </c>
      <c r="D68" s="23">
        <f t="shared" si="11"/>
        <v>388149.52114000003</v>
      </c>
      <c r="E68" s="23">
        <f t="shared" si="11"/>
        <v>309.07030000000003</v>
      </c>
      <c r="F68" s="23">
        <f t="shared" si="11"/>
        <v>0</v>
      </c>
      <c r="G68" s="23">
        <f t="shared" si="11"/>
        <v>415009.00029000005</v>
      </c>
      <c r="H68" s="23">
        <f t="shared" si="11"/>
        <v>325.05208999999991</v>
      </c>
      <c r="I68" s="24">
        <f t="shared" si="11"/>
        <v>0</v>
      </c>
      <c r="J68" s="23">
        <f t="shared" si="11"/>
        <v>414661.99878000002</v>
      </c>
      <c r="K68" s="23">
        <f t="shared" si="11"/>
        <v>0</v>
      </c>
      <c r="L68" s="23">
        <f t="shared" ref="L68:M68" si="12">SUM(L62:L67)</f>
        <v>755.46340999999984</v>
      </c>
      <c r="M68" s="23">
        <f t="shared" si="12"/>
        <v>355451.34584000002</v>
      </c>
      <c r="N68" s="50">
        <f>SUM(N61:N67)</f>
        <v>10531.462660000001</v>
      </c>
      <c r="O68" s="51">
        <f t="shared" si="9"/>
        <v>1585517.2149900002</v>
      </c>
      <c r="P68" s="54"/>
      <c r="Q68" s="28"/>
      <c r="R68" s="4"/>
      <c r="S68" s="4"/>
      <c r="T68" s="4"/>
      <c r="U68" s="4"/>
      <c r="V68" s="4"/>
      <c r="W68" s="4"/>
      <c r="X68" s="4"/>
      <c r="Y68" s="4"/>
      <c r="Z68" s="4"/>
    </row>
    <row r="69" spans="1:26" ht="9.75" customHeight="1" x14ac:dyDescent="0.25">
      <c r="A69" s="55" t="s">
        <v>27</v>
      </c>
      <c r="B69" s="21" t="s">
        <v>13</v>
      </c>
      <c r="C69" s="17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47">
        <v>0</v>
      </c>
      <c r="M69" s="16">
        <v>0</v>
      </c>
      <c r="N69" s="47">
        <v>0</v>
      </c>
      <c r="O69" s="48">
        <f t="shared" si="9"/>
        <v>0</v>
      </c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9.75" customHeight="1" x14ac:dyDescent="0.25">
      <c r="A70" s="20" t="s">
        <v>37</v>
      </c>
      <c r="B70" s="52"/>
      <c r="C70" s="24">
        <f t="shared" ref="C70:O70" si="13">C60+C68+C69</f>
        <v>1621.5023999999999</v>
      </c>
      <c r="D70" s="23">
        <f t="shared" si="13"/>
        <v>1940747.60573</v>
      </c>
      <c r="E70" s="23">
        <f t="shared" si="13"/>
        <v>1545.35151</v>
      </c>
      <c r="F70" s="23">
        <f t="shared" si="13"/>
        <v>0</v>
      </c>
      <c r="G70" s="23">
        <f t="shared" si="13"/>
        <v>2075045.0013900006</v>
      </c>
      <c r="H70" s="23">
        <f t="shared" si="13"/>
        <v>1625.2604399999998</v>
      </c>
      <c r="I70" s="24">
        <f t="shared" si="13"/>
        <v>0</v>
      </c>
      <c r="J70" s="23">
        <f t="shared" si="13"/>
        <v>2073309.9938799997</v>
      </c>
      <c r="K70" s="23">
        <f t="shared" si="13"/>
        <v>0</v>
      </c>
      <c r="L70" s="23">
        <f t="shared" si="13"/>
        <v>3777.3170399999999</v>
      </c>
      <c r="M70" s="23">
        <f t="shared" si="13"/>
        <v>1777256.7291899999</v>
      </c>
      <c r="N70" s="50">
        <f t="shared" si="13"/>
        <v>52657.313219999996</v>
      </c>
      <c r="O70" s="51">
        <f t="shared" si="13"/>
        <v>7927586.0747999996</v>
      </c>
      <c r="P70" s="4"/>
      <c r="Q70" s="28"/>
      <c r="R70" s="4"/>
      <c r="S70" s="4"/>
      <c r="T70" s="4"/>
      <c r="U70" s="4"/>
      <c r="V70" s="4"/>
      <c r="W70" s="4"/>
      <c r="X70" s="4"/>
      <c r="Y70" s="4"/>
      <c r="Z70" s="4"/>
    </row>
    <row r="71" spans="1:26" ht="9.75" customHeight="1" x14ac:dyDescent="0.25">
      <c r="A71" s="33" t="s">
        <v>38</v>
      </c>
      <c r="B71" s="52"/>
      <c r="C71" s="17">
        <v>1297.20192</v>
      </c>
      <c r="D71" s="16">
        <v>1552598.08458</v>
      </c>
      <c r="E71" s="16">
        <v>1236.2812099999999</v>
      </c>
      <c r="F71" s="16">
        <v>0</v>
      </c>
      <c r="G71" s="16">
        <v>1645853.56473</v>
      </c>
      <c r="H71" s="16">
        <v>1279.56288</v>
      </c>
      <c r="I71" s="16">
        <v>0</v>
      </c>
      <c r="J71" s="16">
        <v>1619407.9945499999</v>
      </c>
      <c r="K71" s="16">
        <v>0</v>
      </c>
      <c r="L71" s="47">
        <v>3021.85365</v>
      </c>
      <c r="M71" s="16">
        <v>1380205.46334</v>
      </c>
      <c r="N71" s="47">
        <v>690.30924000000005</v>
      </c>
      <c r="O71" s="48">
        <f t="shared" ref="O71:O73" si="14">SUM(C71:N71)</f>
        <v>6205590.3161000004</v>
      </c>
      <c r="P71" s="4"/>
      <c r="Q71" s="19"/>
      <c r="R71" s="4"/>
      <c r="S71" s="4"/>
      <c r="T71" s="4"/>
      <c r="U71" s="4"/>
      <c r="V71" s="4"/>
      <c r="W71" s="4"/>
      <c r="X71" s="4"/>
      <c r="Y71" s="4"/>
      <c r="Z71" s="4"/>
    </row>
    <row r="72" spans="1:26" ht="9.75" customHeight="1" x14ac:dyDescent="0.25">
      <c r="A72" s="33" t="s">
        <v>39</v>
      </c>
      <c r="B72" s="52"/>
      <c r="C72" s="17">
        <v>324.30047999999999</v>
      </c>
      <c r="D72" s="16">
        <v>388149.52114999999</v>
      </c>
      <c r="E72" s="16">
        <v>309.07029999999997</v>
      </c>
      <c r="F72" s="16">
        <v>0</v>
      </c>
      <c r="G72" s="16">
        <v>411463.39118000004</v>
      </c>
      <c r="H72" s="16">
        <v>319.89071999999999</v>
      </c>
      <c r="I72" s="16">
        <v>0</v>
      </c>
      <c r="J72" s="16">
        <v>404851.99861000001</v>
      </c>
      <c r="K72" s="16">
        <v>0</v>
      </c>
      <c r="L72" s="47">
        <v>755.46339</v>
      </c>
      <c r="M72" s="16">
        <v>345051.36582999997</v>
      </c>
      <c r="N72" s="47">
        <v>2761.2369900000003</v>
      </c>
      <c r="O72" s="48">
        <f t="shared" si="14"/>
        <v>1553986.2386499997</v>
      </c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9.75" customHeight="1" x14ac:dyDescent="0.25">
      <c r="A73" s="33" t="s">
        <v>32</v>
      </c>
      <c r="B73" s="52"/>
      <c r="C73" s="17">
        <v>0</v>
      </c>
      <c r="D73" s="16">
        <v>0</v>
      </c>
      <c r="E73" s="16">
        <v>0</v>
      </c>
      <c r="F73" s="16">
        <v>0</v>
      </c>
      <c r="G73" s="16">
        <v>17728.04549</v>
      </c>
      <c r="H73" s="16">
        <v>25.806830000000001</v>
      </c>
      <c r="I73" s="16">
        <v>0</v>
      </c>
      <c r="J73" s="16">
        <v>49050.000719999996</v>
      </c>
      <c r="K73" s="16">
        <v>0</v>
      </c>
      <c r="L73" s="47">
        <v>0</v>
      </c>
      <c r="M73" s="16">
        <v>101009.9068</v>
      </c>
      <c r="N73" s="47">
        <v>195.86017999999999</v>
      </c>
      <c r="O73" s="48">
        <f t="shared" si="14"/>
        <v>168009.62002</v>
      </c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9.75" customHeight="1" x14ac:dyDescent="0.25">
      <c r="A74" s="20" t="s">
        <v>33</v>
      </c>
      <c r="B74" s="56"/>
      <c r="C74" s="24">
        <f>SUM(C71:C73)</f>
        <v>1621.5023999999999</v>
      </c>
      <c r="D74" s="23">
        <f t="shared" ref="D74:F74" si="15">SUM(D71+D72)</f>
        <v>1940747.60573</v>
      </c>
      <c r="E74" s="23">
        <f t="shared" si="15"/>
        <v>1545.35151</v>
      </c>
      <c r="F74" s="23">
        <f t="shared" si="15"/>
        <v>0</v>
      </c>
      <c r="G74" s="23">
        <f t="shared" ref="G74:O74" si="16">SUM(G71+G72+G73)</f>
        <v>2075045.0014</v>
      </c>
      <c r="H74" s="23">
        <f t="shared" si="16"/>
        <v>1625.2604299999998</v>
      </c>
      <c r="I74" s="24">
        <f t="shared" si="16"/>
        <v>0</v>
      </c>
      <c r="J74" s="23">
        <f t="shared" si="16"/>
        <v>2073309.99388</v>
      </c>
      <c r="K74" s="23">
        <f t="shared" si="16"/>
        <v>0</v>
      </c>
      <c r="L74" s="23">
        <f t="shared" si="16"/>
        <v>3777.3170399999999</v>
      </c>
      <c r="M74" s="23">
        <f t="shared" si="16"/>
        <v>1826266.73597</v>
      </c>
      <c r="N74" s="50">
        <f t="shared" si="16"/>
        <v>3647.4064100000005</v>
      </c>
      <c r="O74" s="51">
        <f t="shared" si="16"/>
        <v>7927586.1747700004</v>
      </c>
      <c r="P74" s="4"/>
      <c r="Q74" s="19"/>
      <c r="R74" s="4"/>
      <c r="S74" s="4"/>
      <c r="T74" s="4"/>
      <c r="U74" s="4"/>
      <c r="V74" s="4"/>
      <c r="W74" s="4"/>
      <c r="X74" s="4"/>
      <c r="Y74" s="4"/>
      <c r="Z74" s="4"/>
    </row>
    <row r="75" spans="1:26" ht="9.75" customHeight="1" x14ac:dyDescent="0.25">
      <c r="A75" s="20" t="s">
        <v>35</v>
      </c>
      <c r="B75" s="52"/>
      <c r="C75" s="24">
        <f>C70+C74</f>
        <v>3243.0047999999997</v>
      </c>
      <c r="D75" s="23">
        <f t="shared" ref="D75:I75" si="17">SUM(D70+D74)</f>
        <v>3881495.2114599999</v>
      </c>
      <c r="E75" s="23">
        <f t="shared" si="17"/>
        <v>3090.7030199999999</v>
      </c>
      <c r="F75" s="23">
        <f t="shared" si="17"/>
        <v>0</v>
      </c>
      <c r="G75" s="23">
        <f t="shared" si="17"/>
        <v>4150090.0027900003</v>
      </c>
      <c r="H75" s="23">
        <f t="shared" si="17"/>
        <v>3250.5208699999994</v>
      </c>
      <c r="I75" s="24">
        <f t="shared" si="17"/>
        <v>0</v>
      </c>
      <c r="J75" s="23">
        <f t="shared" ref="J75:N75" si="18">J70+J74</f>
        <v>4146619.9877599999</v>
      </c>
      <c r="K75" s="23">
        <f t="shared" si="18"/>
        <v>0</v>
      </c>
      <c r="L75" s="23">
        <f t="shared" si="18"/>
        <v>7554.6340799999998</v>
      </c>
      <c r="M75" s="23">
        <f t="shared" si="18"/>
        <v>3603523.4651600001</v>
      </c>
      <c r="N75" s="50">
        <f t="shared" si="18"/>
        <v>56304.71963</v>
      </c>
      <c r="O75" s="51">
        <f t="shared" ref="O75:O78" si="19">SUM(C75:N75)</f>
        <v>15855172.249570001</v>
      </c>
      <c r="P75" s="4"/>
      <c r="Q75" s="28"/>
      <c r="R75" s="28"/>
      <c r="S75" s="4"/>
      <c r="T75" s="4"/>
      <c r="U75" s="4"/>
      <c r="V75" s="4"/>
      <c r="W75" s="4"/>
      <c r="X75" s="4"/>
      <c r="Y75" s="4"/>
      <c r="Z75" s="4"/>
    </row>
    <row r="76" spans="1:26" ht="9.75" customHeight="1" x14ac:dyDescent="0.25">
      <c r="A76" s="113" t="s">
        <v>40</v>
      </c>
      <c r="B76" s="114"/>
      <c r="C76" s="57">
        <v>194359.62473000001</v>
      </c>
      <c r="D76" s="58">
        <v>199.90233000000001</v>
      </c>
      <c r="E76" s="58">
        <v>185.24154000000001</v>
      </c>
      <c r="F76" s="58">
        <v>261.48444000000001</v>
      </c>
      <c r="G76" s="58">
        <v>805.71712000000002</v>
      </c>
      <c r="H76" s="58">
        <v>0</v>
      </c>
      <c r="I76" s="59">
        <v>676.27863999999988</v>
      </c>
      <c r="J76" s="58">
        <v>0</v>
      </c>
      <c r="K76" s="58">
        <v>733.40052000000003</v>
      </c>
      <c r="L76" s="58">
        <v>595.40769000000012</v>
      </c>
      <c r="M76" s="58">
        <v>92.683449999999993</v>
      </c>
      <c r="N76" s="57">
        <v>585.70516999999995</v>
      </c>
      <c r="O76" s="60">
        <f t="shared" si="19"/>
        <v>198495.44563</v>
      </c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9.75" customHeight="1" x14ac:dyDescent="0.25">
      <c r="A77" s="115" t="s">
        <v>41</v>
      </c>
      <c r="B77" s="116"/>
      <c r="C77" s="61">
        <v>0</v>
      </c>
      <c r="D77" s="62">
        <v>0</v>
      </c>
      <c r="E77" s="62">
        <v>0</v>
      </c>
      <c r="F77" s="62">
        <v>0</v>
      </c>
      <c r="G77" s="62">
        <v>0</v>
      </c>
      <c r="H77" s="62">
        <v>0</v>
      </c>
      <c r="I77" s="61">
        <v>0</v>
      </c>
      <c r="J77" s="62">
        <v>0</v>
      </c>
      <c r="K77" s="62">
        <v>0</v>
      </c>
      <c r="L77" s="62">
        <v>0</v>
      </c>
      <c r="M77" s="62">
        <v>0</v>
      </c>
      <c r="N77" s="63">
        <v>0</v>
      </c>
      <c r="O77" s="64">
        <f t="shared" si="19"/>
        <v>0</v>
      </c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9.75" customHeight="1" x14ac:dyDescent="0.25">
      <c r="A78" s="65" t="s">
        <v>42</v>
      </c>
      <c r="B78" s="66"/>
      <c r="C78" s="67">
        <f t="shared" ref="C78:L78" si="20">SUM(C51+C76+C77)+C75</f>
        <v>1435921.3249300004</v>
      </c>
      <c r="D78" s="68">
        <f t="shared" si="20"/>
        <v>5204075.3986499999</v>
      </c>
      <c r="E78" s="68">
        <f t="shared" si="20"/>
        <v>1350657.2920200001</v>
      </c>
      <c r="F78" s="68">
        <f t="shared" si="20"/>
        <v>1278927.7001299998</v>
      </c>
      <c r="G78" s="68">
        <f t="shared" si="20"/>
        <v>5525403.3179900004</v>
      </c>
      <c r="H78" s="68">
        <f t="shared" si="20"/>
        <v>1308894.33448</v>
      </c>
      <c r="I78" s="69">
        <f t="shared" si="20"/>
        <v>1385791.5243899999</v>
      </c>
      <c r="J78" s="68">
        <f t="shared" si="20"/>
        <v>5348317.2562300004</v>
      </c>
      <c r="K78" s="68">
        <f t="shared" si="20"/>
        <v>1248858.1013499999</v>
      </c>
      <c r="L78" s="68">
        <f t="shared" si="20"/>
        <v>1344335.9534200002</v>
      </c>
      <c r="M78" s="68">
        <f>SUM(M51+M75+M76+M77)</f>
        <v>4840334.5659699999</v>
      </c>
      <c r="N78" s="69">
        <f>N76+N75+N51</f>
        <v>1418090.0886299997</v>
      </c>
      <c r="O78" s="70">
        <f t="shared" si="19"/>
        <v>31689606.858189996</v>
      </c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9.75" customHeight="1" x14ac:dyDescent="0.25">
      <c r="A79" s="117" t="s">
        <v>43</v>
      </c>
      <c r="B79" s="118"/>
      <c r="C79" s="71"/>
      <c r="D79" s="72"/>
      <c r="E79" s="72"/>
      <c r="F79" s="72"/>
      <c r="G79" s="72"/>
      <c r="H79" s="72"/>
      <c r="I79" s="73"/>
      <c r="J79" s="72"/>
      <c r="K79" s="72"/>
      <c r="L79" s="72"/>
      <c r="M79" s="72"/>
      <c r="N79" s="47"/>
      <c r="O79" s="7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9.75" customHeight="1" x14ac:dyDescent="0.25">
      <c r="A80" s="119" t="s">
        <v>6</v>
      </c>
      <c r="B80" s="52" t="s">
        <v>7</v>
      </c>
      <c r="C80" s="75">
        <v>395.6073899999999</v>
      </c>
      <c r="D80" s="76">
        <v>418.62093000000004</v>
      </c>
      <c r="E80" s="76">
        <v>403.47512999999998</v>
      </c>
      <c r="F80" s="76">
        <v>375.29964999999999</v>
      </c>
      <c r="G80" s="76">
        <v>378.65726000000001</v>
      </c>
      <c r="H80" s="76">
        <v>431.13643000000002</v>
      </c>
      <c r="I80" s="17">
        <v>440.93701999999996</v>
      </c>
      <c r="J80" s="76">
        <v>374.07317</v>
      </c>
      <c r="K80" s="76">
        <v>407.22949999999997</v>
      </c>
      <c r="L80" s="76">
        <v>435.67427999999995</v>
      </c>
      <c r="M80" s="76">
        <v>446.48253000000005</v>
      </c>
      <c r="N80" s="47">
        <v>428.94114999999999</v>
      </c>
      <c r="O80" s="77">
        <f t="shared" ref="O80:O87" si="21">SUM(C80:N80)</f>
        <v>4936.1344399999998</v>
      </c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9.75" customHeight="1" x14ac:dyDescent="0.25">
      <c r="A81" s="110"/>
      <c r="B81" s="52" t="s">
        <v>8</v>
      </c>
      <c r="C81" s="75">
        <v>2556.0110299999997</v>
      </c>
      <c r="D81" s="76">
        <v>2678.5427599999998</v>
      </c>
      <c r="E81" s="76">
        <v>2640.5103599999998</v>
      </c>
      <c r="F81" s="76">
        <v>2465.6348700000003</v>
      </c>
      <c r="G81" s="76">
        <v>2871.7471099999998</v>
      </c>
      <c r="H81" s="76">
        <v>2634.59584</v>
      </c>
      <c r="I81" s="17">
        <v>2833.1781000000001</v>
      </c>
      <c r="J81" s="76">
        <v>2855.6062200000001</v>
      </c>
      <c r="K81" s="76">
        <v>3045.1976800000002</v>
      </c>
      <c r="L81" s="76">
        <v>3299.99854</v>
      </c>
      <c r="M81" s="76">
        <v>2959.8770299999996</v>
      </c>
      <c r="N81" s="47">
        <v>3105.50632</v>
      </c>
      <c r="O81" s="77">
        <f t="shared" si="21"/>
        <v>33946.405859999999</v>
      </c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9.75" customHeight="1" x14ac:dyDescent="0.25">
      <c r="A82" s="110"/>
      <c r="B82" s="52" t="s">
        <v>9</v>
      </c>
      <c r="C82" s="75">
        <v>1838.3335973969399</v>
      </c>
      <c r="D82" s="76">
        <v>1889.5949700000001</v>
      </c>
      <c r="E82" s="76">
        <v>2053.763594</v>
      </c>
      <c r="F82" s="76">
        <v>1771.1272000000001</v>
      </c>
      <c r="G82" s="76">
        <v>2055.0917199999999</v>
      </c>
      <c r="H82" s="76">
        <v>1932.7415899999999</v>
      </c>
      <c r="I82" s="17">
        <v>2070.09782</v>
      </c>
      <c r="J82" s="76">
        <v>1776.1347500000002</v>
      </c>
      <c r="K82" s="76">
        <v>1983.960409</v>
      </c>
      <c r="L82" s="76">
        <v>2175.5973799999997</v>
      </c>
      <c r="M82" s="76">
        <v>2060.1786499999998</v>
      </c>
      <c r="N82" s="47">
        <v>2280.5681800000002</v>
      </c>
      <c r="O82" s="77">
        <f t="shared" si="21"/>
        <v>23887.189860396938</v>
      </c>
      <c r="P82" s="4"/>
      <c r="Q82" s="19"/>
      <c r="R82" s="4"/>
      <c r="S82" s="4"/>
      <c r="T82" s="4"/>
      <c r="U82" s="4"/>
      <c r="V82" s="4"/>
      <c r="W82" s="4"/>
      <c r="X82" s="4"/>
      <c r="Y82" s="4"/>
      <c r="Z82" s="4"/>
    </row>
    <row r="83" spans="1:26" ht="9.75" customHeight="1" x14ac:dyDescent="0.25">
      <c r="A83" s="110"/>
      <c r="B83" s="52" t="s">
        <v>10</v>
      </c>
      <c r="C83" s="75">
        <v>73.217450000000014</v>
      </c>
      <c r="D83" s="76">
        <v>72.191419999999994</v>
      </c>
      <c r="E83" s="76">
        <v>77.013550000000009</v>
      </c>
      <c r="F83" s="76">
        <v>71.692700000000002</v>
      </c>
      <c r="G83" s="76">
        <v>80.59881</v>
      </c>
      <c r="H83" s="76">
        <v>75.430419999999998</v>
      </c>
      <c r="I83" s="17">
        <v>74.56559</v>
      </c>
      <c r="J83" s="76">
        <v>58.794380000000004</v>
      </c>
      <c r="K83" s="76">
        <v>66.096430000000012</v>
      </c>
      <c r="L83" s="76">
        <v>69.088349999999991</v>
      </c>
      <c r="M83" s="76">
        <v>62.841769999999997</v>
      </c>
      <c r="N83" s="47">
        <v>58.636540000000004</v>
      </c>
      <c r="O83" s="77">
        <f t="shared" si="21"/>
        <v>840.16741000000013</v>
      </c>
      <c r="P83" s="4"/>
      <c r="Q83" s="28"/>
      <c r="R83" s="4"/>
      <c r="S83" s="4"/>
      <c r="T83" s="4"/>
      <c r="U83" s="4"/>
      <c r="V83" s="4"/>
      <c r="W83" s="4"/>
      <c r="X83" s="4"/>
      <c r="Y83" s="4"/>
      <c r="Z83" s="4"/>
    </row>
    <row r="84" spans="1:26" ht="9.75" customHeight="1" x14ac:dyDescent="0.25">
      <c r="A84" s="110"/>
      <c r="B84" s="52" t="s">
        <v>11</v>
      </c>
      <c r="C84" s="75">
        <v>808.02751999999998</v>
      </c>
      <c r="D84" s="76">
        <v>808.37810999999999</v>
      </c>
      <c r="E84" s="76">
        <v>674.09592000000009</v>
      </c>
      <c r="F84" s="76">
        <v>732.40460999999993</v>
      </c>
      <c r="G84" s="76">
        <v>876.54036999999983</v>
      </c>
      <c r="H84" s="76">
        <v>840.23573999999996</v>
      </c>
      <c r="I84" s="17">
        <v>960.6640900000001</v>
      </c>
      <c r="J84" s="76">
        <v>838.87118000000009</v>
      </c>
      <c r="K84" s="76">
        <v>991.78804999999988</v>
      </c>
      <c r="L84" s="76">
        <v>1041.5161900000001</v>
      </c>
      <c r="M84" s="76">
        <v>1022.59194</v>
      </c>
      <c r="N84" s="47">
        <v>967.9367400000001</v>
      </c>
      <c r="O84" s="77">
        <f t="shared" si="21"/>
        <v>10563.050459999999</v>
      </c>
      <c r="P84" s="4"/>
      <c r="Q84" s="19"/>
      <c r="R84" s="4"/>
      <c r="S84" s="4"/>
      <c r="T84" s="4"/>
      <c r="U84" s="4"/>
      <c r="V84" s="4"/>
      <c r="W84" s="4"/>
      <c r="X84" s="4"/>
      <c r="Y84" s="4"/>
      <c r="Z84" s="4"/>
    </row>
    <row r="85" spans="1:26" ht="9.75" customHeight="1" x14ac:dyDescent="0.25">
      <c r="A85" s="110"/>
      <c r="B85" s="52" t="s">
        <v>14</v>
      </c>
      <c r="C85" s="75">
        <v>3216.6178245397145</v>
      </c>
      <c r="D85" s="76">
        <v>3236.0181745397144</v>
      </c>
      <c r="E85" s="76">
        <v>3097.3128499999998</v>
      </c>
      <c r="F85" s="76">
        <v>3313.3322800000001</v>
      </c>
      <c r="G85" s="76">
        <v>3980.5001699999998</v>
      </c>
      <c r="H85" s="76">
        <v>3479.8730500000006</v>
      </c>
      <c r="I85" s="17">
        <v>3851.7169699999999</v>
      </c>
      <c r="J85" s="76">
        <v>3145.0099400000004</v>
      </c>
      <c r="K85" s="76">
        <v>3381.8764000000006</v>
      </c>
      <c r="L85" s="76">
        <v>3711.3442599999998</v>
      </c>
      <c r="M85" s="76">
        <v>3622.6442299999999</v>
      </c>
      <c r="N85" s="47">
        <v>3533.4456800000007</v>
      </c>
      <c r="O85" s="77">
        <f t="shared" si="21"/>
        <v>41569.691829079427</v>
      </c>
      <c r="P85" s="4"/>
      <c r="Q85" s="28"/>
      <c r="R85" s="4"/>
      <c r="S85" s="4"/>
      <c r="T85" s="4"/>
      <c r="U85" s="4"/>
      <c r="V85" s="4"/>
      <c r="W85" s="4"/>
      <c r="X85" s="4"/>
      <c r="Y85" s="4"/>
      <c r="Z85" s="4"/>
    </row>
    <row r="86" spans="1:26" ht="9.75" customHeight="1" x14ac:dyDescent="0.25">
      <c r="A86" s="111"/>
      <c r="B86" s="52" t="s">
        <v>15</v>
      </c>
      <c r="C86" s="75">
        <v>1132.95399</v>
      </c>
      <c r="D86" s="76">
        <v>1183.4647200000002</v>
      </c>
      <c r="E86" s="76">
        <v>1186.4085400000001</v>
      </c>
      <c r="F86" s="76">
        <v>1144.8459</v>
      </c>
      <c r="G86" s="76">
        <v>1328.4222899999997</v>
      </c>
      <c r="H86" s="76">
        <v>1237.25638</v>
      </c>
      <c r="I86" s="17">
        <v>1288.7394999999999</v>
      </c>
      <c r="J86" s="76">
        <v>1065.0191400000001</v>
      </c>
      <c r="K86" s="76">
        <v>3896.6891100000003</v>
      </c>
      <c r="L86" s="76">
        <v>1281.4846200000002</v>
      </c>
      <c r="M86" s="76">
        <v>1274.33978</v>
      </c>
      <c r="N86" s="47">
        <v>1300.8023799999999</v>
      </c>
      <c r="O86" s="77">
        <f t="shared" si="21"/>
        <v>17320.426349999998</v>
      </c>
      <c r="P86" s="4"/>
      <c r="Q86" s="19"/>
      <c r="R86" s="4"/>
      <c r="S86" s="4"/>
      <c r="T86" s="4"/>
      <c r="U86" s="4"/>
      <c r="V86" s="4"/>
      <c r="W86" s="4"/>
      <c r="X86" s="4"/>
      <c r="Y86" s="4"/>
      <c r="Z86" s="4"/>
    </row>
    <row r="87" spans="1:26" ht="9.75" customHeight="1" thickBot="1" x14ac:dyDescent="0.3">
      <c r="A87" s="102" t="s">
        <v>44</v>
      </c>
      <c r="B87" s="103"/>
      <c r="C87" s="97">
        <f t="shared" ref="C87:N87" si="22">SUM(C80:C86)</f>
        <v>10020.768801936654</v>
      </c>
      <c r="D87" s="98">
        <f t="shared" si="22"/>
        <v>10286.811084539713</v>
      </c>
      <c r="E87" s="98">
        <f t="shared" si="22"/>
        <v>10132.579943999999</v>
      </c>
      <c r="F87" s="98">
        <f t="shared" si="22"/>
        <v>9874.3372099999997</v>
      </c>
      <c r="G87" s="98">
        <f t="shared" si="22"/>
        <v>11571.55773</v>
      </c>
      <c r="H87" s="98">
        <f t="shared" si="22"/>
        <v>10631.269450000002</v>
      </c>
      <c r="I87" s="99">
        <f t="shared" si="22"/>
        <v>11519.899089999999</v>
      </c>
      <c r="J87" s="98">
        <f t="shared" si="22"/>
        <v>10113.508780000002</v>
      </c>
      <c r="K87" s="98">
        <f t="shared" si="22"/>
        <v>13772.837578999999</v>
      </c>
      <c r="L87" s="98">
        <f t="shared" si="22"/>
        <v>12014.70362</v>
      </c>
      <c r="M87" s="98">
        <f t="shared" si="22"/>
        <v>11448.95593</v>
      </c>
      <c r="N87" s="100">
        <f t="shared" si="22"/>
        <v>11675.836990000002</v>
      </c>
      <c r="O87" s="101">
        <f t="shared" si="21"/>
        <v>133063.06620947638</v>
      </c>
      <c r="P87" s="19"/>
      <c r="Q87" s="19"/>
      <c r="R87" s="4"/>
      <c r="S87" s="4"/>
      <c r="T87" s="4"/>
      <c r="U87" s="4"/>
      <c r="V87" s="4"/>
      <c r="W87" s="4"/>
      <c r="X87" s="4"/>
      <c r="Y87" s="4"/>
      <c r="Z87" s="4"/>
    </row>
    <row r="88" spans="1:26" ht="9.75" customHeight="1" x14ac:dyDescent="0.25">
      <c r="A88" s="94" t="s">
        <v>45</v>
      </c>
      <c r="B88" s="93"/>
      <c r="C88" s="95">
        <v>40848</v>
      </c>
      <c r="D88" s="95">
        <v>40878</v>
      </c>
      <c r="E88" s="95">
        <v>40909</v>
      </c>
      <c r="F88" s="95">
        <v>40940</v>
      </c>
      <c r="G88" s="95">
        <v>40969</v>
      </c>
      <c r="H88" s="95">
        <v>41000</v>
      </c>
      <c r="I88" s="95">
        <v>41030</v>
      </c>
      <c r="J88" s="95">
        <v>41061</v>
      </c>
      <c r="K88" s="95">
        <v>41091</v>
      </c>
      <c r="L88" s="95">
        <v>41122</v>
      </c>
      <c r="M88" s="95">
        <v>41153</v>
      </c>
      <c r="N88" s="95">
        <v>41183</v>
      </c>
      <c r="O88" s="96" t="s">
        <v>46</v>
      </c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9.75" customHeight="1" x14ac:dyDescent="0.25">
      <c r="A89" s="33" t="s">
        <v>47</v>
      </c>
      <c r="B89" s="21" t="s">
        <v>48</v>
      </c>
      <c r="C89" s="84">
        <v>1152.8326735679859</v>
      </c>
      <c r="D89" s="85">
        <v>1153.4571281989133</v>
      </c>
      <c r="E89" s="85">
        <v>1164.6492522878823</v>
      </c>
      <c r="F89" s="85">
        <v>1180.9966098233147</v>
      </c>
      <c r="G89" s="76">
        <v>1283.1986047536964</v>
      </c>
      <c r="H89" s="76">
        <v>1303.9554783780791</v>
      </c>
      <c r="I89" s="85">
        <v>1315.2870166495397</v>
      </c>
      <c r="J89" s="85">
        <v>1183.2894428398308</v>
      </c>
      <c r="K89" s="85">
        <v>1187.9668059939079</v>
      </c>
      <c r="L89" s="85">
        <v>1287.898632304556</v>
      </c>
      <c r="M89" s="85">
        <v>1275.8986036358058</v>
      </c>
      <c r="N89" s="85">
        <v>1296.9929277968745</v>
      </c>
      <c r="O89" s="25">
        <f t="shared" ref="O89:O95" si="23">AVERAGE(C89:N89)</f>
        <v>1232.2019313525323</v>
      </c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9.75" customHeight="1" x14ac:dyDescent="0.25">
      <c r="A90" s="33" t="s">
        <v>47</v>
      </c>
      <c r="B90" s="21" t="s">
        <v>49</v>
      </c>
      <c r="C90" s="86">
        <v>102.41124672992868</v>
      </c>
      <c r="D90" s="87">
        <v>99.877287969588039</v>
      </c>
      <c r="E90" s="87">
        <v>103.50144811262913</v>
      </c>
      <c r="F90" s="87">
        <v>109.31076905511982</v>
      </c>
      <c r="G90" s="87">
        <v>113.67465123640491</v>
      </c>
      <c r="H90" s="87">
        <v>111.80669271971504</v>
      </c>
      <c r="I90" s="87">
        <v>105.33095094749426</v>
      </c>
      <c r="J90" s="87">
        <v>91.83677747072305</v>
      </c>
      <c r="K90" s="87">
        <v>93.127202102733321</v>
      </c>
      <c r="L90" s="87">
        <v>100.92623218365755</v>
      </c>
      <c r="M90" s="87">
        <v>100.04995871578095</v>
      </c>
      <c r="N90" s="87">
        <v>101.53880963740478</v>
      </c>
      <c r="O90" s="25">
        <f t="shared" si="23"/>
        <v>102.78266890676495</v>
      </c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9.75" customHeight="1" x14ac:dyDescent="0.25">
      <c r="A91" s="33" t="s">
        <v>50</v>
      </c>
      <c r="B91" s="21" t="s">
        <v>49</v>
      </c>
      <c r="C91" s="86">
        <v>110.6602</v>
      </c>
      <c r="D91" s="87">
        <v>107.8335</v>
      </c>
      <c r="E91" s="87">
        <v>110.5797</v>
      </c>
      <c r="F91" s="87">
        <v>119.554</v>
      </c>
      <c r="G91" s="87">
        <v>125.3327</v>
      </c>
      <c r="H91" s="87">
        <v>119.5334</v>
      </c>
      <c r="I91" s="87">
        <v>110.19750000000001</v>
      </c>
      <c r="J91" s="87">
        <v>94.840500000000006</v>
      </c>
      <c r="K91" s="87">
        <v>102.58750000000001</v>
      </c>
      <c r="L91" s="87">
        <v>113.3661</v>
      </c>
      <c r="M91" s="87">
        <v>112.8622</v>
      </c>
      <c r="N91" s="87">
        <v>111.60299999999999</v>
      </c>
      <c r="O91" s="25">
        <f t="shared" si="23"/>
        <v>111.57919166666669</v>
      </c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9.75" customHeight="1" x14ac:dyDescent="0.25">
      <c r="A92" s="88" t="s">
        <v>51</v>
      </c>
      <c r="B92" s="21" t="s">
        <v>52</v>
      </c>
      <c r="C92" s="86">
        <v>426.66748856732454</v>
      </c>
      <c r="D92" s="87">
        <v>437.21789414965002</v>
      </c>
      <c r="E92" s="87">
        <v>407.63627844713238</v>
      </c>
      <c r="F92" s="87">
        <v>398.04601187838853</v>
      </c>
      <c r="G92" s="87">
        <v>405.81037432958789</v>
      </c>
      <c r="H92" s="87">
        <v>378.5602282959594</v>
      </c>
      <c r="I92" s="87">
        <v>412.70915011534618</v>
      </c>
      <c r="J92" s="87">
        <v>376.2894329230939</v>
      </c>
      <c r="K92" s="87">
        <v>415.50857398341731</v>
      </c>
      <c r="L92" s="87">
        <v>422.65641192020939</v>
      </c>
      <c r="M92" s="87">
        <v>449.13251953795623</v>
      </c>
      <c r="N92" s="87">
        <v>465.99415092210438</v>
      </c>
      <c r="O92" s="25">
        <f t="shared" si="23"/>
        <v>416.3523762558475</v>
      </c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9.75" customHeight="1" x14ac:dyDescent="0.25">
      <c r="A93" s="33" t="s">
        <v>53</v>
      </c>
      <c r="B93" s="21" t="s">
        <v>54</v>
      </c>
      <c r="C93" s="42">
        <v>1.7897000000000001</v>
      </c>
      <c r="D93" s="87">
        <v>1.8361000000000001</v>
      </c>
      <c r="E93" s="87">
        <v>1.7889999999999999</v>
      </c>
      <c r="F93" s="87">
        <v>1.7177</v>
      </c>
      <c r="G93" s="87">
        <v>1.7947</v>
      </c>
      <c r="H93" s="87">
        <v>1.8542000000000001</v>
      </c>
      <c r="I93" s="87">
        <v>1.9853000000000001</v>
      </c>
      <c r="J93" s="87">
        <v>2.0485000000000002</v>
      </c>
      <c r="K93" s="87">
        <v>2.0280999999999998</v>
      </c>
      <c r="L93" s="87">
        <v>2.0287999999999999</v>
      </c>
      <c r="M93" s="87">
        <v>2.0274999999999999</v>
      </c>
      <c r="N93" s="87">
        <v>2.0308000000000002</v>
      </c>
      <c r="O93" s="25">
        <f t="shared" si="23"/>
        <v>1.9108666666666665</v>
      </c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9.75" customHeight="1" x14ac:dyDescent="0.25">
      <c r="A94" s="33" t="s">
        <v>55</v>
      </c>
      <c r="B94" s="21" t="s">
        <v>56</v>
      </c>
      <c r="C94" s="86">
        <v>2188467.5838485737</v>
      </c>
      <c r="D94" s="87">
        <v>2213933.7467802698</v>
      </c>
      <c r="E94" s="87">
        <v>2230556.8899810663</v>
      </c>
      <c r="F94" s="87">
        <v>2205060.1520293439</v>
      </c>
      <c r="G94" s="87">
        <v>2087327.0383559472</v>
      </c>
      <c r="H94" s="87">
        <v>2021054.8125024904</v>
      </c>
      <c r="I94" s="87">
        <v>2038718.6731903625</v>
      </c>
      <c r="J94" s="87">
        <v>2032800.4136858154</v>
      </c>
      <c r="K94" s="87">
        <v>2023247.7957682479</v>
      </c>
      <c r="L94" s="87">
        <v>2006128.8292510028</v>
      </c>
      <c r="M94" s="87">
        <v>1923683.9948402499</v>
      </c>
      <c r="N94" s="87">
        <v>2011.2490787073907</v>
      </c>
      <c r="O94" s="25">
        <f t="shared" si="23"/>
        <v>1914415.9316093398</v>
      </c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9.75" customHeight="1" x14ac:dyDescent="0.25">
      <c r="A95" s="89" t="s">
        <v>57</v>
      </c>
      <c r="B95" s="36" t="s">
        <v>58</v>
      </c>
      <c r="C95" s="90">
        <v>57.95786080033335</v>
      </c>
      <c r="D95" s="91">
        <v>60.82156009774193</v>
      </c>
      <c r="E95" s="91">
        <v>59.995267706451607</v>
      </c>
      <c r="F95" s="91">
        <v>56.578112514827566</v>
      </c>
      <c r="G95" s="91">
        <v>55.234142654516099</v>
      </c>
      <c r="H95" s="91">
        <v>55.987093650666651</v>
      </c>
      <c r="I95" s="91">
        <v>57.938723695161272</v>
      </c>
      <c r="J95" s="91">
        <v>61.369140829666669</v>
      </c>
      <c r="K95" s="91">
        <v>61.09875738741939</v>
      </c>
      <c r="L95" s="91">
        <v>61.199142580645173</v>
      </c>
      <c r="M95" s="91">
        <v>62.126591406333326</v>
      </c>
      <c r="N95" s="91">
        <v>63.680778099032246</v>
      </c>
      <c r="O95" s="40">
        <f t="shared" si="23"/>
        <v>59.498930951899617</v>
      </c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" customHeight="1" x14ac:dyDescent="0.3">
      <c r="A96" s="92" t="s">
        <v>59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3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3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5">
      <c r="A102" s="1"/>
      <c r="B102" s="1"/>
      <c r="C102" s="1"/>
      <c r="D102" s="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3">
    <mergeCell ref="A87:B87"/>
    <mergeCell ref="C2:O2"/>
    <mergeCell ref="A5:E5"/>
    <mergeCell ref="A7:B7"/>
    <mergeCell ref="A9:A18"/>
    <mergeCell ref="A20:A36"/>
    <mergeCell ref="A38:A43"/>
    <mergeCell ref="A53:A59"/>
    <mergeCell ref="A61:A67"/>
    <mergeCell ref="A76:B76"/>
    <mergeCell ref="A77:B77"/>
    <mergeCell ref="A79:B79"/>
    <mergeCell ref="A80:A86"/>
  </mergeCells>
  <printOptions horizontalCentered="1" verticalCentered="1"/>
  <pageMargins left="0.73685039370078742" right="0.19685039370078741" top="0.39370078740157483" bottom="0.39370078740157483" header="0" footer="0"/>
  <pageSetup paperSize="9" scale="5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6328125" defaultRowHeight="15" customHeight="1" x14ac:dyDescent="0.25"/>
  <cols>
    <col min="1" max="1" width="16.26953125" customWidth="1"/>
    <col min="2" max="2" width="21.7265625" customWidth="1"/>
    <col min="3" max="3" width="11.08984375" customWidth="1"/>
    <col min="4" max="4" width="12.08984375" customWidth="1"/>
    <col min="5" max="5" width="12.453125" customWidth="1"/>
    <col min="6" max="6" width="11.08984375" customWidth="1"/>
    <col min="7" max="7" width="12.7265625" customWidth="1"/>
    <col min="8" max="8" width="11.453125" customWidth="1"/>
    <col min="9" max="9" width="11.7265625" customWidth="1"/>
    <col min="10" max="10" width="12.453125" customWidth="1"/>
    <col min="11" max="11" width="12" customWidth="1"/>
    <col min="12" max="12" width="11.7265625" customWidth="1"/>
    <col min="13" max="13" width="12.7265625" customWidth="1"/>
    <col min="14" max="14" width="12" customWidth="1"/>
    <col min="15" max="15" width="13.26953125" customWidth="1"/>
    <col min="16" max="16" width="9.08984375" customWidth="1"/>
    <col min="17" max="17" width="14.90625" customWidth="1"/>
    <col min="18" max="18" width="11.08984375" customWidth="1"/>
    <col min="19" max="26" width="8.6328125" customWidth="1"/>
  </cols>
  <sheetData>
    <row r="1" spans="1:26" ht="10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0.5" customHeight="1" x14ac:dyDescent="0.25">
      <c r="A2" s="1"/>
      <c r="B2" s="1"/>
      <c r="C2" s="104" t="s">
        <v>0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0.5" customHeight="1" x14ac:dyDescent="0.25">
      <c r="A3" s="1"/>
      <c r="B3" s="1"/>
      <c r="C3" s="2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0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5">
      <c r="A5" s="104" t="s">
        <v>60</v>
      </c>
      <c r="B5" s="105"/>
      <c r="C5" s="105"/>
      <c r="D5" s="105"/>
      <c r="E5" s="106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 x14ac:dyDescent="0.25">
      <c r="A6" s="4" t="s">
        <v>2</v>
      </c>
      <c r="B6" s="4"/>
      <c r="C6" s="5"/>
      <c r="D6" s="5"/>
      <c r="E6" s="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9.75" customHeight="1" x14ac:dyDescent="0.25">
      <c r="A7" s="107" t="s">
        <v>3</v>
      </c>
      <c r="B7" s="108"/>
      <c r="C7" s="6">
        <v>40544</v>
      </c>
      <c r="D7" s="6">
        <v>40576</v>
      </c>
      <c r="E7" s="6">
        <v>40608</v>
      </c>
      <c r="F7" s="6">
        <v>40640</v>
      </c>
      <c r="G7" s="6">
        <v>40672</v>
      </c>
      <c r="H7" s="6">
        <v>40704</v>
      </c>
      <c r="I7" s="6">
        <v>40736</v>
      </c>
      <c r="J7" s="6">
        <v>40768</v>
      </c>
      <c r="K7" s="6">
        <v>40800</v>
      </c>
      <c r="L7" s="6">
        <v>40832</v>
      </c>
      <c r="M7" s="6">
        <v>40864</v>
      </c>
      <c r="N7" s="6">
        <v>40896</v>
      </c>
      <c r="O7" s="7" t="s">
        <v>61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9.75" customHeight="1" x14ac:dyDescent="0.25">
      <c r="A8" s="8" t="s">
        <v>5</v>
      </c>
      <c r="B8" s="9"/>
      <c r="C8" s="10"/>
      <c r="D8" s="11"/>
      <c r="E8" s="11"/>
      <c r="F8" s="11"/>
      <c r="G8" s="11"/>
      <c r="H8" s="11"/>
      <c r="I8" s="12"/>
      <c r="J8" s="11"/>
      <c r="K8" s="11"/>
      <c r="L8" s="11"/>
      <c r="M8" s="11"/>
      <c r="N8" s="12"/>
      <c r="O8" s="13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9.75" customHeight="1" x14ac:dyDescent="0.25">
      <c r="A9" s="109" t="s">
        <v>6</v>
      </c>
      <c r="B9" s="14" t="s">
        <v>7</v>
      </c>
      <c r="C9" s="15">
        <v>2029.99217</v>
      </c>
      <c r="D9" s="16">
        <v>2318.6950499999998</v>
      </c>
      <c r="E9" s="16">
        <v>2542.70955</v>
      </c>
      <c r="F9" s="16">
        <v>2040.3219000000001</v>
      </c>
      <c r="G9" s="16">
        <v>2608.44112</v>
      </c>
      <c r="H9" s="16">
        <v>2625.7085300000003</v>
      </c>
      <c r="I9" s="17">
        <v>2686.5237599999996</v>
      </c>
      <c r="J9" s="16">
        <v>2571.2503299999998</v>
      </c>
      <c r="K9" s="16">
        <v>2611.0183299999999</v>
      </c>
      <c r="L9" s="16">
        <v>2559.5276800000001</v>
      </c>
      <c r="M9" s="16">
        <v>2552.0331500000002</v>
      </c>
      <c r="N9" s="17">
        <v>2494.0555899999999</v>
      </c>
      <c r="O9" s="18">
        <f t="shared" ref="O9:O43" si="0">SUM(C9:N9)</f>
        <v>29640.277159999994</v>
      </c>
      <c r="P9" s="19"/>
      <c r="Q9" s="19"/>
      <c r="R9" s="19"/>
      <c r="S9" s="4"/>
      <c r="T9" s="4"/>
      <c r="U9" s="4"/>
      <c r="V9" s="4"/>
      <c r="W9" s="4"/>
      <c r="X9" s="4"/>
      <c r="Y9" s="4"/>
      <c r="Z9" s="4"/>
    </row>
    <row r="10" spans="1:26" ht="9.75" customHeight="1" x14ac:dyDescent="0.25">
      <c r="A10" s="110"/>
      <c r="B10" s="14" t="s">
        <v>8</v>
      </c>
      <c r="C10" s="15">
        <v>11819.728210000001</v>
      </c>
      <c r="D10" s="16">
        <v>13364.642010000001</v>
      </c>
      <c r="E10" s="16">
        <v>13514.017949999999</v>
      </c>
      <c r="F10" s="16">
        <v>13375.840100000001</v>
      </c>
      <c r="G10" s="16">
        <v>15100.86289</v>
      </c>
      <c r="H10" s="16">
        <v>15320.0957</v>
      </c>
      <c r="I10" s="17">
        <v>15565.983240000001</v>
      </c>
      <c r="J10" s="16">
        <v>15887.705189999999</v>
      </c>
      <c r="K10" s="16">
        <v>17545.211420000003</v>
      </c>
      <c r="L10" s="16">
        <v>16229.282060000001</v>
      </c>
      <c r="M10" s="16">
        <v>18176.859479999999</v>
      </c>
      <c r="N10" s="17">
        <v>16629.968870000001</v>
      </c>
      <c r="O10" s="18">
        <f t="shared" si="0"/>
        <v>182530.19712</v>
      </c>
      <c r="P10" s="19"/>
      <c r="Q10" s="19"/>
      <c r="R10" s="19"/>
      <c r="S10" s="4"/>
      <c r="T10" s="4"/>
      <c r="U10" s="4"/>
      <c r="V10" s="4"/>
      <c r="W10" s="4"/>
      <c r="X10" s="4"/>
      <c r="Y10" s="4"/>
      <c r="Z10" s="4"/>
    </row>
    <row r="11" spans="1:26" ht="9.75" customHeight="1" x14ac:dyDescent="0.25">
      <c r="A11" s="110"/>
      <c r="B11" s="14" t="s">
        <v>9</v>
      </c>
      <c r="C11" s="15">
        <v>14365.152650000002</v>
      </c>
      <c r="D11" s="16">
        <v>15487.650390000003</v>
      </c>
      <c r="E11" s="16">
        <v>15660.442949999999</v>
      </c>
      <c r="F11" s="16">
        <v>14838.321110000001</v>
      </c>
      <c r="G11" s="16">
        <v>17309.124299999999</v>
      </c>
      <c r="H11" s="16">
        <v>16902.443360000001</v>
      </c>
      <c r="I11" s="17">
        <v>17298.526140000002</v>
      </c>
      <c r="J11" s="16">
        <v>16462.521560000001</v>
      </c>
      <c r="K11" s="16">
        <v>16745.108769999999</v>
      </c>
      <c r="L11" s="16">
        <v>16116.168399999999</v>
      </c>
      <c r="M11" s="16">
        <v>17226.486979999998</v>
      </c>
      <c r="N11" s="17">
        <v>17229.05054</v>
      </c>
      <c r="O11" s="18">
        <f t="shared" si="0"/>
        <v>195640.99714999998</v>
      </c>
      <c r="P11" s="19"/>
      <c r="Q11" s="19"/>
      <c r="R11" s="19"/>
      <c r="S11" s="4"/>
      <c r="T11" s="4"/>
      <c r="U11" s="4"/>
      <c r="V11" s="4"/>
      <c r="W11" s="4"/>
      <c r="X11" s="4"/>
      <c r="Y11" s="4"/>
      <c r="Z11" s="4"/>
    </row>
    <row r="12" spans="1:26" ht="9.75" customHeight="1" x14ac:dyDescent="0.25">
      <c r="A12" s="110"/>
      <c r="B12" s="14" t="s">
        <v>10</v>
      </c>
      <c r="C12" s="15">
        <v>957.91287999999997</v>
      </c>
      <c r="D12" s="16">
        <v>1076.8800700000002</v>
      </c>
      <c r="E12" s="16">
        <v>821.63063999999997</v>
      </c>
      <c r="F12" s="16">
        <v>1097.4404999999999</v>
      </c>
      <c r="G12" s="16">
        <v>1307.5252700000001</v>
      </c>
      <c r="H12" s="16">
        <v>1189.6911399999999</v>
      </c>
      <c r="I12" s="17">
        <v>1127.5551399999999</v>
      </c>
      <c r="J12" s="16">
        <v>1105.4440299999999</v>
      </c>
      <c r="K12" s="16">
        <v>1055.62734</v>
      </c>
      <c r="L12" s="16">
        <v>1152.97795</v>
      </c>
      <c r="M12" s="16">
        <v>1247.2678500000002</v>
      </c>
      <c r="N12" s="17">
        <v>1260.65977</v>
      </c>
      <c r="O12" s="18">
        <f t="shared" si="0"/>
        <v>13400.612580000003</v>
      </c>
      <c r="P12" s="19"/>
      <c r="Q12" s="19"/>
      <c r="R12" s="19"/>
      <c r="S12" s="4"/>
      <c r="T12" s="4"/>
      <c r="U12" s="4"/>
      <c r="V12" s="4"/>
      <c r="W12" s="4"/>
      <c r="X12" s="4"/>
      <c r="Y12" s="4"/>
      <c r="Z12" s="4"/>
    </row>
    <row r="13" spans="1:26" ht="9.75" customHeight="1" x14ac:dyDescent="0.25">
      <c r="A13" s="110"/>
      <c r="B13" s="14" t="s">
        <v>11</v>
      </c>
      <c r="C13" s="15">
        <v>30487.153759999997</v>
      </c>
      <c r="D13" s="16">
        <v>37774.626990000004</v>
      </c>
      <c r="E13" s="16">
        <v>41858.86522</v>
      </c>
      <c r="F13" s="16">
        <v>40881.493879999995</v>
      </c>
      <c r="G13" s="16">
        <v>48634.763980000003</v>
      </c>
      <c r="H13" s="16">
        <v>48040.424980000003</v>
      </c>
      <c r="I13" s="17">
        <v>51793.364480000004</v>
      </c>
      <c r="J13" s="16">
        <v>49107.44958</v>
      </c>
      <c r="K13" s="16">
        <v>49581.925019999995</v>
      </c>
      <c r="L13" s="16">
        <v>48982.408090000004</v>
      </c>
      <c r="M13" s="16">
        <v>52633.895100000002</v>
      </c>
      <c r="N13" s="17">
        <v>52918.022259999998</v>
      </c>
      <c r="O13" s="18">
        <f t="shared" si="0"/>
        <v>552694.39334000007</v>
      </c>
      <c r="P13" s="19"/>
      <c r="Q13" s="19"/>
      <c r="R13" s="19"/>
      <c r="S13" s="4"/>
      <c r="T13" s="4"/>
      <c r="U13" s="4"/>
      <c r="V13" s="4"/>
      <c r="W13" s="4"/>
      <c r="X13" s="4"/>
      <c r="Y13" s="4"/>
      <c r="Z13" s="4"/>
    </row>
    <row r="14" spans="1:26" ht="9.75" customHeight="1" x14ac:dyDescent="0.25">
      <c r="A14" s="110"/>
      <c r="B14" s="14" t="s">
        <v>12</v>
      </c>
      <c r="C14" s="15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7">
        <v>0</v>
      </c>
      <c r="J14" s="16">
        <v>0</v>
      </c>
      <c r="K14" s="16">
        <v>0</v>
      </c>
      <c r="L14" s="16">
        <v>0</v>
      </c>
      <c r="M14" s="16">
        <v>0</v>
      </c>
      <c r="N14" s="17">
        <v>0</v>
      </c>
      <c r="O14" s="18">
        <f t="shared" si="0"/>
        <v>0</v>
      </c>
      <c r="P14" s="19"/>
      <c r="Q14" s="19"/>
      <c r="R14" s="19"/>
      <c r="S14" s="4"/>
      <c r="T14" s="4"/>
      <c r="U14" s="4"/>
      <c r="V14" s="4"/>
      <c r="W14" s="4"/>
      <c r="X14" s="4"/>
      <c r="Y14" s="4"/>
      <c r="Z14" s="4"/>
    </row>
    <row r="15" spans="1:26" ht="9.75" customHeight="1" x14ac:dyDescent="0.25">
      <c r="A15" s="110"/>
      <c r="B15" s="14" t="s">
        <v>13</v>
      </c>
      <c r="C15" s="15">
        <v>175417.99963000001</v>
      </c>
      <c r="D15" s="16">
        <v>193729.90207999997</v>
      </c>
      <c r="E15" s="16">
        <v>190961.26007999998</v>
      </c>
      <c r="F15" s="16">
        <v>176832.42249999999</v>
      </c>
      <c r="G15" s="16">
        <v>214546.72444999998</v>
      </c>
      <c r="H15" s="16">
        <v>213929.57863</v>
      </c>
      <c r="I15" s="17">
        <v>217331.49296</v>
      </c>
      <c r="J15" s="16">
        <v>207905.06609000001</v>
      </c>
      <c r="K15" s="16">
        <v>203111.56432</v>
      </c>
      <c r="L15" s="16">
        <v>214612.80139999997</v>
      </c>
      <c r="M15" s="16">
        <v>224646.08368000001</v>
      </c>
      <c r="N15" s="17">
        <v>236020.98143000001</v>
      </c>
      <c r="O15" s="18">
        <f t="shared" si="0"/>
        <v>2469045.8772500004</v>
      </c>
      <c r="P15" s="19"/>
      <c r="Q15" s="19"/>
      <c r="R15" s="19"/>
      <c r="S15" s="4"/>
      <c r="T15" s="4"/>
      <c r="U15" s="4"/>
      <c r="V15" s="4"/>
      <c r="W15" s="4"/>
      <c r="X15" s="4"/>
      <c r="Y15" s="4"/>
      <c r="Z15" s="4"/>
    </row>
    <row r="16" spans="1:26" ht="9.75" customHeight="1" x14ac:dyDescent="0.25">
      <c r="A16" s="110"/>
      <c r="B16" s="14" t="s">
        <v>14</v>
      </c>
      <c r="C16" s="15">
        <v>13464.536729999998</v>
      </c>
      <c r="D16" s="16">
        <v>15100.964109999999</v>
      </c>
      <c r="E16" s="16">
        <v>16291.403460000001</v>
      </c>
      <c r="F16" s="16">
        <v>15937.24948</v>
      </c>
      <c r="G16" s="16">
        <v>19167.72811</v>
      </c>
      <c r="H16" s="16">
        <v>19022.43636</v>
      </c>
      <c r="I16" s="17">
        <v>16996.54664</v>
      </c>
      <c r="J16" s="16">
        <v>16569.70061</v>
      </c>
      <c r="K16" s="16">
        <v>17925.002219999998</v>
      </c>
      <c r="L16" s="16">
        <v>17565.654509999997</v>
      </c>
      <c r="M16" s="16">
        <v>18907.189260000003</v>
      </c>
      <c r="N16" s="17">
        <v>19032.714810000001</v>
      </c>
      <c r="O16" s="18">
        <f t="shared" si="0"/>
        <v>205981.12629999997</v>
      </c>
      <c r="P16" s="19"/>
      <c r="Q16" s="19"/>
      <c r="R16" s="19"/>
      <c r="S16" s="4"/>
      <c r="T16" s="4"/>
      <c r="U16" s="4"/>
      <c r="V16" s="4"/>
      <c r="W16" s="4"/>
      <c r="X16" s="4"/>
      <c r="Y16" s="4"/>
      <c r="Z16" s="4"/>
    </row>
    <row r="17" spans="1:26" ht="12.75" customHeight="1" x14ac:dyDescent="0.25">
      <c r="A17" s="110"/>
      <c r="B17" s="14" t="s">
        <v>15</v>
      </c>
      <c r="C17" s="15">
        <v>8618.5877400000008</v>
      </c>
      <c r="D17" s="16">
        <v>9578.7106800000001</v>
      </c>
      <c r="E17" s="16">
        <v>10060.385969999999</v>
      </c>
      <c r="F17" s="29">
        <v>9782.2914799999999</v>
      </c>
      <c r="G17" s="16">
        <v>11427.240919999998</v>
      </c>
      <c r="H17" s="16">
        <v>11115.61291</v>
      </c>
      <c r="I17" s="17">
        <v>12070.186380000001</v>
      </c>
      <c r="J17" s="16">
        <v>11541.107539999999</v>
      </c>
      <c r="K17" s="16">
        <v>11937.58532</v>
      </c>
      <c r="L17" s="16">
        <v>11518.208740000002</v>
      </c>
      <c r="M17" s="16">
        <v>12082.20832</v>
      </c>
      <c r="N17" s="17">
        <v>12382.397289999999</v>
      </c>
      <c r="O17" s="18">
        <f t="shared" si="0"/>
        <v>132114.52328999998</v>
      </c>
      <c r="P17" s="19"/>
      <c r="Q17" s="19"/>
      <c r="R17" s="19"/>
      <c r="S17" s="4"/>
      <c r="T17" s="4"/>
      <c r="U17" s="4"/>
      <c r="V17" s="4"/>
      <c r="W17" s="4"/>
      <c r="X17" s="4"/>
      <c r="Y17" s="4"/>
      <c r="Z17" s="4"/>
    </row>
    <row r="18" spans="1:26" ht="11.25" customHeight="1" x14ac:dyDescent="0.25">
      <c r="A18" s="111"/>
      <c r="B18" s="14" t="s">
        <v>16</v>
      </c>
      <c r="C18" s="15">
        <v>2004.6560099999999</v>
      </c>
      <c r="D18" s="16">
        <v>3211.3153600000005</v>
      </c>
      <c r="E18" s="16">
        <v>4794.5032000000001</v>
      </c>
      <c r="F18" s="26">
        <v>3447.8802900000001</v>
      </c>
      <c r="G18" s="16">
        <v>4503.5343300000004</v>
      </c>
      <c r="H18" s="16">
        <v>4649.5462500000003</v>
      </c>
      <c r="I18" s="17">
        <v>5625.2119499999999</v>
      </c>
      <c r="J18" s="16">
        <v>5397.6322399999999</v>
      </c>
      <c r="K18" s="16">
        <v>5842.5717100000002</v>
      </c>
      <c r="L18" s="16">
        <v>6685.4596000000001</v>
      </c>
      <c r="M18" s="16">
        <v>5585.6891899999991</v>
      </c>
      <c r="N18" s="17">
        <v>6887.2130199999992</v>
      </c>
      <c r="O18" s="18">
        <f t="shared" si="0"/>
        <v>58635.213150000011</v>
      </c>
      <c r="P18" s="19"/>
      <c r="Q18" s="19"/>
      <c r="R18" s="19"/>
      <c r="S18" s="4"/>
      <c r="T18" s="4"/>
      <c r="U18" s="4"/>
      <c r="V18" s="4"/>
      <c r="W18" s="4"/>
      <c r="X18" s="4"/>
      <c r="Y18" s="4"/>
      <c r="Z18" s="4"/>
    </row>
    <row r="19" spans="1:26" ht="9.75" customHeight="1" x14ac:dyDescent="0.25">
      <c r="A19" s="20" t="s">
        <v>17</v>
      </c>
      <c r="B19" s="21"/>
      <c r="C19" s="22">
        <f t="shared" ref="C19:N19" si="1">SUM(C9:C18)</f>
        <v>259165.71977999998</v>
      </c>
      <c r="D19" s="23">
        <f t="shared" si="1"/>
        <v>291643.38673999999</v>
      </c>
      <c r="E19" s="23">
        <f t="shared" si="1"/>
        <v>296505.21901999996</v>
      </c>
      <c r="F19" s="23">
        <f t="shared" si="1"/>
        <v>278233.26124000002</v>
      </c>
      <c r="G19" s="23">
        <f t="shared" si="1"/>
        <v>334605.94537000003</v>
      </c>
      <c r="H19" s="23">
        <f t="shared" si="1"/>
        <v>332795.53786000004</v>
      </c>
      <c r="I19" s="24">
        <f t="shared" si="1"/>
        <v>340495.39069000009</v>
      </c>
      <c r="J19" s="23">
        <f t="shared" si="1"/>
        <v>326547.87716999999</v>
      </c>
      <c r="K19" s="23">
        <f t="shared" si="1"/>
        <v>326355.61444999999</v>
      </c>
      <c r="L19" s="23">
        <f t="shared" si="1"/>
        <v>335422.48842999997</v>
      </c>
      <c r="M19" s="23">
        <f t="shared" si="1"/>
        <v>353057.71301000001</v>
      </c>
      <c r="N19" s="24">
        <f t="shared" si="1"/>
        <v>364855.06358000002</v>
      </c>
      <c r="O19" s="25">
        <f t="shared" si="0"/>
        <v>3839683.21734</v>
      </c>
      <c r="P19" s="4"/>
      <c r="Q19" s="19"/>
      <c r="R19" s="19"/>
      <c r="S19" s="4"/>
      <c r="T19" s="4"/>
      <c r="U19" s="4"/>
      <c r="V19" s="4"/>
      <c r="W19" s="4"/>
      <c r="X19" s="4"/>
      <c r="Y19" s="4"/>
      <c r="Z19" s="4"/>
    </row>
    <row r="20" spans="1:26" ht="9.75" customHeight="1" x14ac:dyDescent="0.25">
      <c r="A20" s="109" t="s">
        <v>18</v>
      </c>
      <c r="B20" s="14" t="s">
        <v>7</v>
      </c>
      <c r="C20" s="15">
        <v>2517.7078700000002</v>
      </c>
      <c r="D20" s="26">
        <v>2743.9897099999998</v>
      </c>
      <c r="E20" s="26">
        <v>3018.7458500000002</v>
      </c>
      <c r="F20" s="26">
        <v>2703.3474900000001</v>
      </c>
      <c r="G20" s="26">
        <v>3292.2247499999994</v>
      </c>
      <c r="H20" s="26">
        <v>3261.1278099999995</v>
      </c>
      <c r="I20" s="27">
        <v>2681.4118199999998</v>
      </c>
      <c r="J20" s="26">
        <v>3118.5648099999999</v>
      </c>
      <c r="K20" s="26">
        <v>3115.1612900000005</v>
      </c>
      <c r="L20" s="26">
        <v>3148.8495099999986</v>
      </c>
      <c r="M20" s="26">
        <v>3275.0713200000005</v>
      </c>
      <c r="N20" s="27">
        <v>3054.7035799999999</v>
      </c>
      <c r="O20" s="18">
        <f t="shared" si="0"/>
        <v>35930.905810000004</v>
      </c>
      <c r="P20" s="4"/>
      <c r="Q20" s="19"/>
      <c r="R20" s="19"/>
      <c r="S20" s="4"/>
      <c r="T20" s="4"/>
      <c r="U20" s="4"/>
      <c r="V20" s="4"/>
      <c r="W20" s="4"/>
      <c r="X20" s="4"/>
      <c r="Y20" s="4"/>
      <c r="Z20" s="4"/>
    </row>
    <row r="21" spans="1:26" ht="9.75" customHeight="1" x14ac:dyDescent="0.25">
      <c r="A21" s="110"/>
      <c r="B21" s="14" t="s">
        <v>8</v>
      </c>
      <c r="C21" s="15">
        <v>5504.8910099999994</v>
      </c>
      <c r="D21" s="26">
        <v>6053.9458499999973</v>
      </c>
      <c r="E21" s="26">
        <v>6370.4012099999991</v>
      </c>
      <c r="F21" s="26">
        <v>6154.3191500000003</v>
      </c>
      <c r="G21" s="26">
        <v>7092.0082000000029</v>
      </c>
      <c r="H21" s="26">
        <v>7172.4931200000028</v>
      </c>
      <c r="I21" s="27">
        <v>6609.5904300000047</v>
      </c>
      <c r="J21" s="26">
        <v>7245.4431400000021</v>
      </c>
      <c r="K21" s="26">
        <v>7800.6488799999979</v>
      </c>
      <c r="L21" s="26">
        <v>5723.4019099999987</v>
      </c>
      <c r="M21" s="26">
        <v>8259.9502099999972</v>
      </c>
      <c r="N21" s="27">
        <v>7433.248419999999</v>
      </c>
      <c r="O21" s="18">
        <f t="shared" si="0"/>
        <v>81420.341530000005</v>
      </c>
      <c r="P21" s="4"/>
      <c r="Q21" s="19"/>
      <c r="R21" s="4"/>
      <c r="S21" s="4"/>
      <c r="T21" s="4"/>
      <c r="U21" s="4"/>
      <c r="V21" s="4"/>
      <c r="W21" s="4"/>
      <c r="X21" s="4"/>
      <c r="Y21" s="4"/>
      <c r="Z21" s="4"/>
    </row>
    <row r="22" spans="1:26" ht="9.75" customHeight="1" x14ac:dyDescent="0.25">
      <c r="A22" s="110"/>
      <c r="B22" s="14" t="s">
        <v>19</v>
      </c>
      <c r="C22" s="15">
        <v>25.286340000000003</v>
      </c>
      <c r="D22" s="26">
        <v>22.12068</v>
      </c>
      <c r="E22" s="26">
        <v>30.472739999999998</v>
      </c>
      <c r="F22" s="26">
        <v>23.306339999999999</v>
      </c>
      <c r="G22" s="26">
        <v>27.436199999999996</v>
      </c>
      <c r="H22" s="26">
        <v>31.06596</v>
      </c>
      <c r="I22" s="27">
        <v>26.720189999999999</v>
      </c>
      <c r="J22" s="26">
        <v>25.545439999999999</v>
      </c>
      <c r="K22" s="26">
        <v>30.151050000000001</v>
      </c>
      <c r="L22" s="26">
        <v>23.016779999999997</v>
      </c>
      <c r="M22" s="26">
        <v>40.827779999999997</v>
      </c>
      <c r="N22" s="27">
        <v>28.902510000000003</v>
      </c>
      <c r="O22" s="18">
        <f t="shared" si="0"/>
        <v>334.85201000000001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9.75" customHeight="1" x14ac:dyDescent="0.25">
      <c r="A23" s="110"/>
      <c r="B23" s="14" t="s">
        <v>9</v>
      </c>
      <c r="C23" s="15">
        <v>11812.775579999994</v>
      </c>
      <c r="D23" s="26">
        <v>12425.440259999996</v>
      </c>
      <c r="E23" s="26">
        <v>13035.806480000005</v>
      </c>
      <c r="F23" s="26">
        <v>11877.629209999997</v>
      </c>
      <c r="G23" s="26">
        <v>13891.493549999999</v>
      </c>
      <c r="H23" s="26">
        <v>13799.212440000001</v>
      </c>
      <c r="I23" s="27">
        <v>13603.771069999999</v>
      </c>
      <c r="J23" s="26">
        <v>13890.753049999985</v>
      </c>
      <c r="K23" s="26">
        <v>13478.036420000029</v>
      </c>
      <c r="L23" s="26">
        <v>13294.92080999998</v>
      </c>
      <c r="M23" s="26">
        <v>14560.109750000011</v>
      </c>
      <c r="N23" s="27">
        <v>13747.733329999975</v>
      </c>
      <c r="O23" s="18">
        <f t="shared" si="0"/>
        <v>159417.68194999997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9.75" customHeight="1" x14ac:dyDescent="0.25">
      <c r="A24" s="110"/>
      <c r="B24" s="14" t="s">
        <v>10</v>
      </c>
      <c r="C24" s="15">
        <v>1713.9314400000001</v>
      </c>
      <c r="D24" s="26">
        <v>3338.8602399999991</v>
      </c>
      <c r="E24" s="26">
        <v>3245.7784699999979</v>
      </c>
      <c r="F24" s="26">
        <v>1942.2653099999998</v>
      </c>
      <c r="G24" s="26">
        <v>2289.2107199999996</v>
      </c>
      <c r="H24" s="26">
        <v>2189.2867900000001</v>
      </c>
      <c r="I24" s="27">
        <v>1770.3608099999999</v>
      </c>
      <c r="J24" s="26">
        <v>1157.2231000000002</v>
      </c>
      <c r="K24" s="26">
        <v>2480.1824299999989</v>
      </c>
      <c r="L24" s="26">
        <v>2813.60527</v>
      </c>
      <c r="M24" s="26">
        <v>2946.9543599999993</v>
      </c>
      <c r="N24" s="27">
        <v>2772.3279000000002</v>
      </c>
      <c r="O24" s="18">
        <f t="shared" si="0"/>
        <v>28659.986839999998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9.75" customHeight="1" x14ac:dyDescent="0.25">
      <c r="A25" s="110"/>
      <c r="B25" s="14" t="s">
        <v>11</v>
      </c>
      <c r="C25" s="15">
        <v>33744.479920000005</v>
      </c>
      <c r="D25" s="26">
        <v>41056.027210000029</v>
      </c>
      <c r="E25" s="26">
        <v>45644.898809999984</v>
      </c>
      <c r="F25" s="26">
        <v>44115.444999999992</v>
      </c>
      <c r="G25" s="26">
        <v>52825.530310000002</v>
      </c>
      <c r="H25" s="26">
        <v>51920.683829999987</v>
      </c>
      <c r="I25" s="27">
        <v>54705.221320000026</v>
      </c>
      <c r="J25" s="26">
        <v>51676.841509999991</v>
      </c>
      <c r="K25" s="26">
        <v>53016.227920000027</v>
      </c>
      <c r="L25" s="26">
        <v>52854.168590000008</v>
      </c>
      <c r="M25" s="26">
        <v>56197.224080000029</v>
      </c>
      <c r="N25" s="27">
        <v>55908.43015</v>
      </c>
      <c r="O25" s="18">
        <f t="shared" si="0"/>
        <v>593665.17865000013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9.75" customHeight="1" x14ac:dyDescent="0.25">
      <c r="A26" s="110"/>
      <c r="B26" s="14" t="s">
        <v>20</v>
      </c>
      <c r="C26" s="15">
        <v>45.057589999999998</v>
      </c>
      <c r="D26" s="26">
        <v>50.027010000000004</v>
      </c>
      <c r="E26" s="26">
        <v>52.127139999999997</v>
      </c>
      <c r="F26" s="26">
        <v>50.457610000000003</v>
      </c>
      <c r="G26" s="26">
        <v>59.34496</v>
      </c>
      <c r="H26" s="26">
        <v>60.308070000000001</v>
      </c>
      <c r="I26" s="27">
        <v>58.535470000000004</v>
      </c>
      <c r="J26" s="26">
        <v>58.735959999999999</v>
      </c>
      <c r="K26" s="26">
        <v>62.248419999999996</v>
      </c>
      <c r="L26" s="26">
        <v>59.560830000000003</v>
      </c>
      <c r="M26" s="26">
        <v>65.020510000000002</v>
      </c>
      <c r="N26" s="27">
        <v>64.101669999999999</v>
      </c>
      <c r="O26" s="18">
        <f t="shared" si="0"/>
        <v>685.52523999999994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9.75" customHeight="1" x14ac:dyDescent="0.25">
      <c r="A27" s="110"/>
      <c r="B27" s="14" t="s">
        <v>21</v>
      </c>
      <c r="C27" s="15">
        <v>143.28926000000001</v>
      </c>
      <c r="D27" s="26">
        <v>125.35051999999997</v>
      </c>
      <c r="E27" s="26">
        <v>172.67885999999996</v>
      </c>
      <c r="F27" s="26">
        <v>132.06926000000001</v>
      </c>
      <c r="G27" s="26">
        <v>155.47179999999997</v>
      </c>
      <c r="H27" s="26">
        <v>176.04044000000005</v>
      </c>
      <c r="I27" s="27">
        <v>151.41440999999998</v>
      </c>
      <c r="J27" s="26">
        <v>144.75753999999998</v>
      </c>
      <c r="K27" s="26">
        <v>170.85595000000004</v>
      </c>
      <c r="L27" s="26">
        <v>130.42841999999996</v>
      </c>
      <c r="M27" s="26">
        <v>231.35742000000005</v>
      </c>
      <c r="N27" s="27">
        <v>163.78089000000006</v>
      </c>
      <c r="O27" s="18">
        <f t="shared" si="0"/>
        <v>1897.4947700000002</v>
      </c>
      <c r="P27" s="4"/>
      <c r="Q27" s="19"/>
      <c r="R27" s="4"/>
      <c r="S27" s="4"/>
      <c r="T27" s="4"/>
      <c r="U27" s="4"/>
      <c r="V27" s="4"/>
      <c r="W27" s="4"/>
      <c r="X27" s="4"/>
      <c r="Y27" s="4"/>
      <c r="Z27" s="4"/>
    </row>
    <row r="28" spans="1:26" ht="9.75" customHeight="1" x14ac:dyDescent="0.25">
      <c r="A28" s="110"/>
      <c r="B28" s="14" t="s">
        <v>22</v>
      </c>
      <c r="C28" s="15">
        <v>0</v>
      </c>
      <c r="D28" s="26">
        <v>0</v>
      </c>
      <c r="E28" s="26">
        <v>0</v>
      </c>
      <c r="F28" s="26">
        <v>827.91389000000004</v>
      </c>
      <c r="G28" s="26">
        <v>994.36865</v>
      </c>
      <c r="H28" s="26">
        <v>992.00689</v>
      </c>
      <c r="I28" s="27">
        <v>1002.49307</v>
      </c>
      <c r="J28" s="26">
        <v>1012.6294200000001</v>
      </c>
      <c r="K28" s="26">
        <v>1010.4144200000001</v>
      </c>
      <c r="L28" s="26">
        <v>994.23522000000003</v>
      </c>
      <c r="M28" s="26">
        <v>1078.61797</v>
      </c>
      <c r="N28" s="27">
        <v>1099.6687099999999</v>
      </c>
      <c r="O28" s="18">
        <f t="shared" si="0"/>
        <v>9012.3482399999994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9.75" customHeight="1" x14ac:dyDescent="0.25">
      <c r="A29" s="110"/>
      <c r="B29" s="14" t="s">
        <v>23</v>
      </c>
      <c r="C29" s="15">
        <v>3899.5405599999999</v>
      </c>
      <c r="D29" s="26">
        <v>4402.2114399999991</v>
      </c>
      <c r="E29" s="26">
        <v>4468.7664100000002</v>
      </c>
      <c r="F29" s="26">
        <v>4089.11184</v>
      </c>
      <c r="G29" s="26">
        <v>4913.0375400000003</v>
      </c>
      <c r="H29" s="26">
        <v>3907.7334900000001</v>
      </c>
      <c r="I29" s="27">
        <v>2478.1018600000002</v>
      </c>
      <c r="J29" s="26">
        <v>3991.9195399999999</v>
      </c>
      <c r="K29" s="26">
        <v>3979.4094500000001</v>
      </c>
      <c r="L29" s="26">
        <v>3917.3800500000002</v>
      </c>
      <c r="M29" s="26">
        <v>4249.45309</v>
      </c>
      <c r="N29" s="27">
        <v>4334.5509699999993</v>
      </c>
      <c r="O29" s="18">
        <f t="shared" si="0"/>
        <v>48631.216239999994</v>
      </c>
      <c r="P29" s="4"/>
      <c r="Q29" s="19"/>
      <c r="R29" s="4"/>
      <c r="S29" s="4"/>
      <c r="T29" s="4"/>
      <c r="U29" s="4"/>
      <c r="V29" s="4"/>
      <c r="W29" s="4"/>
      <c r="X29" s="4"/>
      <c r="Y29" s="4"/>
      <c r="Z29" s="4"/>
    </row>
    <row r="30" spans="1:26" ht="9.75" customHeight="1" x14ac:dyDescent="0.25">
      <c r="A30" s="110"/>
      <c r="B30" s="14" t="s">
        <v>12</v>
      </c>
      <c r="C30" s="15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7">
        <v>0</v>
      </c>
      <c r="J30" s="26">
        <v>0</v>
      </c>
      <c r="K30" s="26">
        <v>0</v>
      </c>
      <c r="L30" s="26">
        <v>0</v>
      </c>
      <c r="M30" s="26">
        <v>0</v>
      </c>
      <c r="N30" s="27">
        <v>0</v>
      </c>
      <c r="O30" s="18">
        <f t="shared" si="0"/>
        <v>0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9.75" customHeight="1" x14ac:dyDescent="0.25">
      <c r="A31" s="110"/>
      <c r="B31" s="14" t="s">
        <v>13</v>
      </c>
      <c r="C31" s="15">
        <v>189927.1484299998</v>
      </c>
      <c r="D31" s="26">
        <v>210036.49836000009</v>
      </c>
      <c r="E31" s="26">
        <v>202074.26540999988</v>
      </c>
      <c r="F31" s="26">
        <v>188515.6390299999</v>
      </c>
      <c r="G31" s="26">
        <v>229239.33513000014</v>
      </c>
      <c r="H31" s="26">
        <v>227597.93768999996</v>
      </c>
      <c r="I31" s="27">
        <v>227287.37518000006</v>
      </c>
      <c r="J31" s="26">
        <v>244667.16229000001</v>
      </c>
      <c r="K31" s="26">
        <v>217448.36599999986</v>
      </c>
      <c r="L31" s="26">
        <v>229182.87380999996</v>
      </c>
      <c r="M31" s="26">
        <v>238642.73958000023</v>
      </c>
      <c r="N31" s="27">
        <v>249432.45630000008</v>
      </c>
      <c r="O31" s="18">
        <f t="shared" si="0"/>
        <v>2654051.79721</v>
      </c>
      <c r="P31" s="4"/>
      <c r="Q31" s="19"/>
      <c r="R31" s="4"/>
      <c r="S31" s="4"/>
      <c r="T31" s="4"/>
      <c r="U31" s="4"/>
      <c r="V31" s="4"/>
      <c r="W31" s="4"/>
      <c r="X31" s="4"/>
      <c r="Y31" s="4"/>
      <c r="Z31" s="4"/>
    </row>
    <row r="32" spans="1:26" ht="9.75" customHeight="1" x14ac:dyDescent="0.25">
      <c r="A32" s="110"/>
      <c r="B32" s="14" t="s">
        <v>14</v>
      </c>
      <c r="C32" s="15">
        <v>11870.451729999988</v>
      </c>
      <c r="D32" s="26">
        <v>13192.386940000004</v>
      </c>
      <c r="E32" s="26">
        <v>14226.662189999995</v>
      </c>
      <c r="F32" s="26">
        <v>14206.008219999987</v>
      </c>
      <c r="G32" s="26">
        <v>17065.916600000008</v>
      </c>
      <c r="H32" s="26">
        <v>15952.628169999989</v>
      </c>
      <c r="I32" s="27">
        <v>12826.360510000013</v>
      </c>
      <c r="J32" s="26">
        <v>17296.561439999983</v>
      </c>
      <c r="K32" s="26">
        <v>16293.149559999991</v>
      </c>
      <c r="L32" s="26">
        <v>16017.731900000019</v>
      </c>
      <c r="M32" s="26">
        <v>17249.853800000026</v>
      </c>
      <c r="N32" s="27">
        <v>18879.831240000025</v>
      </c>
      <c r="O32" s="18">
        <f t="shared" si="0"/>
        <v>185077.54230000003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9.75" customHeight="1" x14ac:dyDescent="0.25">
      <c r="A33" s="110"/>
      <c r="B33" s="14" t="s">
        <v>24</v>
      </c>
      <c r="C33" s="15">
        <v>4521.0275199999996</v>
      </c>
      <c r="D33" s="26">
        <v>5668.9636500000006</v>
      </c>
      <c r="E33" s="26">
        <v>6192.4297899999992</v>
      </c>
      <c r="F33" s="26">
        <v>5917.3530900000014</v>
      </c>
      <c r="G33" s="26">
        <v>7132.9775800000016</v>
      </c>
      <c r="H33" s="26">
        <v>6359.406899999999</v>
      </c>
      <c r="I33" s="27">
        <v>5962.4283499999992</v>
      </c>
      <c r="J33" s="26">
        <v>6728.0674299999982</v>
      </c>
      <c r="K33" s="26">
        <v>7041.0598800000016</v>
      </c>
      <c r="L33" s="26">
        <v>6341.2459500000014</v>
      </c>
      <c r="M33" s="26">
        <v>7639.2504299999991</v>
      </c>
      <c r="N33" s="27">
        <v>7218.6489800000008</v>
      </c>
      <c r="O33" s="18">
        <f t="shared" si="0"/>
        <v>76722.859549999994</v>
      </c>
      <c r="P33" s="4"/>
      <c r="Q33" s="19"/>
      <c r="R33" s="4"/>
      <c r="S33" s="4"/>
      <c r="T33" s="4"/>
      <c r="U33" s="4"/>
      <c r="V33" s="4"/>
      <c r="W33" s="4"/>
      <c r="X33" s="4"/>
      <c r="Y33" s="4"/>
      <c r="Z33" s="4"/>
    </row>
    <row r="34" spans="1:26" ht="9.75" customHeight="1" x14ac:dyDescent="0.25">
      <c r="A34" s="110"/>
      <c r="B34" s="14" t="s">
        <v>25</v>
      </c>
      <c r="C34" s="15">
        <v>3008.6960700000004</v>
      </c>
      <c r="D34" s="26">
        <v>3414.4673599999996</v>
      </c>
      <c r="E34" s="26">
        <v>4113.7899799999996</v>
      </c>
      <c r="F34" s="26">
        <v>3169.7508700000003</v>
      </c>
      <c r="G34" s="26">
        <v>4086.73164</v>
      </c>
      <c r="H34" s="26">
        <v>4518.3201000000008</v>
      </c>
      <c r="I34" s="27">
        <v>3316.8089899999995</v>
      </c>
      <c r="J34" s="26">
        <v>4417.4038300000002</v>
      </c>
      <c r="K34" s="26">
        <v>3967.5299199999999</v>
      </c>
      <c r="L34" s="26">
        <v>4282.6018500000009</v>
      </c>
      <c r="M34" s="26">
        <v>4361.6826799999999</v>
      </c>
      <c r="N34" s="27">
        <v>4286.1827699999994</v>
      </c>
      <c r="O34" s="18">
        <f t="shared" si="0"/>
        <v>46943.966059999992</v>
      </c>
      <c r="P34" s="4"/>
      <c r="Q34" s="19"/>
      <c r="R34" s="4"/>
      <c r="S34" s="4"/>
      <c r="T34" s="4"/>
      <c r="U34" s="4"/>
      <c r="V34" s="4"/>
      <c r="W34" s="4"/>
      <c r="X34" s="4"/>
      <c r="Y34" s="4"/>
      <c r="Z34" s="4"/>
    </row>
    <row r="35" spans="1:26" ht="9.75" customHeight="1" x14ac:dyDescent="0.25">
      <c r="A35" s="110"/>
      <c r="B35" s="14" t="s">
        <v>15</v>
      </c>
      <c r="C35" s="15">
        <v>8555.5113799999963</v>
      </c>
      <c r="D35" s="29">
        <v>9349.2077300000055</v>
      </c>
      <c r="E35" s="26">
        <v>10069.29716</v>
      </c>
      <c r="F35" s="26">
        <v>9575.8700000000026</v>
      </c>
      <c r="G35" s="26">
        <v>11209.538130000019</v>
      </c>
      <c r="H35" s="26">
        <v>11059.848819999992</v>
      </c>
      <c r="I35" s="27">
        <v>10233.634320000005</v>
      </c>
      <c r="J35" s="26">
        <v>11427.357329999995</v>
      </c>
      <c r="K35" s="29">
        <v>11465.484960000003</v>
      </c>
      <c r="L35" s="26">
        <v>11157.115079999998</v>
      </c>
      <c r="M35" s="26">
        <v>11547.107900000014</v>
      </c>
      <c r="N35" s="27">
        <v>11325.02600999999</v>
      </c>
      <c r="O35" s="18">
        <f t="shared" si="0"/>
        <v>126974.99882000002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9.75" customHeight="1" x14ac:dyDescent="0.25">
      <c r="A36" s="111"/>
      <c r="B36" s="14" t="s">
        <v>16</v>
      </c>
      <c r="C36" s="15">
        <v>18265.133059999993</v>
      </c>
      <c r="D36" s="26">
        <v>21643.585860000021</v>
      </c>
      <c r="E36" s="26">
        <v>26065.965720000011</v>
      </c>
      <c r="F36" s="26">
        <v>22933.130360000003</v>
      </c>
      <c r="G36" s="26">
        <v>25612.229960000022</v>
      </c>
      <c r="H36" s="26">
        <v>27624.272219999977</v>
      </c>
      <c r="I36" s="27">
        <v>27476.393160000014</v>
      </c>
      <c r="J36" s="26">
        <v>30010.406520000011</v>
      </c>
      <c r="K36" s="26">
        <v>30157.451770000007</v>
      </c>
      <c r="L36" s="26">
        <v>30431.350299999995</v>
      </c>
      <c r="M36" s="26">
        <v>32442.133929999982</v>
      </c>
      <c r="N36" s="27">
        <v>33310.743900000016</v>
      </c>
      <c r="O36" s="18">
        <f t="shared" si="0"/>
        <v>325972.79676000006</v>
      </c>
      <c r="P36" s="4"/>
      <c r="Q36" s="19"/>
      <c r="R36" s="4"/>
      <c r="S36" s="4"/>
      <c r="T36" s="4"/>
      <c r="U36" s="4"/>
      <c r="V36" s="4"/>
      <c r="W36" s="4"/>
      <c r="X36" s="4"/>
      <c r="Y36" s="4"/>
      <c r="Z36" s="4"/>
    </row>
    <row r="37" spans="1:26" ht="9.75" customHeight="1" x14ac:dyDescent="0.25">
      <c r="A37" s="20" t="s">
        <v>26</v>
      </c>
      <c r="B37" s="21"/>
      <c r="C37" s="22">
        <f t="shared" ref="C37:N37" si="2">SUM(C20:C36)</f>
        <v>295554.92775999976</v>
      </c>
      <c r="D37" s="23">
        <f t="shared" si="2"/>
        <v>333523.08282000013</v>
      </c>
      <c r="E37" s="23">
        <f t="shared" si="2"/>
        <v>338782.08621999994</v>
      </c>
      <c r="F37" s="23">
        <f t="shared" si="2"/>
        <v>316233.61666999984</v>
      </c>
      <c r="G37" s="23">
        <f t="shared" si="2"/>
        <v>379886.85572000017</v>
      </c>
      <c r="H37" s="23">
        <f t="shared" si="2"/>
        <v>376622.37273999996</v>
      </c>
      <c r="I37" s="24">
        <f t="shared" si="2"/>
        <v>370190.62096000015</v>
      </c>
      <c r="J37" s="23">
        <f t="shared" si="2"/>
        <v>396869.37234999996</v>
      </c>
      <c r="K37" s="23">
        <f t="shared" si="2"/>
        <v>371516.37831999996</v>
      </c>
      <c r="L37" s="23">
        <f t="shared" si="2"/>
        <v>380372.48627999995</v>
      </c>
      <c r="M37" s="23">
        <f t="shared" si="2"/>
        <v>402787.3548100004</v>
      </c>
      <c r="N37" s="24">
        <f t="shared" si="2"/>
        <v>413060.33733000007</v>
      </c>
      <c r="O37" s="25">
        <f t="shared" si="0"/>
        <v>4375399.4919800004</v>
      </c>
      <c r="P37" s="4"/>
      <c r="Q37" s="19"/>
      <c r="R37" s="4"/>
      <c r="S37" s="4"/>
      <c r="T37" s="4"/>
      <c r="U37" s="4"/>
      <c r="V37" s="4"/>
      <c r="W37" s="4"/>
      <c r="X37" s="4"/>
      <c r="Y37" s="4"/>
      <c r="Z37" s="4"/>
    </row>
    <row r="38" spans="1:26" ht="9.75" customHeight="1" x14ac:dyDescent="0.25">
      <c r="A38" s="112" t="s">
        <v>27</v>
      </c>
      <c r="B38" s="21" t="s">
        <v>7</v>
      </c>
      <c r="C38" s="30">
        <v>0</v>
      </c>
      <c r="D38" s="30">
        <v>0</v>
      </c>
      <c r="E38" s="16">
        <v>0</v>
      </c>
      <c r="F38" s="16">
        <v>0</v>
      </c>
      <c r="G38" s="16">
        <v>0</v>
      </c>
      <c r="H38" s="16">
        <v>931.70109000000002</v>
      </c>
      <c r="I38" s="16">
        <v>20982.82533</v>
      </c>
      <c r="J38" s="16">
        <v>1366.6985500000001</v>
      </c>
      <c r="K38" s="16">
        <v>1588.3259599999999</v>
      </c>
      <c r="L38" s="16">
        <v>2243.9440299999997</v>
      </c>
      <c r="M38" s="26">
        <v>1303.0004799999999</v>
      </c>
      <c r="N38" s="17">
        <v>1340.9290800000001</v>
      </c>
      <c r="O38" s="18">
        <f t="shared" si="0"/>
        <v>29757.424519999997</v>
      </c>
      <c r="P38" s="4"/>
      <c r="Q38" s="19"/>
      <c r="R38" s="4"/>
      <c r="S38" s="4"/>
      <c r="T38" s="4"/>
      <c r="U38" s="4"/>
      <c r="V38" s="4"/>
      <c r="W38" s="4"/>
      <c r="X38" s="4"/>
      <c r="Y38" s="4"/>
      <c r="Z38" s="4"/>
    </row>
    <row r="39" spans="1:26" ht="9.75" customHeight="1" x14ac:dyDescent="0.25">
      <c r="A39" s="110"/>
      <c r="B39" s="21" t="s">
        <v>10</v>
      </c>
      <c r="C39" s="30">
        <v>743.86204000000009</v>
      </c>
      <c r="D39" s="30">
        <v>840.42045999999993</v>
      </c>
      <c r="E39" s="16">
        <v>852.05156999999997</v>
      </c>
      <c r="F39" s="16">
        <v>777.45627999999999</v>
      </c>
      <c r="G39" s="16">
        <v>935.13154000000009</v>
      </c>
      <c r="H39" s="16">
        <v>931.70160999999996</v>
      </c>
      <c r="I39" s="16">
        <v>562.12694999999997</v>
      </c>
      <c r="J39" s="16">
        <v>953.90670999999998</v>
      </c>
      <c r="K39" s="26">
        <v>948.16600000000005</v>
      </c>
      <c r="L39" s="26">
        <v>934.67439000000002</v>
      </c>
      <c r="M39" s="26">
        <v>1013.59789</v>
      </c>
      <c r="N39" s="17">
        <v>1035.56149</v>
      </c>
      <c r="O39" s="18">
        <f t="shared" si="0"/>
        <v>10528.656930000001</v>
      </c>
      <c r="P39" s="4"/>
      <c r="Q39" s="19"/>
      <c r="R39" s="4"/>
      <c r="S39" s="4"/>
      <c r="T39" s="4"/>
      <c r="U39" s="4"/>
      <c r="V39" s="4"/>
      <c r="W39" s="4"/>
      <c r="X39" s="4"/>
      <c r="Y39" s="4"/>
      <c r="Z39" s="4"/>
    </row>
    <row r="40" spans="1:26" ht="9.75" customHeight="1" x14ac:dyDescent="0.25">
      <c r="A40" s="110"/>
      <c r="B40" s="21" t="s">
        <v>22</v>
      </c>
      <c r="C40" s="30">
        <v>0</v>
      </c>
      <c r="D40" s="30">
        <v>0</v>
      </c>
      <c r="E40" s="26">
        <v>0</v>
      </c>
      <c r="F40" s="26">
        <v>0</v>
      </c>
      <c r="G40" s="1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17">
        <v>0</v>
      </c>
      <c r="O40" s="18">
        <f t="shared" si="0"/>
        <v>0</v>
      </c>
      <c r="P40" s="4"/>
      <c r="Q40" s="19"/>
      <c r="R40" s="4"/>
      <c r="S40" s="4"/>
      <c r="T40" s="4"/>
      <c r="U40" s="4"/>
      <c r="V40" s="4"/>
      <c r="W40" s="4"/>
      <c r="X40" s="4"/>
      <c r="Y40" s="4"/>
      <c r="Z40" s="4"/>
    </row>
    <row r="41" spans="1:26" ht="9.75" customHeight="1" x14ac:dyDescent="0.25">
      <c r="A41" s="110"/>
      <c r="B41" s="21" t="s">
        <v>13</v>
      </c>
      <c r="C41" s="30">
        <v>824.07252000000005</v>
      </c>
      <c r="D41" s="30">
        <v>897.77985000000001</v>
      </c>
      <c r="E41" s="26">
        <v>951.25966999999991</v>
      </c>
      <c r="F41" s="26">
        <v>916.48927000000003</v>
      </c>
      <c r="G41" s="16">
        <v>1161.5722800000001</v>
      </c>
      <c r="H41" s="26">
        <v>1083.2404299999998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17">
        <v>0</v>
      </c>
      <c r="O41" s="18">
        <f t="shared" si="0"/>
        <v>5834.4140200000002</v>
      </c>
      <c r="P41" s="4"/>
      <c r="Q41" s="19"/>
      <c r="R41" s="4"/>
      <c r="S41" s="4"/>
      <c r="T41" s="4"/>
      <c r="U41" s="4"/>
      <c r="V41" s="4"/>
      <c r="W41" s="4"/>
      <c r="X41" s="4"/>
      <c r="Y41" s="4"/>
      <c r="Z41" s="4"/>
    </row>
    <row r="42" spans="1:26" ht="9.75" customHeight="1" x14ac:dyDescent="0.25">
      <c r="A42" s="110"/>
      <c r="B42" s="21" t="s">
        <v>14</v>
      </c>
      <c r="C42" s="30">
        <v>0</v>
      </c>
      <c r="D42" s="30">
        <v>0</v>
      </c>
      <c r="E42" s="26">
        <v>0</v>
      </c>
      <c r="F42" s="26">
        <v>0</v>
      </c>
      <c r="G42" s="1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17">
        <v>1099.4753899999998</v>
      </c>
      <c r="O42" s="18">
        <f t="shared" si="0"/>
        <v>1099.4753899999998</v>
      </c>
      <c r="P42" s="4"/>
      <c r="Q42" s="19"/>
      <c r="R42" s="4"/>
      <c r="S42" s="4"/>
      <c r="T42" s="4"/>
      <c r="U42" s="4"/>
      <c r="V42" s="4"/>
      <c r="W42" s="4"/>
      <c r="X42" s="4"/>
      <c r="Y42" s="4"/>
      <c r="Z42" s="4"/>
    </row>
    <row r="43" spans="1:26" ht="9.75" customHeight="1" x14ac:dyDescent="0.25">
      <c r="A43" s="111"/>
      <c r="B43" s="21" t="s">
        <v>15</v>
      </c>
      <c r="C43" s="30">
        <v>1290.5927300000001</v>
      </c>
      <c r="D43" s="30">
        <v>1356.1719400000002</v>
      </c>
      <c r="E43" s="16">
        <v>1523.3965600000001</v>
      </c>
      <c r="F43" s="16">
        <v>1420.58681</v>
      </c>
      <c r="G43" s="16">
        <v>1710.1422600000001</v>
      </c>
      <c r="H43" s="16">
        <v>1671.5121399999998</v>
      </c>
      <c r="I43" s="16">
        <v>1063.7778899999998</v>
      </c>
      <c r="J43" s="16">
        <v>1583.9815599999999</v>
      </c>
      <c r="K43" s="16">
        <v>1589.0918799999999</v>
      </c>
      <c r="L43" s="16">
        <v>1634.4939899999999</v>
      </c>
      <c r="M43" s="16">
        <v>1698.0019500000001</v>
      </c>
      <c r="N43" s="17">
        <v>1531.1868499999998</v>
      </c>
      <c r="O43" s="18">
        <f t="shared" si="0"/>
        <v>18072.936560000002</v>
      </c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9.75" customHeight="1" x14ac:dyDescent="0.25">
      <c r="A44" s="20" t="s">
        <v>28</v>
      </c>
      <c r="B44" s="21"/>
      <c r="C44" s="31">
        <f t="shared" ref="C44:O44" si="3">SUM(C38:C43)</f>
        <v>2858.52729</v>
      </c>
      <c r="D44" s="23">
        <f t="shared" si="3"/>
        <v>3094.3722500000003</v>
      </c>
      <c r="E44" s="23">
        <f t="shared" si="3"/>
        <v>3326.7078000000001</v>
      </c>
      <c r="F44" s="23">
        <f t="shared" si="3"/>
        <v>3114.5323600000002</v>
      </c>
      <c r="G44" s="23">
        <f t="shared" si="3"/>
        <v>3806.8460800000003</v>
      </c>
      <c r="H44" s="23">
        <f t="shared" si="3"/>
        <v>4618.1552699999993</v>
      </c>
      <c r="I44" s="24">
        <f t="shared" si="3"/>
        <v>22608.730170000003</v>
      </c>
      <c r="J44" s="23">
        <f t="shared" si="3"/>
        <v>3904.5868200000004</v>
      </c>
      <c r="K44" s="23">
        <f t="shared" si="3"/>
        <v>4125.5838399999993</v>
      </c>
      <c r="L44" s="23">
        <f t="shared" si="3"/>
        <v>4813.1124099999997</v>
      </c>
      <c r="M44" s="23">
        <f t="shared" si="3"/>
        <v>4014.6003199999996</v>
      </c>
      <c r="N44" s="24">
        <f t="shared" si="3"/>
        <v>5007.1528099999996</v>
      </c>
      <c r="O44" s="25">
        <f t="shared" si="3"/>
        <v>65292.907419999996</v>
      </c>
      <c r="P44" s="19"/>
      <c r="Q44" s="19"/>
      <c r="R44" s="4"/>
      <c r="S44" s="4"/>
      <c r="T44" s="4"/>
      <c r="U44" s="4"/>
      <c r="V44" s="4"/>
      <c r="W44" s="4"/>
      <c r="X44" s="4"/>
      <c r="Y44" s="4"/>
      <c r="Z44" s="4"/>
    </row>
    <row r="45" spans="1:26" ht="9.75" customHeight="1" x14ac:dyDescent="0.25">
      <c r="A45" s="20" t="s">
        <v>29</v>
      </c>
      <c r="B45" s="21"/>
      <c r="C45" s="32">
        <f t="shared" ref="C45:N45" si="4">SUM(C19+C37+C44)</f>
        <v>557579.1748299998</v>
      </c>
      <c r="D45" s="23">
        <f t="shared" si="4"/>
        <v>628260.84181000013</v>
      </c>
      <c r="E45" s="23">
        <f t="shared" si="4"/>
        <v>638614.01303999987</v>
      </c>
      <c r="F45" s="23">
        <f t="shared" si="4"/>
        <v>597581.41026999976</v>
      </c>
      <c r="G45" s="23">
        <f t="shared" si="4"/>
        <v>718299.64717000024</v>
      </c>
      <c r="H45" s="23">
        <f t="shared" si="4"/>
        <v>714036.06587000005</v>
      </c>
      <c r="I45" s="24">
        <f t="shared" si="4"/>
        <v>733294.74182000023</v>
      </c>
      <c r="J45" s="23">
        <f t="shared" si="4"/>
        <v>727321.83633999992</v>
      </c>
      <c r="K45" s="23">
        <f t="shared" si="4"/>
        <v>701997.57660999987</v>
      </c>
      <c r="L45" s="23">
        <f t="shared" si="4"/>
        <v>720608.08711999992</v>
      </c>
      <c r="M45" s="23">
        <f t="shared" si="4"/>
        <v>759859.66814000043</v>
      </c>
      <c r="N45" s="24">
        <f t="shared" si="4"/>
        <v>782922.55372000008</v>
      </c>
      <c r="O45" s="25">
        <f t="shared" ref="O45:O50" si="5">SUM(C45:N45)</f>
        <v>8280375.6167400014</v>
      </c>
      <c r="P45" s="4"/>
      <c r="Q45" s="19"/>
      <c r="R45" s="19"/>
      <c r="S45" s="4"/>
      <c r="T45" s="4"/>
      <c r="U45" s="4"/>
      <c r="V45" s="4"/>
      <c r="W45" s="4"/>
      <c r="X45" s="4"/>
      <c r="Y45" s="4"/>
      <c r="Z45" s="4"/>
    </row>
    <row r="46" spans="1:26" ht="9.75" customHeight="1" x14ac:dyDescent="0.25">
      <c r="A46" s="33" t="s">
        <v>30</v>
      </c>
      <c r="B46" s="21"/>
      <c r="C46" s="15">
        <v>139637.69774999999</v>
      </c>
      <c r="D46" s="16">
        <v>157730.93622999999</v>
      </c>
      <c r="E46" s="16">
        <v>160214.30318000002</v>
      </c>
      <c r="F46" s="16">
        <v>148922.43353000001</v>
      </c>
      <c r="G46" s="16">
        <v>178990.67538999999</v>
      </c>
      <c r="H46" s="16">
        <v>178178.87125999999</v>
      </c>
      <c r="I46" s="17">
        <v>186428.22756</v>
      </c>
      <c r="J46" s="16">
        <v>179099.74759000001</v>
      </c>
      <c r="K46" s="16">
        <v>177892.22714999999</v>
      </c>
      <c r="L46" s="16">
        <v>175390.47456999999</v>
      </c>
      <c r="M46" s="16">
        <v>190291.32553</v>
      </c>
      <c r="N46" s="34">
        <v>194382.32441999999</v>
      </c>
      <c r="O46" s="18">
        <f t="shared" si="5"/>
        <v>2067159.24416</v>
      </c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9.75" customHeight="1" x14ac:dyDescent="0.25">
      <c r="A47" s="33" t="s">
        <v>31</v>
      </c>
      <c r="B47" s="21"/>
      <c r="C47" s="15">
        <v>108389.96312</v>
      </c>
      <c r="D47" s="16">
        <v>122202.03532</v>
      </c>
      <c r="E47" s="16">
        <v>124692.08581999999</v>
      </c>
      <c r="F47" s="16">
        <v>116372.34216</v>
      </c>
      <c r="G47" s="16">
        <v>139570.44725999999</v>
      </c>
      <c r="H47" s="16">
        <v>138767.89056</v>
      </c>
      <c r="I47" s="17">
        <v>144295.78412999999</v>
      </c>
      <c r="J47" s="16">
        <v>138855.51287999999</v>
      </c>
      <c r="K47" s="16">
        <v>138620.53003999998</v>
      </c>
      <c r="L47" s="16">
        <v>136323.75968000002</v>
      </c>
      <c r="M47" s="16">
        <v>148062.87740999999</v>
      </c>
      <c r="N47" s="34">
        <v>150681.93844</v>
      </c>
      <c r="O47" s="18">
        <f t="shared" si="5"/>
        <v>1606835.1668199999</v>
      </c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9.75" customHeight="1" x14ac:dyDescent="0.25">
      <c r="A48" s="20" t="s">
        <v>33</v>
      </c>
      <c r="B48" s="21"/>
      <c r="C48" s="32">
        <f t="shared" ref="C48:N48" si="6">SUM(C46:C47)</f>
        <v>248027.66086999999</v>
      </c>
      <c r="D48" s="23">
        <f t="shared" si="6"/>
        <v>279932.97155000002</v>
      </c>
      <c r="E48" s="23">
        <f t="shared" si="6"/>
        <v>284906.38900000002</v>
      </c>
      <c r="F48" s="23">
        <f t="shared" si="6"/>
        <v>265294.77569000004</v>
      </c>
      <c r="G48" s="23">
        <f t="shared" si="6"/>
        <v>318561.12264999998</v>
      </c>
      <c r="H48" s="23">
        <f t="shared" si="6"/>
        <v>316946.76182000001</v>
      </c>
      <c r="I48" s="24">
        <f t="shared" si="6"/>
        <v>330724.01168999996</v>
      </c>
      <c r="J48" s="23">
        <f t="shared" si="6"/>
        <v>317955.26046999998</v>
      </c>
      <c r="K48" s="23">
        <f t="shared" si="6"/>
        <v>316512.75718999997</v>
      </c>
      <c r="L48" s="23">
        <f t="shared" si="6"/>
        <v>311714.23424999998</v>
      </c>
      <c r="M48" s="23">
        <f t="shared" si="6"/>
        <v>338354.20293999999</v>
      </c>
      <c r="N48" s="24">
        <f t="shared" si="6"/>
        <v>345064.26286000002</v>
      </c>
      <c r="O48" s="25">
        <f t="shared" si="5"/>
        <v>3673994.4109800002</v>
      </c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9.75" customHeight="1" x14ac:dyDescent="0.25">
      <c r="A49" s="33" t="s">
        <v>34</v>
      </c>
      <c r="B49" s="21"/>
      <c r="C49" s="15">
        <v>69818.84887999999</v>
      </c>
      <c r="D49" s="16">
        <v>78865.468099999998</v>
      </c>
      <c r="E49" s="16">
        <v>80107.151590000009</v>
      </c>
      <c r="F49" s="16">
        <v>74461.21676000001</v>
      </c>
      <c r="G49" s="16">
        <v>89495.337680000011</v>
      </c>
      <c r="H49" s="16">
        <v>89089.435620000004</v>
      </c>
      <c r="I49" s="17">
        <v>93214.113769999996</v>
      </c>
      <c r="J49" s="16">
        <v>89549.873790000012</v>
      </c>
      <c r="K49" s="16">
        <v>88946.113569999987</v>
      </c>
      <c r="L49" s="16">
        <v>87695.237269999998</v>
      </c>
      <c r="M49" s="16">
        <v>95145.662760000007</v>
      </c>
      <c r="N49" s="34">
        <v>97191.162209999995</v>
      </c>
      <c r="O49" s="18">
        <f t="shared" si="5"/>
        <v>1033579.6219999999</v>
      </c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9.75" customHeight="1" x14ac:dyDescent="0.25">
      <c r="A50" s="35" t="s">
        <v>35</v>
      </c>
      <c r="B50" s="36"/>
      <c r="C50" s="37">
        <f t="shared" ref="C50:N50" si="7">SUM(C45+C48+C49)</f>
        <v>875425.68457999977</v>
      </c>
      <c r="D50" s="38">
        <f t="shared" si="7"/>
        <v>987059.2814600002</v>
      </c>
      <c r="E50" s="38">
        <f t="shared" si="7"/>
        <v>1003627.5536299999</v>
      </c>
      <c r="F50" s="38">
        <f t="shared" si="7"/>
        <v>937337.40271999978</v>
      </c>
      <c r="G50" s="38">
        <f t="shared" si="7"/>
        <v>1126356.1075000004</v>
      </c>
      <c r="H50" s="38">
        <f t="shared" si="7"/>
        <v>1120072.2633100001</v>
      </c>
      <c r="I50" s="39">
        <f t="shared" si="7"/>
        <v>1157232.8672800001</v>
      </c>
      <c r="J50" s="38">
        <f t="shared" si="7"/>
        <v>1134826.9705999999</v>
      </c>
      <c r="K50" s="38">
        <f t="shared" si="7"/>
        <v>1107456.44737</v>
      </c>
      <c r="L50" s="38">
        <f t="shared" si="7"/>
        <v>1120017.5586399999</v>
      </c>
      <c r="M50" s="38">
        <f t="shared" si="7"/>
        <v>1193359.5338400004</v>
      </c>
      <c r="N50" s="39">
        <f t="shared" si="7"/>
        <v>1225177.9787900001</v>
      </c>
      <c r="O50" s="40">
        <f t="shared" si="5"/>
        <v>12987949.64972</v>
      </c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9.75" customHeight="1" x14ac:dyDescent="0.25">
      <c r="A51" s="20" t="s">
        <v>62</v>
      </c>
      <c r="B51" s="21"/>
      <c r="C51" s="41"/>
      <c r="D51" s="42"/>
      <c r="E51" s="42"/>
      <c r="F51" s="42"/>
      <c r="G51" s="42"/>
      <c r="H51" s="42"/>
      <c r="I51" s="43"/>
      <c r="J51" s="42"/>
      <c r="K51" s="42"/>
      <c r="L51" s="42"/>
      <c r="M51" s="42"/>
      <c r="N51" s="44"/>
      <c r="O51" s="45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9.75" customHeight="1" x14ac:dyDescent="0.25">
      <c r="A52" s="109" t="s">
        <v>6</v>
      </c>
      <c r="B52" s="21" t="s">
        <v>7</v>
      </c>
      <c r="C52" s="46" t="s">
        <v>63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47">
        <v>0</v>
      </c>
      <c r="J52" s="16">
        <v>0</v>
      </c>
      <c r="K52" s="16">
        <v>0</v>
      </c>
      <c r="L52" s="47">
        <v>0</v>
      </c>
      <c r="M52" s="16">
        <v>0</v>
      </c>
      <c r="N52" s="47">
        <v>0</v>
      </c>
      <c r="O52" s="48">
        <f t="shared" ref="O52:O68" si="8">SUM(C52:N52)</f>
        <v>0</v>
      </c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9.75" customHeight="1" x14ac:dyDescent="0.25">
      <c r="A53" s="110"/>
      <c r="B53" s="21" t="s">
        <v>8</v>
      </c>
      <c r="C53" s="46" t="s">
        <v>63</v>
      </c>
      <c r="D53" s="16">
        <v>6818.6770999999999</v>
      </c>
      <c r="E53" s="16">
        <v>0</v>
      </c>
      <c r="F53" s="16">
        <v>0</v>
      </c>
      <c r="G53" s="16">
        <v>11268.884</v>
      </c>
      <c r="H53" s="16">
        <v>0</v>
      </c>
      <c r="I53" s="47">
        <v>0</v>
      </c>
      <c r="J53" s="16">
        <v>14086.74242</v>
      </c>
      <c r="K53" s="16">
        <v>0</v>
      </c>
      <c r="L53" s="47">
        <v>0</v>
      </c>
      <c r="M53" s="16">
        <v>15533.53341</v>
      </c>
      <c r="N53" s="47">
        <v>0</v>
      </c>
      <c r="O53" s="48">
        <f t="shared" si="8"/>
        <v>47707.836930000005</v>
      </c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9.75" customHeight="1" x14ac:dyDescent="0.25">
      <c r="A54" s="110"/>
      <c r="B54" s="21" t="s">
        <v>9</v>
      </c>
      <c r="C54" s="46" t="s">
        <v>63</v>
      </c>
      <c r="D54" s="16">
        <v>694.02787000000001</v>
      </c>
      <c r="E54" s="16">
        <v>79.240359999999995</v>
      </c>
      <c r="F54" s="16">
        <v>0</v>
      </c>
      <c r="G54" s="16">
        <v>383.31711000000001</v>
      </c>
      <c r="H54" s="16">
        <v>0</v>
      </c>
      <c r="I54" s="47">
        <v>0</v>
      </c>
      <c r="J54" s="16">
        <v>0</v>
      </c>
      <c r="K54" s="16">
        <v>0</v>
      </c>
      <c r="L54" s="47">
        <v>0</v>
      </c>
      <c r="M54" s="16">
        <v>543.26738</v>
      </c>
      <c r="N54" s="47">
        <v>0</v>
      </c>
      <c r="O54" s="48">
        <f t="shared" si="8"/>
        <v>1699.8527200000001</v>
      </c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9.75" customHeight="1" x14ac:dyDescent="0.25">
      <c r="A55" s="110"/>
      <c r="B55" s="21" t="s">
        <v>11</v>
      </c>
      <c r="C55" s="46" t="s">
        <v>63</v>
      </c>
      <c r="D55" s="16">
        <v>63735.80975</v>
      </c>
      <c r="E55" s="16">
        <v>0</v>
      </c>
      <c r="F55" s="16">
        <v>0</v>
      </c>
      <c r="G55" s="16">
        <v>122836.48298</v>
      </c>
      <c r="H55" s="16">
        <v>99.760750000000002</v>
      </c>
      <c r="I55" s="47">
        <v>0</v>
      </c>
      <c r="J55" s="16">
        <v>152788.22777</v>
      </c>
      <c r="K55" s="16">
        <v>0</v>
      </c>
      <c r="L55" s="47">
        <v>0</v>
      </c>
      <c r="M55" s="16">
        <v>169780.58293</v>
      </c>
      <c r="N55" s="47">
        <v>0</v>
      </c>
      <c r="O55" s="48">
        <f t="shared" si="8"/>
        <v>509240.86418000003</v>
      </c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9.75" customHeight="1" x14ac:dyDescent="0.25">
      <c r="A56" s="110"/>
      <c r="B56" s="21" t="s">
        <v>13</v>
      </c>
      <c r="C56" s="46">
        <v>3290.1943500000002</v>
      </c>
      <c r="D56" s="16">
        <v>958944.34684000001</v>
      </c>
      <c r="E56" s="16">
        <v>1125.67001</v>
      </c>
      <c r="F56" s="16">
        <v>1134.7970700000001</v>
      </c>
      <c r="G56" s="16">
        <v>1141983.82721</v>
      </c>
      <c r="H56" s="16">
        <v>1153.9204199999999</v>
      </c>
      <c r="I56" s="47">
        <v>1164.6773000000001</v>
      </c>
      <c r="J56" s="16">
        <v>1262988.6368</v>
      </c>
      <c r="K56" s="16">
        <v>1185.64779</v>
      </c>
      <c r="L56" s="47">
        <v>0</v>
      </c>
      <c r="M56" s="16">
        <v>1106047.1487100001</v>
      </c>
      <c r="N56" s="47">
        <v>1217.0492099999999</v>
      </c>
      <c r="O56" s="48">
        <f t="shared" si="8"/>
        <v>4480235.9157099994</v>
      </c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9.75" customHeight="1" x14ac:dyDescent="0.25">
      <c r="A57" s="110"/>
      <c r="B57" s="21" t="s">
        <v>14</v>
      </c>
      <c r="C57" s="46" t="s">
        <v>63</v>
      </c>
      <c r="D57" s="16">
        <v>1790.9456200000002</v>
      </c>
      <c r="E57" s="16">
        <v>0</v>
      </c>
      <c r="F57" s="16">
        <v>0</v>
      </c>
      <c r="G57" s="16">
        <v>2749.6358999999998</v>
      </c>
      <c r="H57" s="16">
        <v>0</v>
      </c>
      <c r="I57" s="47">
        <v>0.41798000000000002</v>
      </c>
      <c r="J57" s="16">
        <v>2915.5870599999998</v>
      </c>
      <c r="K57" s="16">
        <v>0</v>
      </c>
      <c r="L57" s="47">
        <v>0</v>
      </c>
      <c r="M57" s="16">
        <v>3190.33736</v>
      </c>
      <c r="N57" s="47">
        <v>0</v>
      </c>
      <c r="O57" s="48">
        <f t="shared" si="8"/>
        <v>10646.923919999999</v>
      </c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9.75" customHeight="1" x14ac:dyDescent="0.25">
      <c r="A58" s="111"/>
      <c r="B58" s="21" t="s">
        <v>15</v>
      </c>
      <c r="C58" s="46" t="s">
        <v>63</v>
      </c>
      <c r="D58" s="16">
        <v>1711.2609499999999</v>
      </c>
      <c r="E58" s="16">
        <v>0</v>
      </c>
      <c r="F58" s="16">
        <v>0</v>
      </c>
      <c r="G58" s="16">
        <v>2680.0693799999999</v>
      </c>
      <c r="H58" s="16">
        <v>0</v>
      </c>
      <c r="I58" s="47">
        <v>0</v>
      </c>
      <c r="J58" s="16">
        <v>2845.2305000000001</v>
      </c>
      <c r="K58" s="16">
        <v>0</v>
      </c>
      <c r="L58" s="47">
        <v>0</v>
      </c>
      <c r="M58" s="16">
        <v>2875.2578699999999</v>
      </c>
      <c r="N58" s="47">
        <v>0</v>
      </c>
      <c r="O58" s="48">
        <f t="shared" si="8"/>
        <v>10111.8187</v>
      </c>
      <c r="P58" s="4"/>
      <c r="Q58" s="19"/>
      <c r="R58" s="4"/>
      <c r="S58" s="4"/>
      <c r="T58" s="4"/>
      <c r="U58" s="4"/>
      <c r="V58" s="4"/>
      <c r="W58" s="4"/>
      <c r="X58" s="4"/>
      <c r="Y58" s="4"/>
      <c r="Z58" s="4"/>
    </row>
    <row r="59" spans="1:26" ht="9.75" customHeight="1" x14ac:dyDescent="0.25">
      <c r="A59" s="20" t="s">
        <v>17</v>
      </c>
      <c r="B59" s="21"/>
      <c r="C59" s="49">
        <f t="shared" ref="C59:N59" si="9">SUM(C52:C58)</f>
        <v>3290.1943500000002</v>
      </c>
      <c r="D59" s="49">
        <f t="shared" si="9"/>
        <v>1033695.06813</v>
      </c>
      <c r="E59" s="49">
        <f t="shared" si="9"/>
        <v>1204.9103700000001</v>
      </c>
      <c r="F59" s="49">
        <f t="shared" si="9"/>
        <v>1134.7970700000001</v>
      </c>
      <c r="G59" s="49">
        <f t="shared" si="9"/>
        <v>1281902.21658</v>
      </c>
      <c r="H59" s="49">
        <f t="shared" si="9"/>
        <v>1253.6811699999998</v>
      </c>
      <c r="I59" s="49">
        <f t="shared" si="9"/>
        <v>1165.09528</v>
      </c>
      <c r="J59" s="49">
        <f t="shared" si="9"/>
        <v>1435624.4245500001</v>
      </c>
      <c r="K59" s="49">
        <f t="shared" si="9"/>
        <v>1185.64779</v>
      </c>
      <c r="L59" s="49">
        <f t="shared" si="9"/>
        <v>0</v>
      </c>
      <c r="M59" s="49">
        <f t="shared" si="9"/>
        <v>1297970.1276600002</v>
      </c>
      <c r="N59" s="49">
        <f t="shared" si="9"/>
        <v>1217.0492099999999</v>
      </c>
      <c r="O59" s="51">
        <f t="shared" si="8"/>
        <v>5059643.2121599996</v>
      </c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9.75" customHeight="1" x14ac:dyDescent="0.25">
      <c r="A60" s="109" t="s">
        <v>18</v>
      </c>
      <c r="B60" s="21" t="s">
        <v>7</v>
      </c>
      <c r="C60" s="46" t="s">
        <v>63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47">
        <v>0</v>
      </c>
      <c r="J60" s="16">
        <v>0</v>
      </c>
      <c r="K60" s="16">
        <v>0</v>
      </c>
      <c r="L60" s="47">
        <v>0</v>
      </c>
      <c r="M60" s="16">
        <v>0</v>
      </c>
      <c r="N60" s="47">
        <v>0</v>
      </c>
      <c r="O60" s="48">
        <f t="shared" si="8"/>
        <v>0</v>
      </c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9.75" customHeight="1" x14ac:dyDescent="0.25">
      <c r="A61" s="110"/>
      <c r="B61" s="21" t="s">
        <v>8</v>
      </c>
      <c r="C61" s="46" t="s">
        <v>63</v>
      </c>
      <c r="D61" s="16">
        <v>1704.6692800000001</v>
      </c>
      <c r="E61" s="16">
        <v>0</v>
      </c>
      <c r="F61" s="16">
        <v>0</v>
      </c>
      <c r="G61" s="16">
        <v>2817.221</v>
      </c>
      <c r="H61" s="16">
        <v>0</v>
      </c>
      <c r="I61" s="47">
        <v>0</v>
      </c>
      <c r="J61" s="16">
        <v>3521.6856000000002</v>
      </c>
      <c r="K61" s="16">
        <v>0</v>
      </c>
      <c r="L61" s="47">
        <v>0</v>
      </c>
      <c r="M61" s="16">
        <v>3883.3833500000001</v>
      </c>
      <c r="N61" s="47">
        <v>0</v>
      </c>
      <c r="O61" s="48">
        <f t="shared" si="8"/>
        <v>11926.95923</v>
      </c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9.75" customHeight="1" x14ac:dyDescent="0.25">
      <c r="A62" s="110"/>
      <c r="B62" s="21" t="s">
        <v>9</v>
      </c>
      <c r="C62" s="46" t="s">
        <v>63</v>
      </c>
      <c r="D62" s="16">
        <v>173.50695999999999</v>
      </c>
      <c r="E62" s="16">
        <v>19.810089999999995</v>
      </c>
      <c r="F62" s="16">
        <v>0</v>
      </c>
      <c r="G62" s="16">
        <v>95.829279999999997</v>
      </c>
      <c r="H62" s="16">
        <v>0</v>
      </c>
      <c r="I62" s="47">
        <v>0</v>
      </c>
      <c r="J62" s="16">
        <v>0</v>
      </c>
      <c r="K62" s="16">
        <v>0</v>
      </c>
      <c r="L62" s="47">
        <v>0</v>
      </c>
      <c r="M62" s="16">
        <v>135.81685000000002</v>
      </c>
      <c r="N62" s="47">
        <v>0</v>
      </c>
      <c r="O62" s="48">
        <f t="shared" si="8"/>
        <v>424.96317999999997</v>
      </c>
      <c r="P62" s="4"/>
      <c r="Q62" s="19"/>
      <c r="R62" s="4"/>
      <c r="S62" s="4"/>
      <c r="T62" s="4"/>
      <c r="U62" s="4"/>
      <c r="V62" s="4"/>
      <c r="W62" s="4"/>
      <c r="X62" s="4"/>
      <c r="Y62" s="4"/>
      <c r="Z62" s="4"/>
    </row>
    <row r="63" spans="1:26" ht="9.75" customHeight="1" x14ac:dyDescent="0.25">
      <c r="A63" s="110"/>
      <c r="B63" s="52" t="s">
        <v>11</v>
      </c>
      <c r="C63" s="17" t="s">
        <v>63</v>
      </c>
      <c r="D63" s="16">
        <v>15933.952429999999</v>
      </c>
      <c r="E63" s="16">
        <v>0</v>
      </c>
      <c r="F63" s="16">
        <v>0</v>
      </c>
      <c r="G63" s="16">
        <v>30709.120750000006</v>
      </c>
      <c r="H63" s="16">
        <v>24.940189999999998</v>
      </c>
      <c r="I63" s="47">
        <v>0</v>
      </c>
      <c r="J63" s="16">
        <v>38197.056940000002</v>
      </c>
      <c r="K63" s="16">
        <v>0</v>
      </c>
      <c r="L63" s="47">
        <v>0</v>
      </c>
      <c r="M63" s="16">
        <v>42445.145730000004</v>
      </c>
      <c r="N63" s="47">
        <v>0</v>
      </c>
      <c r="O63" s="48">
        <f t="shared" si="8"/>
        <v>127310.21604000001</v>
      </c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9.75" customHeight="1" x14ac:dyDescent="0.25">
      <c r="A64" s="110"/>
      <c r="B64" s="52" t="s">
        <v>13</v>
      </c>
      <c r="C64" s="17">
        <v>822.5485900000001</v>
      </c>
      <c r="D64" s="16">
        <v>236598.24377597048</v>
      </c>
      <c r="E64" s="16">
        <v>281.41750000000002</v>
      </c>
      <c r="F64" s="16">
        <v>283.69925999999998</v>
      </c>
      <c r="G64" s="16">
        <v>281050.67590000009</v>
      </c>
      <c r="H64" s="16">
        <v>288.48010000000005</v>
      </c>
      <c r="I64" s="47">
        <v>291.16932000000003</v>
      </c>
      <c r="J64" s="16">
        <v>315747.15918000002</v>
      </c>
      <c r="K64" s="16">
        <v>296.41194999999993</v>
      </c>
      <c r="L64" s="47">
        <v>0</v>
      </c>
      <c r="M64" s="16">
        <v>276511.78716999997</v>
      </c>
      <c r="N64" s="47">
        <v>304.26229999999998</v>
      </c>
      <c r="O64" s="48">
        <f t="shared" si="8"/>
        <v>1112475.8550459705</v>
      </c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9.75" customHeight="1" x14ac:dyDescent="0.25">
      <c r="A65" s="110"/>
      <c r="B65" s="52" t="s">
        <v>14</v>
      </c>
      <c r="C65" s="17" t="s">
        <v>63</v>
      </c>
      <c r="D65" s="16">
        <v>447.73639999999995</v>
      </c>
      <c r="E65" s="16">
        <v>0</v>
      </c>
      <c r="F65" s="16">
        <v>0</v>
      </c>
      <c r="G65" s="16">
        <v>687.40897000000007</v>
      </c>
      <c r="H65" s="16">
        <v>0</v>
      </c>
      <c r="I65" s="47">
        <v>0.10449000000000001</v>
      </c>
      <c r="J65" s="16">
        <v>728.89677000000006</v>
      </c>
      <c r="K65" s="16">
        <v>0</v>
      </c>
      <c r="L65" s="47">
        <v>0</v>
      </c>
      <c r="M65" s="16">
        <v>797.58433000000002</v>
      </c>
      <c r="N65" s="47">
        <v>0</v>
      </c>
      <c r="O65" s="48">
        <f t="shared" si="8"/>
        <v>2661.7309599999999</v>
      </c>
      <c r="P65" s="4"/>
      <c r="Q65" s="19"/>
      <c r="R65" s="4"/>
      <c r="S65" s="4"/>
      <c r="T65" s="4"/>
      <c r="U65" s="4"/>
      <c r="V65" s="4"/>
      <c r="W65" s="4"/>
      <c r="X65" s="4"/>
      <c r="Y65" s="4"/>
      <c r="Z65" s="4"/>
    </row>
    <row r="66" spans="1:26" ht="9.75" customHeight="1" x14ac:dyDescent="0.25">
      <c r="A66" s="111"/>
      <c r="B66" s="52" t="s">
        <v>15</v>
      </c>
      <c r="C66" s="17" t="s">
        <v>63</v>
      </c>
      <c r="D66" s="16">
        <v>427.8152300000001</v>
      </c>
      <c r="E66" s="16">
        <v>0</v>
      </c>
      <c r="F66" s="16">
        <v>0</v>
      </c>
      <c r="G66" s="16">
        <v>670.0173299999999</v>
      </c>
      <c r="H66" s="16">
        <v>0</v>
      </c>
      <c r="I66" s="47">
        <v>0</v>
      </c>
      <c r="J66" s="16">
        <v>711.30762000000016</v>
      </c>
      <c r="K66" s="16">
        <v>0</v>
      </c>
      <c r="L66" s="47">
        <v>0</v>
      </c>
      <c r="M66" s="16">
        <v>718.81447000000014</v>
      </c>
      <c r="N66" s="47">
        <v>0</v>
      </c>
      <c r="O66" s="48">
        <f t="shared" si="8"/>
        <v>2527.9546500000006</v>
      </c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9.75" customHeight="1" x14ac:dyDescent="0.25">
      <c r="A67" s="20" t="s">
        <v>26</v>
      </c>
      <c r="B67" s="53"/>
      <c r="C67" s="24">
        <f t="shared" ref="C67:K67" si="10">SUM(C60:C66)</f>
        <v>822.5485900000001</v>
      </c>
      <c r="D67" s="23">
        <f t="shared" si="10"/>
        <v>255285.92407597048</v>
      </c>
      <c r="E67" s="23">
        <f t="shared" si="10"/>
        <v>301.22759000000002</v>
      </c>
      <c r="F67" s="23">
        <f t="shared" si="10"/>
        <v>283.69925999999998</v>
      </c>
      <c r="G67" s="23">
        <f t="shared" si="10"/>
        <v>316030.27323000011</v>
      </c>
      <c r="H67" s="23">
        <f t="shared" si="10"/>
        <v>313.42029000000002</v>
      </c>
      <c r="I67" s="24">
        <f t="shared" si="10"/>
        <v>291.27381000000003</v>
      </c>
      <c r="J67" s="23">
        <f t="shared" si="10"/>
        <v>358906.10610999999</v>
      </c>
      <c r="K67" s="23">
        <f t="shared" si="10"/>
        <v>296.41194999999993</v>
      </c>
      <c r="L67" s="23">
        <f t="shared" ref="L67:M67" si="11">SUM(L61:L66)</f>
        <v>0</v>
      </c>
      <c r="M67" s="23">
        <f t="shared" si="11"/>
        <v>324492.53189999994</v>
      </c>
      <c r="N67" s="50">
        <f>SUM(N60:N66)</f>
        <v>304.26229999999998</v>
      </c>
      <c r="O67" s="51">
        <f t="shared" si="8"/>
        <v>1257327.6791059705</v>
      </c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9.75" customHeight="1" x14ac:dyDescent="0.25">
      <c r="A68" s="55" t="s">
        <v>27</v>
      </c>
      <c r="B68" s="21" t="s">
        <v>13</v>
      </c>
      <c r="C68" s="17">
        <v>0</v>
      </c>
      <c r="D68" s="16">
        <v>3137.8429640295053</v>
      </c>
      <c r="E68" s="16">
        <v>0</v>
      </c>
      <c r="F68" s="16">
        <v>0</v>
      </c>
      <c r="G68" s="16">
        <v>4445.2809000000007</v>
      </c>
      <c r="H68" s="16">
        <v>0</v>
      </c>
      <c r="I68" s="47">
        <v>0</v>
      </c>
      <c r="J68" s="16">
        <v>0</v>
      </c>
      <c r="K68" s="16">
        <v>0</v>
      </c>
      <c r="L68" s="47">
        <v>0</v>
      </c>
      <c r="M68" s="16">
        <v>0</v>
      </c>
      <c r="N68" s="47">
        <v>0</v>
      </c>
      <c r="O68" s="48">
        <f t="shared" si="8"/>
        <v>7583.123864029506</v>
      </c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9.75" customHeight="1" x14ac:dyDescent="0.25">
      <c r="A69" s="20" t="s">
        <v>37</v>
      </c>
      <c r="B69" s="52"/>
      <c r="C69" s="24">
        <f t="shared" ref="C69:O69" si="12">C59+C67+C68</f>
        <v>4112.7429400000001</v>
      </c>
      <c r="D69" s="23">
        <f t="shared" si="12"/>
        <v>1292118.8351699999</v>
      </c>
      <c r="E69" s="23">
        <f t="shared" si="12"/>
        <v>1506.13796</v>
      </c>
      <c r="F69" s="23">
        <f t="shared" si="12"/>
        <v>1418.4963299999999</v>
      </c>
      <c r="G69" s="23">
        <f t="shared" si="12"/>
        <v>1602377.7707100001</v>
      </c>
      <c r="H69" s="23">
        <f t="shared" si="12"/>
        <v>1567.1014599999999</v>
      </c>
      <c r="I69" s="24">
        <f t="shared" si="12"/>
        <v>1456.3690900000001</v>
      </c>
      <c r="J69" s="23">
        <f t="shared" si="12"/>
        <v>1794530.5306600002</v>
      </c>
      <c r="K69" s="23">
        <f t="shared" si="12"/>
        <v>1482.0597399999999</v>
      </c>
      <c r="L69" s="23">
        <f t="shared" si="12"/>
        <v>0</v>
      </c>
      <c r="M69" s="23">
        <f t="shared" si="12"/>
        <v>1622462.6595600001</v>
      </c>
      <c r="N69" s="50">
        <f t="shared" si="12"/>
        <v>1521.31151</v>
      </c>
      <c r="O69" s="51">
        <f t="shared" si="12"/>
        <v>6324554.0151299993</v>
      </c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9.75" customHeight="1" x14ac:dyDescent="0.25">
      <c r="A70" s="33" t="s">
        <v>38</v>
      </c>
      <c r="B70" s="52"/>
      <c r="C70" s="17">
        <v>3290.1943500000002</v>
      </c>
      <c r="D70" s="16">
        <v>1033695.06813</v>
      </c>
      <c r="E70" s="16">
        <v>1204.9103700000001</v>
      </c>
      <c r="F70" s="16">
        <v>1134.7970700000001</v>
      </c>
      <c r="G70" s="16">
        <v>1281902.2165800002</v>
      </c>
      <c r="H70" s="16">
        <v>1253.68118</v>
      </c>
      <c r="I70" s="47">
        <v>1165.09527</v>
      </c>
      <c r="J70" s="16">
        <v>1435624.4245499999</v>
      </c>
      <c r="K70" s="16">
        <v>1185.64779</v>
      </c>
      <c r="L70" s="47">
        <v>0</v>
      </c>
      <c r="M70" s="16">
        <v>1297970.1276499999</v>
      </c>
      <c r="N70" s="47">
        <v>1217.0492099999999</v>
      </c>
      <c r="O70" s="48">
        <f t="shared" ref="O70:O76" si="13">SUM(C70:N70)</f>
        <v>5059643.21215</v>
      </c>
      <c r="P70" s="4"/>
      <c r="Q70" s="19"/>
      <c r="R70" s="4"/>
      <c r="S70" s="4"/>
      <c r="T70" s="4"/>
      <c r="U70" s="4"/>
      <c r="V70" s="4"/>
      <c r="W70" s="4"/>
      <c r="X70" s="4"/>
      <c r="Y70" s="4"/>
      <c r="Z70" s="4"/>
    </row>
    <row r="71" spans="1:26" ht="9.75" customHeight="1" x14ac:dyDescent="0.25">
      <c r="A71" s="33" t="s">
        <v>39</v>
      </c>
      <c r="B71" s="52"/>
      <c r="C71" s="17">
        <v>822.54858999999999</v>
      </c>
      <c r="D71" s="16">
        <v>258423.76704000001</v>
      </c>
      <c r="E71" s="16">
        <v>301.22759000000002</v>
      </c>
      <c r="F71" s="16">
        <v>283.69925999999998</v>
      </c>
      <c r="G71" s="16">
        <v>320475.55414000002</v>
      </c>
      <c r="H71" s="16">
        <v>313.42027999999999</v>
      </c>
      <c r="I71" s="47">
        <v>291.27382</v>
      </c>
      <c r="J71" s="16">
        <v>358906.10611999995</v>
      </c>
      <c r="K71" s="16">
        <v>296.41194999999999</v>
      </c>
      <c r="L71" s="47">
        <v>0</v>
      </c>
      <c r="M71" s="16">
        <v>324492.53192999994</v>
      </c>
      <c r="N71" s="47">
        <v>304.26229999999998</v>
      </c>
      <c r="O71" s="48">
        <f t="shared" si="13"/>
        <v>1264910.80302</v>
      </c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9.75" customHeight="1" x14ac:dyDescent="0.25">
      <c r="A72" s="20" t="s">
        <v>33</v>
      </c>
      <c r="B72" s="56"/>
      <c r="C72" s="24">
        <f>SUM(C70:C71)</f>
        <v>4112.7429400000001</v>
      </c>
      <c r="D72" s="23">
        <f t="shared" ref="D72:I72" si="14">SUM(D70+D71)</f>
        <v>1292118.8351700001</v>
      </c>
      <c r="E72" s="23">
        <f t="shared" si="14"/>
        <v>1506.13796</v>
      </c>
      <c r="F72" s="23">
        <f t="shared" si="14"/>
        <v>1418.4963299999999</v>
      </c>
      <c r="G72" s="23">
        <f t="shared" si="14"/>
        <v>1602377.7707200004</v>
      </c>
      <c r="H72" s="23">
        <f t="shared" si="14"/>
        <v>1567.1014600000001</v>
      </c>
      <c r="I72" s="24">
        <f t="shared" si="14"/>
        <v>1456.3690900000001</v>
      </c>
      <c r="J72" s="23">
        <f t="shared" ref="J72:M72" si="15">SUM(J70:J71)</f>
        <v>1794530.5306699998</v>
      </c>
      <c r="K72" s="23">
        <f t="shared" si="15"/>
        <v>1482.0597399999999</v>
      </c>
      <c r="L72" s="23">
        <f t="shared" si="15"/>
        <v>0</v>
      </c>
      <c r="M72" s="23">
        <f t="shared" si="15"/>
        <v>1622462.6595799997</v>
      </c>
      <c r="N72" s="50">
        <f>N70+N71</f>
        <v>1521.31151</v>
      </c>
      <c r="O72" s="51">
        <f t="shared" si="13"/>
        <v>6324554.0151700014</v>
      </c>
      <c r="P72" s="4"/>
      <c r="Q72" s="19"/>
      <c r="R72" s="4"/>
      <c r="S72" s="4"/>
      <c r="T72" s="4"/>
      <c r="U72" s="4"/>
      <c r="V72" s="4"/>
      <c r="W72" s="4"/>
      <c r="X72" s="4"/>
      <c r="Y72" s="4"/>
      <c r="Z72" s="4"/>
    </row>
    <row r="73" spans="1:26" ht="9.75" customHeight="1" x14ac:dyDescent="0.25">
      <c r="A73" s="20" t="s">
        <v>35</v>
      </c>
      <c r="B73" s="52"/>
      <c r="C73" s="24">
        <f>C69+C72</f>
        <v>8225.4858800000002</v>
      </c>
      <c r="D73" s="23">
        <f t="shared" ref="D73:I73" si="16">SUM(D69+D72)</f>
        <v>2584237.6703399997</v>
      </c>
      <c r="E73" s="23">
        <f t="shared" si="16"/>
        <v>3012.27592</v>
      </c>
      <c r="F73" s="23">
        <f t="shared" si="16"/>
        <v>2836.9926599999999</v>
      </c>
      <c r="G73" s="23">
        <f t="shared" si="16"/>
        <v>3204755.5414300002</v>
      </c>
      <c r="H73" s="23">
        <f t="shared" si="16"/>
        <v>3134.2029199999997</v>
      </c>
      <c r="I73" s="24">
        <f t="shared" si="16"/>
        <v>2912.7381800000003</v>
      </c>
      <c r="J73" s="23">
        <f t="shared" ref="J73:M73" si="17">J69+J72</f>
        <v>3589061.0613299999</v>
      </c>
      <c r="K73" s="23">
        <f t="shared" si="17"/>
        <v>2964.1194799999998</v>
      </c>
      <c r="L73" s="23">
        <f t="shared" si="17"/>
        <v>0</v>
      </c>
      <c r="M73" s="23">
        <f t="shared" si="17"/>
        <v>3244925.3191399998</v>
      </c>
      <c r="N73" s="50">
        <f>N72+N69</f>
        <v>3042.62302</v>
      </c>
      <c r="O73" s="51">
        <f t="shared" si="13"/>
        <v>12649108.030300003</v>
      </c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9.75" customHeight="1" x14ac:dyDescent="0.25">
      <c r="A74" s="113" t="s">
        <v>64</v>
      </c>
      <c r="B74" s="114"/>
      <c r="C74" s="57">
        <f>168460381.81/1000</f>
        <v>168460.38180999999</v>
      </c>
      <c r="D74" s="58">
        <f>154.65381+61792.55/1000</f>
        <v>216.44636</v>
      </c>
      <c r="E74" s="58">
        <f>392937.23/1000</f>
        <v>392.93723</v>
      </c>
      <c r="F74" s="58">
        <f>520570.02/1000</f>
        <v>520.57002</v>
      </c>
      <c r="G74" s="58">
        <v>2697.71956</v>
      </c>
      <c r="H74" s="58">
        <v>59.946040000000011</v>
      </c>
      <c r="I74" s="59">
        <v>134.15379999999999</v>
      </c>
      <c r="J74" s="58">
        <v>394.63139000000001</v>
      </c>
      <c r="K74" s="58">
        <v>30.212389999999996</v>
      </c>
      <c r="L74" s="58">
        <v>1.6439999999999999</v>
      </c>
      <c r="M74" s="58">
        <v>296.83323999999993</v>
      </c>
      <c r="N74" s="57">
        <v>8.1561899999999987</v>
      </c>
      <c r="O74" s="60">
        <f t="shared" si="13"/>
        <v>173213.63203000004</v>
      </c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9.75" customHeight="1" x14ac:dyDescent="0.25">
      <c r="A75" s="115" t="s">
        <v>65</v>
      </c>
      <c r="B75" s="116"/>
      <c r="C75" s="61">
        <v>0</v>
      </c>
      <c r="D75" s="62">
        <v>0</v>
      </c>
      <c r="E75" s="62">
        <v>0</v>
      </c>
      <c r="F75" s="62">
        <v>0</v>
      </c>
      <c r="G75" s="62">
        <v>0</v>
      </c>
      <c r="H75" s="62">
        <v>0</v>
      </c>
      <c r="I75" s="61">
        <v>0</v>
      </c>
      <c r="J75" s="62">
        <v>0</v>
      </c>
      <c r="K75" s="62">
        <v>0</v>
      </c>
      <c r="L75" s="62">
        <v>0</v>
      </c>
      <c r="M75" s="62">
        <v>0</v>
      </c>
      <c r="N75" s="63">
        <v>0</v>
      </c>
      <c r="O75" s="64">
        <f t="shared" si="13"/>
        <v>0</v>
      </c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9.75" customHeight="1" x14ac:dyDescent="0.25">
      <c r="A76" s="65" t="s">
        <v>42</v>
      </c>
      <c r="B76" s="66"/>
      <c r="C76" s="67">
        <f t="shared" ref="C76:L76" si="18">SUM(C50+C74+C75)+C73</f>
        <v>1052111.5522699999</v>
      </c>
      <c r="D76" s="68">
        <f t="shared" si="18"/>
        <v>3571513.3981599999</v>
      </c>
      <c r="E76" s="68">
        <f t="shared" si="18"/>
        <v>1007032.7667799999</v>
      </c>
      <c r="F76" s="68">
        <f t="shared" si="18"/>
        <v>940694.96539999975</v>
      </c>
      <c r="G76" s="68">
        <f t="shared" si="18"/>
        <v>4333809.3684900012</v>
      </c>
      <c r="H76" s="68">
        <f t="shared" si="18"/>
        <v>1123266.4122700002</v>
      </c>
      <c r="I76" s="69">
        <f t="shared" si="18"/>
        <v>1160279.7592600002</v>
      </c>
      <c r="J76" s="68">
        <f t="shared" si="18"/>
        <v>4724282.6633199994</v>
      </c>
      <c r="K76" s="68">
        <f t="shared" si="18"/>
        <v>1110450.7792400001</v>
      </c>
      <c r="L76" s="68">
        <f t="shared" si="18"/>
        <v>1120019.20264</v>
      </c>
      <c r="M76" s="68">
        <f>SUM(M50+M73+M74+M75)</f>
        <v>4438581.6862199996</v>
      </c>
      <c r="N76" s="69">
        <f>N74+N73+N50</f>
        <v>1228228.7580000001</v>
      </c>
      <c r="O76" s="70">
        <f t="shared" si="13"/>
        <v>25810271.31205</v>
      </c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9.75" customHeight="1" x14ac:dyDescent="0.25">
      <c r="A77" s="117" t="s">
        <v>66</v>
      </c>
      <c r="B77" s="118"/>
      <c r="C77" s="71"/>
      <c r="D77" s="72"/>
      <c r="E77" s="72"/>
      <c r="F77" s="72"/>
      <c r="G77" s="72"/>
      <c r="H77" s="72"/>
      <c r="I77" s="73"/>
      <c r="J77" s="72"/>
      <c r="K77" s="72"/>
      <c r="L77" s="72"/>
      <c r="M77" s="72"/>
      <c r="N77" s="47"/>
      <c r="O77" s="7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9.75" customHeight="1" x14ac:dyDescent="0.25">
      <c r="A78" s="119" t="s">
        <v>6</v>
      </c>
      <c r="B78" s="52" t="s">
        <v>7</v>
      </c>
      <c r="C78" s="75" t="s">
        <v>67</v>
      </c>
      <c r="D78" s="76" t="s">
        <v>67</v>
      </c>
      <c r="E78" s="76" t="s">
        <v>67</v>
      </c>
      <c r="F78" s="76" t="s">
        <v>67</v>
      </c>
      <c r="G78" s="76" t="s">
        <v>67</v>
      </c>
      <c r="H78" s="76" t="s">
        <v>67</v>
      </c>
      <c r="I78" s="17" t="s">
        <v>67</v>
      </c>
      <c r="J78" s="76" t="s">
        <v>67</v>
      </c>
      <c r="K78" s="76" t="s">
        <v>67</v>
      </c>
      <c r="L78" s="76" t="s">
        <v>67</v>
      </c>
      <c r="M78" s="76" t="s">
        <v>67</v>
      </c>
      <c r="N78" s="47" t="s">
        <v>67</v>
      </c>
      <c r="O78" s="77">
        <f t="shared" ref="O78:O85" si="19">SUM(C78:N78)</f>
        <v>0</v>
      </c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9.75" customHeight="1" x14ac:dyDescent="0.25">
      <c r="A79" s="110"/>
      <c r="B79" s="52" t="s">
        <v>8</v>
      </c>
      <c r="C79" s="75" t="s">
        <v>67</v>
      </c>
      <c r="D79" s="76" t="s">
        <v>67</v>
      </c>
      <c r="E79" s="76" t="s">
        <v>67</v>
      </c>
      <c r="F79" s="76" t="s">
        <v>67</v>
      </c>
      <c r="G79" s="76" t="s">
        <v>67</v>
      </c>
      <c r="H79" s="76" t="s">
        <v>67</v>
      </c>
      <c r="I79" s="17" t="s">
        <v>67</v>
      </c>
      <c r="J79" s="76" t="s">
        <v>67</v>
      </c>
      <c r="K79" s="76" t="s">
        <v>67</v>
      </c>
      <c r="L79" s="76" t="s">
        <v>67</v>
      </c>
      <c r="M79" s="76" t="s">
        <v>67</v>
      </c>
      <c r="N79" s="47" t="s">
        <v>67</v>
      </c>
      <c r="O79" s="77">
        <f t="shared" si="19"/>
        <v>0</v>
      </c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9.75" customHeight="1" x14ac:dyDescent="0.25">
      <c r="A80" s="110"/>
      <c r="B80" s="52" t="s">
        <v>9</v>
      </c>
      <c r="C80" s="75" t="s">
        <v>67</v>
      </c>
      <c r="D80" s="76" t="s">
        <v>67</v>
      </c>
      <c r="E80" s="76" t="s">
        <v>67</v>
      </c>
      <c r="F80" s="76" t="s">
        <v>67</v>
      </c>
      <c r="G80" s="76" t="s">
        <v>67</v>
      </c>
      <c r="H80" s="76" t="s">
        <v>67</v>
      </c>
      <c r="I80" s="17" t="s">
        <v>67</v>
      </c>
      <c r="J80" s="76" t="s">
        <v>67</v>
      </c>
      <c r="K80" s="76" t="s">
        <v>67</v>
      </c>
      <c r="L80" s="76" t="s">
        <v>67</v>
      </c>
      <c r="M80" s="76" t="s">
        <v>67</v>
      </c>
      <c r="N80" s="47" t="s">
        <v>67</v>
      </c>
      <c r="O80" s="77">
        <f t="shared" si="19"/>
        <v>0</v>
      </c>
      <c r="P80" s="4"/>
      <c r="Q80" s="19"/>
      <c r="R80" s="4"/>
      <c r="S80" s="4"/>
      <c r="T80" s="4"/>
      <c r="U80" s="4"/>
      <c r="V80" s="4"/>
      <c r="W80" s="4"/>
      <c r="X80" s="4"/>
      <c r="Y80" s="4"/>
      <c r="Z80" s="4"/>
    </row>
    <row r="81" spans="1:26" ht="9.75" customHeight="1" x14ac:dyDescent="0.25">
      <c r="A81" s="110"/>
      <c r="B81" s="52" t="s">
        <v>10</v>
      </c>
      <c r="C81" s="75" t="s">
        <v>67</v>
      </c>
      <c r="D81" s="76" t="s">
        <v>67</v>
      </c>
      <c r="E81" s="76" t="s">
        <v>67</v>
      </c>
      <c r="F81" s="76" t="s">
        <v>67</v>
      </c>
      <c r="G81" s="76" t="s">
        <v>67</v>
      </c>
      <c r="H81" s="76" t="s">
        <v>67</v>
      </c>
      <c r="I81" s="17" t="s">
        <v>67</v>
      </c>
      <c r="J81" s="76" t="s">
        <v>67</v>
      </c>
      <c r="K81" s="76" t="s">
        <v>67</v>
      </c>
      <c r="L81" s="76" t="s">
        <v>67</v>
      </c>
      <c r="M81" s="76" t="s">
        <v>67</v>
      </c>
      <c r="N81" s="47" t="s">
        <v>67</v>
      </c>
      <c r="O81" s="77">
        <f t="shared" si="19"/>
        <v>0</v>
      </c>
      <c r="P81" s="4"/>
      <c r="Q81" s="19"/>
      <c r="R81" s="4"/>
      <c r="S81" s="4"/>
      <c r="T81" s="4"/>
      <c r="U81" s="4"/>
      <c r="V81" s="4"/>
      <c r="W81" s="4"/>
      <c r="X81" s="4"/>
      <c r="Y81" s="4"/>
      <c r="Z81" s="4"/>
    </row>
    <row r="82" spans="1:26" ht="9.75" customHeight="1" x14ac:dyDescent="0.25">
      <c r="A82" s="110"/>
      <c r="B82" s="52" t="s">
        <v>11</v>
      </c>
      <c r="C82" s="75" t="s">
        <v>67</v>
      </c>
      <c r="D82" s="76" t="s">
        <v>67</v>
      </c>
      <c r="E82" s="76" t="s">
        <v>67</v>
      </c>
      <c r="F82" s="76" t="s">
        <v>67</v>
      </c>
      <c r="G82" s="76" t="s">
        <v>67</v>
      </c>
      <c r="H82" s="76" t="s">
        <v>67</v>
      </c>
      <c r="I82" s="17" t="s">
        <v>67</v>
      </c>
      <c r="J82" s="76" t="s">
        <v>67</v>
      </c>
      <c r="K82" s="76" t="s">
        <v>67</v>
      </c>
      <c r="L82" s="76" t="s">
        <v>67</v>
      </c>
      <c r="M82" s="76" t="s">
        <v>67</v>
      </c>
      <c r="N82" s="47" t="s">
        <v>67</v>
      </c>
      <c r="O82" s="77">
        <f t="shared" si="19"/>
        <v>0</v>
      </c>
      <c r="P82" s="4"/>
      <c r="Q82" s="19"/>
      <c r="R82" s="4"/>
      <c r="S82" s="4"/>
      <c r="T82" s="4"/>
      <c r="U82" s="4"/>
      <c r="V82" s="4"/>
      <c r="W82" s="4"/>
      <c r="X82" s="4"/>
      <c r="Y82" s="4"/>
      <c r="Z82" s="4"/>
    </row>
    <row r="83" spans="1:26" ht="9.75" customHeight="1" x14ac:dyDescent="0.25">
      <c r="A83" s="110"/>
      <c r="B83" s="52" t="s">
        <v>14</v>
      </c>
      <c r="C83" s="75" t="s">
        <v>67</v>
      </c>
      <c r="D83" s="76" t="s">
        <v>67</v>
      </c>
      <c r="E83" s="76" t="s">
        <v>67</v>
      </c>
      <c r="F83" s="76" t="s">
        <v>67</v>
      </c>
      <c r="G83" s="76" t="s">
        <v>67</v>
      </c>
      <c r="H83" s="76" t="s">
        <v>67</v>
      </c>
      <c r="I83" s="17" t="s">
        <v>67</v>
      </c>
      <c r="J83" s="76" t="s">
        <v>67</v>
      </c>
      <c r="K83" s="76" t="s">
        <v>67</v>
      </c>
      <c r="L83" s="76" t="s">
        <v>67</v>
      </c>
      <c r="M83" s="76" t="s">
        <v>67</v>
      </c>
      <c r="N83" s="47" t="s">
        <v>67</v>
      </c>
      <c r="O83" s="77">
        <f t="shared" si="19"/>
        <v>0</v>
      </c>
      <c r="P83" s="4"/>
      <c r="Q83" s="19"/>
      <c r="R83" s="4"/>
      <c r="S83" s="4"/>
      <c r="T83" s="4"/>
      <c r="U83" s="4"/>
      <c r="V83" s="4"/>
      <c r="W83" s="4"/>
      <c r="X83" s="4"/>
      <c r="Y83" s="4"/>
      <c r="Z83" s="4"/>
    </row>
    <row r="84" spans="1:26" ht="9.75" customHeight="1" x14ac:dyDescent="0.25">
      <c r="A84" s="111"/>
      <c r="B84" s="52" t="s">
        <v>15</v>
      </c>
      <c r="C84" s="75" t="s">
        <v>67</v>
      </c>
      <c r="D84" s="76" t="s">
        <v>67</v>
      </c>
      <c r="E84" s="76" t="s">
        <v>67</v>
      </c>
      <c r="F84" s="76" t="s">
        <v>67</v>
      </c>
      <c r="G84" s="76" t="s">
        <v>67</v>
      </c>
      <c r="H84" s="76" t="s">
        <v>67</v>
      </c>
      <c r="I84" s="17" t="s">
        <v>67</v>
      </c>
      <c r="J84" s="76" t="s">
        <v>67</v>
      </c>
      <c r="K84" s="76" t="s">
        <v>67</v>
      </c>
      <c r="L84" s="76" t="s">
        <v>67</v>
      </c>
      <c r="M84" s="76" t="s">
        <v>67</v>
      </c>
      <c r="N84" s="47" t="s">
        <v>67</v>
      </c>
      <c r="O84" s="77">
        <f t="shared" si="19"/>
        <v>0</v>
      </c>
      <c r="P84" s="4"/>
      <c r="Q84" s="19"/>
      <c r="R84" s="4"/>
      <c r="S84" s="4"/>
      <c r="T84" s="4"/>
      <c r="U84" s="4"/>
      <c r="V84" s="4"/>
      <c r="W84" s="4"/>
      <c r="X84" s="4"/>
      <c r="Y84" s="4"/>
      <c r="Z84" s="4"/>
    </row>
    <row r="85" spans="1:26" ht="9.75" customHeight="1" x14ac:dyDescent="0.25">
      <c r="A85" s="120" t="s">
        <v>44</v>
      </c>
      <c r="B85" s="121"/>
      <c r="C85" s="78">
        <f t="shared" ref="C85:N85" si="20">SUM(C78:C84)</f>
        <v>0</v>
      </c>
      <c r="D85" s="79">
        <f t="shared" si="20"/>
        <v>0</v>
      </c>
      <c r="E85" s="79">
        <f t="shared" si="20"/>
        <v>0</v>
      </c>
      <c r="F85" s="79">
        <f t="shared" si="20"/>
        <v>0</v>
      </c>
      <c r="G85" s="79">
        <f t="shared" si="20"/>
        <v>0</v>
      </c>
      <c r="H85" s="79">
        <f t="shared" si="20"/>
        <v>0</v>
      </c>
      <c r="I85" s="24">
        <f t="shared" si="20"/>
        <v>0</v>
      </c>
      <c r="J85" s="79">
        <f t="shared" si="20"/>
        <v>0</v>
      </c>
      <c r="K85" s="79">
        <f t="shared" si="20"/>
        <v>0</v>
      </c>
      <c r="L85" s="79">
        <f t="shared" si="20"/>
        <v>0</v>
      </c>
      <c r="M85" s="79">
        <f t="shared" si="20"/>
        <v>0</v>
      </c>
      <c r="N85" s="50">
        <f t="shared" si="20"/>
        <v>0</v>
      </c>
      <c r="O85" s="77">
        <f t="shared" si="19"/>
        <v>0</v>
      </c>
      <c r="P85" s="19"/>
      <c r="Q85" s="19"/>
      <c r="R85" s="4"/>
      <c r="S85" s="4"/>
      <c r="T85" s="4"/>
      <c r="U85" s="4"/>
      <c r="V85" s="4"/>
      <c r="W85" s="4"/>
      <c r="X85" s="4"/>
      <c r="Y85" s="4"/>
      <c r="Z85" s="4"/>
    </row>
    <row r="86" spans="1:26" ht="9.75" customHeight="1" x14ac:dyDescent="0.25">
      <c r="A86" s="80" t="s">
        <v>45</v>
      </c>
      <c r="B86" s="81"/>
      <c r="C86" s="82">
        <v>40483</v>
      </c>
      <c r="D86" s="82">
        <v>40513</v>
      </c>
      <c r="E86" s="82">
        <v>40544</v>
      </c>
      <c r="F86" s="82">
        <v>40575</v>
      </c>
      <c r="G86" s="82">
        <v>40603</v>
      </c>
      <c r="H86" s="82">
        <v>40634</v>
      </c>
      <c r="I86" s="82">
        <v>40664</v>
      </c>
      <c r="J86" s="82">
        <v>40695</v>
      </c>
      <c r="K86" s="82">
        <v>40725</v>
      </c>
      <c r="L86" s="82">
        <v>40756</v>
      </c>
      <c r="M86" s="82">
        <v>40787</v>
      </c>
      <c r="N86" s="82">
        <v>40817</v>
      </c>
      <c r="O86" s="83" t="s">
        <v>46</v>
      </c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9.75" customHeight="1" x14ac:dyDescent="0.25">
      <c r="A87" s="33" t="s">
        <v>47</v>
      </c>
      <c r="B87" s="21" t="s">
        <v>48</v>
      </c>
      <c r="C87" s="84">
        <v>820.33564539584791</v>
      </c>
      <c r="D87" s="85">
        <v>855.18171729532219</v>
      </c>
      <c r="E87" s="85">
        <v>895.50854856189153</v>
      </c>
      <c r="F87" s="85">
        <v>963.03245703820244</v>
      </c>
      <c r="G87" s="76">
        <v>1042.938167038581</v>
      </c>
      <c r="H87" s="76">
        <v>1090.9397721437078</v>
      </c>
      <c r="I87" s="85">
        <v>1078.6739120436125</v>
      </c>
      <c r="J87" s="85">
        <v>1038.8214250174201</v>
      </c>
      <c r="K87" s="85">
        <v>1032.3927230486272</v>
      </c>
      <c r="L87" s="85">
        <v>1028.6199685814479</v>
      </c>
      <c r="M87" s="85">
        <v>1129.517160664325</v>
      </c>
      <c r="N87" s="85">
        <v>1115.3648949463061</v>
      </c>
      <c r="O87" s="25">
        <f t="shared" ref="O87:O93" si="21">AVERAGE(C87:N87)</f>
        <v>1007.610532647941</v>
      </c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9.75" customHeight="1" x14ac:dyDescent="0.25">
      <c r="A88" s="33" t="s">
        <v>47</v>
      </c>
      <c r="B88" s="21" t="s">
        <v>49</v>
      </c>
      <c r="C88" s="86">
        <v>76.159242776379372</v>
      </c>
      <c r="D88" s="87">
        <v>80.327765383215976</v>
      </c>
      <c r="E88" s="87">
        <v>85.045228845474853</v>
      </c>
      <c r="F88" s="87">
        <v>91.84190585275789</v>
      </c>
      <c r="G88" s="87">
        <v>99.990116603125401</v>
      </c>
      <c r="H88" s="87">
        <v>109.38776586390748</v>
      </c>
      <c r="I88" s="87">
        <v>106.34697336852152</v>
      </c>
      <c r="J88" s="87">
        <v>104.12249520819856</v>
      </c>
      <c r="K88" s="87">
        <v>105.00737115944732</v>
      </c>
      <c r="L88" s="87">
        <v>102.45408028120451</v>
      </c>
      <c r="M88" s="87">
        <v>102.68085357798562</v>
      </c>
      <c r="N88" s="87">
        <v>100.08382354262804</v>
      </c>
      <c r="O88" s="25">
        <f t="shared" si="21"/>
        <v>96.95396853857055</v>
      </c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9.75" customHeight="1" x14ac:dyDescent="0.25">
      <c r="A89" s="33" t="s">
        <v>50</v>
      </c>
      <c r="B89" s="21" t="s">
        <v>49</v>
      </c>
      <c r="C89" s="86">
        <v>85.323599999999999</v>
      </c>
      <c r="D89" s="87">
        <v>91.358500000000006</v>
      </c>
      <c r="E89" s="87">
        <v>96.542500000000004</v>
      </c>
      <c r="F89" s="87">
        <v>103.762</v>
      </c>
      <c r="G89" s="87">
        <v>114.60339999999999</v>
      </c>
      <c r="H89" s="87">
        <v>123.4894</v>
      </c>
      <c r="I89" s="87">
        <v>114.5565</v>
      </c>
      <c r="J89" s="87">
        <v>114.0395</v>
      </c>
      <c r="K89" s="87">
        <v>116.8866</v>
      </c>
      <c r="L89" s="87">
        <v>110.37179999999999</v>
      </c>
      <c r="M89" s="87">
        <v>113.1254</v>
      </c>
      <c r="N89" s="87">
        <v>109.4335</v>
      </c>
      <c r="O89" s="25">
        <f t="shared" si="21"/>
        <v>107.79105833333334</v>
      </c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9.75" customHeight="1" x14ac:dyDescent="0.25">
      <c r="A90" s="88" t="s">
        <v>51</v>
      </c>
      <c r="B90" s="21" t="s">
        <v>52</v>
      </c>
      <c r="C90" s="86">
        <v>431.04177957176802</v>
      </c>
      <c r="D90" s="87">
        <v>470.40267087434347</v>
      </c>
      <c r="E90" s="87">
        <v>484.94189484618039</v>
      </c>
      <c r="F90" s="87">
        <v>466.16163009262004</v>
      </c>
      <c r="G90" s="87">
        <v>454.63985461131824</v>
      </c>
      <c r="H90" s="87">
        <v>460.57208452821345</v>
      </c>
      <c r="I90" s="87">
        <v>474.14513489390043</v>
      </c>
      <c r="J90" s="87">
        <v>471.04727096295818</v>
      </c>
      <c r="K90" s="87">
        <v>465.52136946488514</v>
      </c>
      <c r="L90" s="87">
        <v>446.30684197121053</v>
      </c>
      <c r="M90" s="87">
        <v>489.7660932692163</v>
      </c>
      <c r="N90" s="87">
        <v>444.20943623404958</v>
      </c>
      <c r="O90" s="25">
        <f t="shared" si="21"/>
        <v>463.22967177672194</v>
      </c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9.75" customHeight="1" x14ac:dyDescent="0.25">
      <c r="A91" s="33" t="s">
        <v>53</v>
      </c>
      <c r="B91" s="21" t="s">
        <v>54</v>
      </c>
      <c r="C91" s="42">
        <v>1.7124999999999999</v>
      </c>
      <c r="D91" s="87">
        <v>1.6926000000000001</v>
      </c>
      <c r="E91" s="87">
        <v>1.6740999999999999</v>
      </c>
      <c r="F91" s="87">
        <v>1.6671</v>
      </c>
      <c r="G91" s="87">
        <v>1.6583000000000001</v>
      </c>
      <c r="H91" s="87">
        <v>1.5855999999999999</v>
      </c>
      <c r="I91" s="87">
        <v>1.6126</v>
      </c>
      <c r="J91" s="87">
        <v>1.5862000000000001</v>
      </c>
      <c r="K91" s="87">
        <v>1.5630999999999999</v>
      </c>
      <c r="L91" s="87">
        <v>1.5962000000000001</v>
      </c>
      <c r="M91" s="87">
        <v>1.7488999999999999</v>
      </c>
      <c r="N91" s="87">
        <v>1.7718</v>
      </c>
      <c r="O91" s="25">
        <f t="shared" si="21"/>
        <v>1.6557500000000001</v>
      </c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9.75" customHeight="1" x14ac:dyDescent="0.25">
      <c r="A92" s="33" t="s">
        <v>55</v>
      </c>
      <c r="B92" s="21" t="s">
        <v>56</v>
      </c>
      <c r="C92" s="86">
        <v>2089033.2962254782</v>
      </c>
      <c r="D92" s="87">
        <v>2180074.8764810762</v>
      </c>
      <c r="E92" s="87">
        <v>2122279.9393701684</v>
      </c>
      <c r="F92" s="87">
        <v>2062144.9406510321</v>
      </c>
      <c r="G92" s="87">
        <v>2082072.4703176189</v>
      </c>
      <c r="H92" s="87">
        <v>2051907.0633783482</v>
      </c>
      <c r="I92" s="87">
        <v>2071688.8194916325</v>
      </c>
      <c r="J92" s="87">
        <v>2137003.6690379307</v>
      </c>
      <c r="K92" s="87">
        <v>2076885.800307876</v>
      </c>
      <c r="L92" s="87">
        <v>2052051.8187244751</v>
      </c>
      <c r="M92" s="87">
        <v>2099214.3787437538</v>
      </c>
      <c r="N92" s="87">
        <v>2104746.8541047275</v>
      </c>
      <c r="O92" s="25">
        <f t="shared" si="21"/>
        <v>2094091.9939028434</v>
      </c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9.75" customHeight="1" x14ac:dyDescent="0.25">
      <c r="A93" s="89" t="s">
        <v>57</v>
      </c>
      <c r="B93" s="36" t="s">
        <v>58</v>
      </c>
      <c r="C93" s="90">
        <v>55.457825187333313</v>
      </c>
      <c r="D93" s="91">
        <v>57.027025726774184</v>
      </c>
      <c r="E93" s="91">
        <v>54.23004522548387</v>
      </c>
      <c r="F93" s="91">
        <v>50.552508745357152</v>
      </c>
      <c r="G93" s="91">
        <v>50.412146357741939</v>
      </c>
      <c r="H93" s="91">
        <v>50.197975195666686</v>
      </c>
      <c r="I93" s="91">
        <v>54.415939833870958</v>
      </c>
      <c r="J93" s="91">
        <v>55.378506034999972</v>
      </c>
      <c r="K93" s="91">
        <v>55.809232116129031</v>
      </c>
      <c r="L93" s="91">
        <v>56.034394562903223</v>
      </c>
      <c r="M93" s="91">
        <v>58.425567156999961</v>
      </c>
      <c r="N93" s="91">
        <v>56.54087144225803</v>
      </c>
      <c r="O93" s="40">
        <f t="shared" si="21"/>
        <v>54.540169798793187</v>
      </c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" customHeight="1" x14ac:dyDescent="0.3">
      <c r="A94" s="9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3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3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5">
      <c r="A100" s="1"/>
      <c r="B100" s="1"/>
      <c r="C100" s="1"/>
      <c r="D100" s="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3">
    <mergeCell ref="A85:B85"/>
    <mergeCell ref="C2:O2"/>
    <mergeCell ref="A5:E5"/>
    <mergeCell ref="A7:B7"/>
    <mergeCell ref="A9:A18"/>
    <mergeCell ref="A20:A36"/>
    <mergeCell ref="A38:A43"/>
    <mergeCell ref="A52:A58"/>
    <mergeCell ref="A60:A66"/>
    <mergeCell ref="A74:B74"/>
    <mergeCell ref="A75:B75"/>
    <mergeCell ref="A77:B77"/>
    <mergeCell ref="A78:A84"/>
  </mergeCells>
  <pageMargins left="0.511811024" right="0.511811024" top="0.78740157499999996" bottom="0.78740157499999996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OB-2012</vt:lpstr>
      <vt:lpstr>2011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Marcio de Araujo Alves Dias</cp:lastModifiedBy>
  <dcterms:created xsi:type="dcterms:W3CDTF">2008-01-15T17:31:37Z</dcterms:created>
  <dcterms:modified xsi:type="dcterms:W3CDTF">2026-05-22T14:29:40Z</dcterms:modified>
</cp:coreProperties>
</file>