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lfac\Downloads\"/>
    </mc:Choice>
  </mc:AlternateContent>
  <xr:revisionPtr revIDLastSave="0" documentId="13_ncr:1_{6327E5EF-F9B9-4B8E-89EB-5E0C77473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áfico" sheetId="4" r:id="rId1"/>
    <sheet name="Dados" sheetId="2" r:id="rId2"/>
    <sheet name="Plan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3" i="2"/>
  <c r="C12" i="2"/>
  <c r="B12" i="2"/>
  <c r="B11" i="2"/>
  <c r="C11" i="2" s="1"/>
  <c r="C10" i="2"/>
  <c r="B10" i="2"/>
  <c r="C9" i="2"/>
  <c r="B9" i="2"/>
  <c r="C8" i="2"/>
  <c r="B8" i="2"/>
  <c r="C7" i="2"/>
  <c r="B7" i="2"/>
  <c r="O3" i="4"/>
  <c r="B6" i="2"/>
  <c r="B5" i="2" l="1"/>
  <c r="C5" i="2" s="1"/>
  <c r="D9" i="2"/>
  <c r="B4" i="2"/>
  <c r="D7" i="2"/>
  <c r="D8" i="2"/>
  <c r="D12" i="2"/>
  <c r="D5" i="2" l="1"/>
  <c r="C6" i="2"/>
  <c r="D6" i="2" s="1"/>
  <c r="D13" i="2"/>
  <c r="D11" i="2"/>
  <c r="D10" i="2"/>
  <c r="B3" i="4"/>
  <c r="B2" i="2" l="1"/>
  <c r="C2" i="2" s="1"/>
  <c r="D2" i="2" s="1"/>
  <c r="B3" i="2" l="1"/>
  <c r="C3" i="2" l="1"/>
  <c r="D3" i="2" l="1"/>
  <c r="C4" i="2"/>
  <c r="D4" i="2" s="1"/>
</calcChain>
</file>

<file path=xl/sharedStrings.xml><?xml version="1.0" encoding="utf-8"?>
<sst xmlns="http://schemas.openxmlformats.org/spreadsheetml/2006/main" count="20" uniqueCount="20">
  <si>
    <t>Saldo Inicial (*)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</si>
  <si>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</si>
  <si>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</si>
  <si>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</si>
  <si>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</si>
  <si>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</si>
  <si>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</si>
  <si>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</si>
  <si>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</si>
  <si>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</si>
  <si>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</si>
  <si>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</si>
  <si>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</si>
  <si>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</si>
  <si>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Mensal</t>
  </si>
  <si>
    <t>Acumulado</t>
  </si>
  <si>
    <t>Meta 2025 = 49.356**</t>
  </si>
  <si>
    <t>Saldo Inicial</t>
  </si>
  <si>
    <t>Meta Total 2025</t>
  </si>
  <si>
    <t>Evolução mensal geração de lastro para emissão de CBIOS - 2025 (até 30/11)
Atualizado em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</si>
</sst>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rgb="FF343A40"/>
      <name val="Arial"/>
      <family val="2"/>
    </font>
    <font>
      <sz val="11"/>
      <color theme="1"/>
      <name val="Arial"/>
      <family val="2"/>
    </font>
    <font>
      <b/>
      <sz val="14"/>
      <color rgb="FF2F70E9"/>
      <name val="Arial"/>
      <family val="2"/>
    </font>
    <font>
      <b/>
      <sz val="11"/>
      <color theme="1"/>
      <name val="Arial"/>
      <family val="2"/>
    </font>
    <font>
      <sz val="14"/>
      <color rgb="FF2F70E9"/>
      <name val="Arial"/>
      <family val="2"/>
    </font>
    <font>
      <b/>
      <sz val="14"/>
      <color rgb="FF2F70E9"/>
      <name val="Segoe UI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1351B4"/>
      <name val="Segoe UI"/>
      <family val="2"/>
    </font>
    <font>
      <b/>
      <sz val="8"/>
      <color rgb="FF1351B4"/>
      <name val="Segoe U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6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center"/>
    </xf>
    <xf numFmtId="3" fontId="10" fillId="0" borderId="0" xfId="0" applyNumberFormat="1" applyFont="1"/>
    <xf numFmtId="3" fontId="11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" fillId="0" borderId="2" xfId="0" applyFont="1" applyBorder="1" applyAlignment="1">
      <alignment horizont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tx1"/>
                </a:solidFill>
              </a:rPr>
              <a:t>CBIOS </a:t>
            </a:r>
          </a:p>
        </c:rich>
      </c:tx>
      <c:layout>
        <c:manualLayout>
          <c:xMode val="edge"/>
          <c:yMode val="edge"/>
          <c:x val="0.4681240729668545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60299407018567"/>
          <c:y val="7.5392172993302184E-2"/>
          <c:w val="0.75389951835804336"/>
          <c:h val="0.82011799271359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Dados!$B$1</c:f>
              <c:strCache>
                <c:ptCount val="1"/>
                <c:pt idx="0">
                  <c:v>Mensal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F775-47D5-829D-146414E4B11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5-47D5-829D-146414E4B113}"/>
                </c:ext>
              </c:extLst>
            </c:dLbl>
            <c:dLbl>
              <c:idx val="1"/>
              <c:layout>
                <c:manualLayout>
                  <c:x val="-2.7036724190394961E-17"/>
                  <c:y val="9.296455458165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C3-4621-890A-C5915910FFDF}"/>
                </c:ext>
              </c:extLst>
            </c:dLbl>
            <c:dLbl>
              <c:idx val="2"/>
              <c:layout>
                <c:manualLayout>
                  <c:x val="-7.3737372329836211E-4"/>
                  <c:y val="9.9375903173491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C3-4621-890A-C5915910FFDF}"/>
                </c:ext>
              </c:extLst>
            </c:dLbl>
            <c:dLbl>
              <c:idx val="3"/>
              <c:layout>
                <c:manualLayout>
                  <c:x val="-1.4747474465967782E-3"/>
                  <c:y val="0.102581577469410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C3-4621-890A-C5915910FFDF}"/>
                </c:ext>
              </c:extLst>
            </c:dLbl>
            <c:dLbl>
              <c:idx val="4"/>
              <c:layout>
                <c:manualLayout>
                  <c:x val="-1.449851050636847E-3"/>
                  <c:y val="8.5295226877037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E3-4613-8917-5981B3C81BE0}"/>
                </c:ext>
              </c:extLst>
            </c:dLbl>
            <c:dLbl>
              <c:idx val="5"/>
              <c:layout>
                <c:manualLayout>
                  <c:x val="-7.2492552531842349E-4"/>
                  <c:y val="8.5295226877037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E3-4613-8917-5981B3C81BE0}"/>
                </c:ext>
              </c:extLst>
            </c:dLbl>
            <c:dLbl>
              <c:idx val="6"/>
              <c:layout>
                <c:manualLayout>
                  <c:x val="-7.2492552531837036E-4"/>
                  <c:y val="9.1856398175271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E3-4613-8917-5981B3C81BE0}"/>
                </c:ext>
              </c:extLst>
            </c:dLbl>
            <c:dLbl>
              <c:idx val="7"/>
              <c:layout>
                <c:manualLayout>
                  <c:x val="-1.0221043498089881E-16"/>
                  <c:y val="9.1856398175271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E3-4613-8917-5981B3C81BE0}"/>
                </c:ext>
              </c:extLst>
            </c:dLbl>
            <c:dLbl>
              <c:idx val="8"/>
              <c:layout>
                <c:manualLayout>
                  <c:x val="-1.393794759880441E-3"/>
                  <c:y val="9.5136983824387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E3-4613-8917-5981B3C81BE0}"/>
                </c:ext>
              </c:extLst>
            </c:dLbl>
            <c:dLbl>
              <c:idx val="9"/>
              <c:layout>
                <c:manualLayout>
                  <c:x val="0"/>
                  <c:y val="9.669059822417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B3-49A6-A8E1-7FC7FE0628E7}"/>
                </c:ext>
              </c:extLst>
            </c:dLbl>
            <c:dLbl>
              <c:idx val="10"/>
              <c:layout>
                <c:manualLayout>
                  <c:x val="-9.8833361060989994E-17"/>
                  <c:y val="9.3356439664725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3C-450E-BB57-455661ED8AFA}"/>
                </c:ext>
              </c:extLst>
            </c:dLbl>
            <c:dLbl>
              <c:idx val="11"/>
              <c:layout>
                <c:manualLayout>
                  <c:x val="-2.0216148298447655E-3"/>
                  <c:y val="9.3356439664725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DE-49F2-A846-4D77A29FA610}"/>
                </c:ext>
              </c:extLst>
            </c:dLbl>
            <c:dLbl>
              <c:idx val="12"/>
              <c:layout>
                <c:manualLayout>
                  <c:x val="-9.8833361060989994E-17"/>
                  <c:y val="8.6688122545816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FC-47D6-91F7-0B05FD842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Dados!$A$2:$A$14</c:f>
              <c:strCache>
                <c:ptCount val="13"/>
                <c:pt idx="0">
                  <c:v>Saldo Inicial</c:v>
                </c:pt>
                <c:pt idx="1">
                  <c:v>jan/25</c:v>
                </c:pt>
                <c:pt idx="2">
                  <c:v>fev/25</c:v>
                </c:pt>
                <c:pt idx="3">
                  <c:v>mar/25</c:v>
                </c:pt>
                <c:pt idx="4">
                  <c:v>abr/25</c:v>
                </c:pt>
                <c:pt idx="5">
                  <c:v>mai/25</c:v>
                </c:pt>
                <c:pt idx="6">
                  <c:v>jun/25</c:v>
                </c:pt>
                <c:pt idx="7">
                  <c:v>jul/25</c:v>
                </c:pt>
                <c:pt idx="8">
                  <c:v>ago/25</c:v>
                </c:pt>
                <c:pt idx="9">
                  <c:v>set/25</c:v>
                </c:pt>
                <c:pt idx="10">
                  <c:v>out/25</c:v>
                </c:pt>
                <c:pt idx="11">
                  <c:v>nov/25</c:v>
                </c:pt>
                <c:pt idx="12">
                  <c:v>dez/25</c:v>
                </c:pt>
              </c:strCache>
            </c:strRef>
          </c:cat>
          <c:val>
            <c:numRef>
              <c:f>Dados!$B$2:$B$14</c:f>
              <c:numCache>
                <c:formatCode>#,##0</c:formatCode>
                <c:ptCount val="13"/>
                <c:pt idx="0">
                  <c:v>16410.303</c:v>
                </c:pt>
                <c:pt idx="1">
                  <c:v>3815.6570000000002</c:v>
                </c:pt>
                <c:pt idx="2">
                  <c:v>3478.3560000000002</c:v>
                </c:pt>
                <c:pt idx="3">
                  <c:v>3691.2840000000001</c:v>
                </c:pt>
                <c:pt idx="4">
                  <c:v>3607.6860000000001</c:v>
                </c:pt>
                <c:pt idx="5">
                  <c:v>3378.2579999999998</c:v>
                </c:pt>
                <c:pt idx="6">
                  <c:v>3403.9349999999999</c:v>
                </c:pt>
                <c:pt idx="7">
                  <c:v>3519.3710000000001</c:v>
                </c:pt>
                <c:pt idx="8">
                  <c:v>3491.288</c:v>
                </c:pt>
                <c:pt idx="9">
                  <c:v>3554.114</c:v>
                </c:pt>
                <c:pt idx="10">
                  <c:v>3861.3609999999999</c:v>
                </c:pt>
                <c:pt idx="11">
                  <c:v>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9-47E3-B4D1-6167DF8C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59"/>
        <c:axId val="186893440"/>
        <c:axId val="186894976"/>
      </c:barChart>
      <c:lineChart>
        <c:grouping val="stacked"/>
        <c:varyColors val="0"/>
        <c:ser>
          <c:idx val="1"/>
          <c:order val="1"/>
          <c:tx>
            <c:strRef>
              <c:f>Dados!$C$1</c:f>
              <c:strCache>
                <c:ptCount val="1"/>
                <c:pt idx="0">
                  <c:v>Acumulado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4715199560037537E-2"/>
                  <c:y val="-4.2552423502388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5-47D5-829D-146414E4B113}"/>
                </c:ext>
              </c:extLst>
            </c:dLbl>
            <c:dLbl>
              <c:idx val="1"/>
              <c:layout>
                <c:manualLayout>
                  <c:x val="-3.7373409769377371E-2"/>
                  <c:y val="-7.83002353772661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58810141245969E-2"/>
                      <c:h val="0.113897607734004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775-47D5-829D-146414E4B113}"/>
                </c:ext>
              </c:extLst>
            </c:dLbl>
            <c:dLbl>
              <c:idx val="2"/>
              <c:layout>
                <c:manualLayout>
                  <c:x val="-3.9726909287007249E-2"/>
                  <c:y val="-4.75931570212471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244422087118327E-2"/>
                      <c:h val="8.82522133666521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775-47D5-829D-146414E4B113}"/>
                </c:ext>
              </c:extLst>
            </c:dLbl>
            <c:dLbl>
              <c:idx val="3"/>
              <c:layout>
                <c:manualLayout>
                  <c:x val="-2.9249815714630152E-2"/>
                  <c:y val="-7.1403492165660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75-47D5-829D-146414E4B113}"/>
                </c:ext>
              </c:extLst>
            </c:dLbl>
            <c:dLbl>
              <c:idx val="4"/>
              <c:layout>
                <c:manualLayout>
                  <c:x val="-3.2463502721400042E-2"/>
                  <c:y val="-8.569186215111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75-47D5-829D-146414E4B113}"/>
                </c:ext>
              </c:extLst>
            </c:dLbl>
            <c:dLbl>
              <c:idx val="5"/>
              <c:layout>
                <c:manualLayout>
                  <c:x val="-3.1461929778695802E-2"/>
                  <c:y val="-4.243648904554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75-47D5-829D-146414E4B113}"/>
                </c:ext>
              </c:extLst>
            </c:dLbl>
            <c:dLbl>
              <c:idx val="6"/>
              <c:layout>
                <c:manualLayout>
                  <c:x val="-3.6469794492216316E-2"/>
                  <c:y val="-3.3167480522918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75-47D5-829D-146414E4B113}"/>
                </c:ext>
              </c:extLst>
            </c:dLbl>
            <c:dLbl>
              <c:idx val="7"/>
              <c:layout>
                <c:manualLayout>
                  <c:x val="-2.7455638007879507E-2"/>
                  <c:y val="-3.9346819537999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75-47D5-829D-146414E4B113}"/>
                </c:ext>
              </c:extLst>
            </c:dLbl>
            <c:dLbl>
              <c:idx val="8"/>
              <c:layout>
                <c:manualLayout>
                  <c:x val="-2.4450919179767012E-2"/>
                  <c:y val="-5.4795167075703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75-47D5-829D-146414E4B113}"/>
                </c:ext>
              </c:extLst>
            </c:dLbl>
            <c:dLbl>
              <c:idx val="9"/>
              <c:layout>
                <c:manualLayout>
                  <c:x val="-2.2447773294358792E-2"/>
                  <c:y val="-4.8615828060621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75-47D5-829D-146414E4B113}"/>
                </c:ext>
              </c:extLst>
            </c:dLbl>
            <c:dLbl>
              <c:idx val="10"/>
              <c:layout>
                <c:manualLayout>
                  <c:x val="-3.1259385281655096E-2"/>
                  <c:y val="-5.0441158838637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E5-4C1F-A0E7-44733C358480}"/>
                </c:ext>
              </c:extLst>
            </c:dLbl>
            <c:dLbl>
              <c:idx val="11"/>
              <c:layout>
                <c:manualLayout>
                  <c:x val="-2.6500584951486779E-2"/>
                  <c:y val="-6.0058181726394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D3E-95EA-403CD31E2B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Dados!$A$2:$A$14</c:f>
              <c:strCache>
                <c:ptCount val="13"/>
                <c:pt idx="0">
                  <c:v>Saldo Inicial</c:v>
                </c:pt>
                <c:pt idx="1">
                  <c:v>jan/25</c:v>
                </c:pt>
                <c:pt idx="2">
                  <c:v>fev/25</c:v>
                </c:pt>
                <c:pt idx="3">
                  <c:v>mar/25</c:v>
                </c:pt>
                <c:pt idx="4">
                  <c:v>abr/25</c:v>
                </c:pt>
                <c:pt idx="5">
                  <c:v>mai/25</c:v>
                </c:pt>
                <c:pt idx="6">
                  <c:v>jun/25</c:v>
                </c:pt>
                <c:pt idx="7">
                  <c:v>jul/25</c:v>
                </c:pt>
                <c:pt idx="8">
                  <c:v>ago/25</c:v>
                </c:pt>
                <c:pt idx="9">
                  <c:v>set/25</c:v>
                </c:pt>
                <c:pt idx="10">
                  <c:v>out/25</c:v>
                </c:pt>
                <c:pt idx="11">
                  <c:v>nov/25</c:v>
                </c:pt>
                <c:pt idx="12">
                  <c:v>dez/25</c:v>
                </c:pt>
              </c:strCache>
            </c:strRef>
          </c:cat>
          <c:val>
            <c:numRef>
              <c:f>Dados!$C$2:$C$13</c:f>
              <c:numCache>
                <c:formatCode>#,##0</c:formatCode>
                <c:ptCount val="12"/>
                <c:pt idx="0">
                  <c:v>16410.303</c:v>
                </c:pt>
                <c:pt idx="1">
                  <c:v>20225.96</c:v>
                </c:pt>
                <c:pt idx="2">
                  <c:v>23704.315999999999</c:v>
                </c:pt>
                <c:pt idx="3">
                  <c:v>27395.599999999999</c:v>
                </c:pt>
                <c:pt idx="4">
                  <c:v>31003.286</c:v>
                </c:pt>
                <c:pt idx="5">
                  <c:v>34381.544000000002</c:v>
                </c:pt>
                <c:pt idx="6">
                  <c:v>37785.478999999999</c:v>
                </c:pt>
                <c:pt idx="7">
                  <c:v>41304.85</c:v>
                </c:pt>
                <c:pt idx="8">
                  <c:v>44796.137999999999</c:v>
                </c:pt>
                <c:pt idx="9">
                  <c:v>48350.252</c:v>
                </c:pt>
                <c:pt idx="10">
                  <c:v>52211.612999999998</c:v>
                </c:pt>
                <c:pt idx="11">
                  <c:v>55778.612999999998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9-47E3-B4D1-6167DF8C2A1E}"/>
            </c:ext>
          </c:extLst>
        </c:ser>
        <c:ser>
          <c:idx val="2"/>
          <c:order val="2"/>
          <c:tx>
            <c:strRef>
              <c:f>Dados!$D$1</c:f>
              <c:strCache>
                <c:ptCount val="1"/>
                <c:pt idx="0">
                  <c:v>Meta 2025 = 49.356**</c:v>
                </c:pt>
              </c:strCache>
            </c:strRef>
          </c:tx>
          <c:cat>
            <c:strRef>
              <c:f>Dados!$A$2:$A$14</c:f>
              <c:strCache>
                <c:ptCount val="13"/>
                <c:pt idx="0">
                  <c:v>Saldo Inicial</c:v>
                </c:pt>
                <c:pt idx="1">
                  <c:v>jan/25</c:v>
                </c:pt>
                <c:pt idx="2">
                  <c:v>fev/25</c:v>
                </c:pt>
                <c:pt idx="3">
                  <c:v>mar/25</c:v>
                </c:pt>
                <c:pt idx="4">
                  <c:v>abr/25</c:v>
                </c:pt>
                <c:pt idx="5">
                  <c:v>mai/25</c:v>
                </c:pt>
                <c:pt idx="6">
                  <c:v>jun/25</c:v>
                </c:pt>
                <c:pt idx="7">
                  <c:v>jul/25</c:v>
                </c:pt>
                <c:pt idx="8">
                  <c:v>ago/25</c:v>
                </c:pt>
                <c:pt idx="9">
                  <c:v>set/25</c:v>
                </c:pt>
                <c:pt idx="10">
                  <c:v>out/25</c:v>
                </c:pt>
                <c:pt idx="11">
                  <c:v>nov/25</c:v>
                </c:pt>
                <c:pt idx="12">
                  <c:v>dez/25</c:v>
                </c:pt>
              </c:strCache>
            </c:strRef>
          </c:cat>
          <c:val>
            <c:numRef>
              <c:f>Dados!$D$2:$D$13</c:f>
              <c:numCache>
                <c:formatCode>#,##0</c:formatCode>
                <c:ptCount val="12"/>
                <c:pt idx="0">
                  <c:v>32945.835000000036</c:v>
                </c:pt>
                <c:pt idx="1">
                  <c:v>29130.178000000036</c:v>
                </c:pt>
                <c:pt idx="2">
                  <c:v>25651.822000000036</c:v>
                </c:pt>
                <c:pt idx="3">
                  <c:v>21960.538000000037</c:v>
                </c:pt>
                <c:pt idx="4">
                  <c:v>18352.852000000035</c:v>
                </c:pt>
                <c:pt idx="5">
                  <c:v>14974.594000000034</c:v>
                </c:pt>
                <c:pt idx="6">
                  <c:v>11570.659000000036</c:v>
                </c:pt>
                <c:pt idx="7">
                  <c:v>8051.2880000000368</c:v>
                </c:pt>
                <c:pt idx="8">
                  <c:v>4560.0000000000364</c:v>
                </c:pt>
                <c:pt idx="9">
                  <c:v>1005.886000000035</c:v>
                </c:pt>
                <c:pt idx="10">
                  <c:v>-2855.4749999999622</c:v>
                </c:pt>
                <c:pt idx="11">
                  <c:v>-6422.4749999999622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775-47D5-829D-146414E4B113}"/>
            </c:ext>
          </c:extLst>
        </c:ser>
        <c:ser>
          <c:idx val="3"/>
          <c:order val="3"/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F775-47D5-829D-146414E4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70944"/>
        <c:axId val="22369024"/>
      </c:lineChart>
      <c:catAx>
        <c:axId val="186893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6894976"/>
        <c:crosses val="autoZero"/>
        <c:auto val="1"/>
        <c:lblAlgn val="ctr"/>
        <c:lblOffset val="100"/>
        <c:noMultiLvlLbl val="0"/>
      </c:catAx>
      <c:valAx>
        <c:axId val="186894976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Emissão CBIOS - (mil)</a:t>
                </a:r>
                <a:r>
                  <a:rPr lang="pt-BR" sz="1600" b="1" i="0" u="none" strike="noStrike" baseline="0"/>
                  <a:t> </a:t>
                </a:r>
                <a:endParaRPr lang="pt-BR" sz="16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893440"/>
        <c:crosses val="autoZero"/>
        <c:crossBetween val="between"/>
        <c:majorUnit val="4000"/>
      </c:valAx>
      <c:valAx>
        <c:axId val="2236902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Acumulado  Emissão CBIOS - (mil)</a:t>
                </a:r>
              </a:p>
            </c:rich>
          </c:tx>
          <c:layout>
            <c:manualLayout>
              <c:xMode val="edge"/>
              <c:yMode val="edge"/>
              <c:x val="0.95800348748376374"/>
              <c:y val="0.108609134494070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370944"/>
        <c:crosses val="max"/>
        <c:crossBetween val="between"/>
        <c:majorUnit val="5000"/>
        <c:minorUnit val="1000"/>
      </c:valAx>
      <c:catAx>
        <c:axId val="2237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3690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8.1946221184982682E-2"/>
          <c:y val="6.9948024231418382E-2"/>
          <c:w val="0.42823852104742482"/>
          <c:h val="7.8275682208758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18246</xdr:colOff>
      <xdr:row>0</xdr:row>
      <xdr:rowOff>0</xdr:rowOff>
    </xdr:from>
    <xdr:to>
      <xdr:col>1</xdr:col>
      <xdr:colOff>1707608</xdr:colOff>
      <xdr:row>0</xdr:row>
      <xdr:rowOff>847309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153" y="0"/>
          <a:ext cx="1648712" cy="8441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20181</xdr:rowOff>
    </xdr:from>
    <xdr:to>
      <xdr:col>16</xdr:col>
      <xdr:colOff>299528</xdr:colOff>
      <xdr:row>24</xdr:row>
      <xdr:rowOff>151030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84395</xdr:colOff>
      <xdr:row>0</xdr:row>
      <xdr:rowOff>33449</xdr:rowOff>
    </xdr:from>
    <xdr:to>
      <xdr:col>14</xdr:col>
      <xdr:colOff>874970</xdr:colOff>
      <xdr:row>0</xdr:row>
      <xdr:rowOff>820849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71587" y="33449"/>
          <a:ext cx="790575" cy="787400"/>
        </a:xfrm>
        <a:prstGeom prst="rect">
          <a:avLst/>
        </a:prstGeom>
      </xdr:spPr>
    </xdr:pic>
    <xdr:clientData/>
  </xdr:twoCellAnchor>
  <xdr:twoCellAnchor>
    <xdr:from>
      <xdr:col>1</xdr:col>
      <xdr:colOff>52191</xdr:colOff>
      <xdr:row>25</xdr:row>
      <xdr:rowOff>78288</xdr:rowOff>
    </xdr:from>
    <xdr:to>
      <xdr:col>15</xdr:col>
      <xdr:colOff>876821</xdr:colOff>
      <xdr:row>29</xdr:row>
      <xdr:rowOff>83867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965" y="5553665"/>
          <a:ext cx="18137365" cy="748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Notas explicativas: </a:t>
          </a:r>
        </a:p>
        <a:p>
          <a:r>
            <a:rPr lang="pt-BR" sz="1100"/>
            <a:t>(*) Estoque = CBIOS gerados até 31/12/2024 - CBIOS aposentados até 31/12/2024 (157.867.381 - 141.457.078 = 16.410.303)</a:t>
          </a:r>
        </a:p>
        <a:p>
          <a:r>
            <a:rPr lang="pt-BR">
              <a:effectLst/>
            </a:rPr>
            <a:t>(**) Meta = Total de metas</a:t>
          </a:r>
          <a:r>
            <a:rPr lang="pt-BR" baseline="0">
              <a:effectLst/>
            </a:rPr>
            <a:t> individuais para 20225 </a:t>
          </a:r>
          <a:r>
            <a:rPr lang="pt-BR">
              <a:effectLst/>
            </a:rPr>
            <a:t>=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49.356.138</a:t>
          </a:r>
          <a:endParaRPr lang="pt-BR" sz="1100" b="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6"/>
  <sheetViews>
    <sheetView showGridLines="0" tabSelected="1" zoomScale="53" zoomScaleNormal="53" workbookViewId="0">
      <selection activeCell="B1" sqref="B1:O1"/>
    </sheetView>
  </sheetViews>
  <sheetFormatPr defaultColWidth="15.5703125" defaultRowHeight="15" x14ac:dyDescent="0.25"/>
  <cols>
    <col min="1" max="1" width="2" customWidth="1"/>
    <col min="2" max="2" width="35.140625" customWidth="1"/>
    <col min="3" max="7" width="17.42578125" customWidth="1"/>
    <col min="11" max="11" width="16" customWidth="1"/>
    <col min="15" max="15" width="19.140625" customWidth="1"/>
  </cols>
  <sheetData>
    <row r="1" spans="2:18" ht="70.5" customHeight="1" x14ac:dyDescent="0.25">
      <c r="B1" s="14" t="s">
        <v>19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2:1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3" t="s">
        <v>13</v>
      </c>
    </row>
    <row r="3" spans="2:18" ht="18" x14ac:dyDescent="0.25">
      <c r="B3" s="4">
        <f>157867381-141457078</f>
        <v>16410303</v>
      </c>
      <c r="C3" s="4">
        <v>3815657</v>
      </c>
      <c r="D3" s="4">
        <v>3478356</v>
      </c>
      <c r="E3" s="4">
        <v>3691284</v>
      </c>
      <c r="F3" s="4">
        <v>3607686</v>
      </c>
      <c r="G3" s="4">
        <v>3378258</v>
      </c>
      <c r="H3" s="4">
        <v>3403935</v>
      </c>
      <c r="I3" s="4">
        <v>3519371</v>
      </c>
      <c r="J3" s="4">
        <v>3491288</v>
      </c>
      <c r="K3" s="4">
        <v>3554114</v>
      </c>
      <c r="L3" s="4">
        <v>3861361</v>
      </c>
      <c r="M3" s="4">
        <v>3567041</v>
      </c>
      <c r="N3" s="4"/>
      <c r="O3" s="2">
        <f>SUM(B3:N3)</f>
        <v>55778654</v>
      </c>
      <c r="P3" s="5"/>
      <c r="Q3" s="5"/>
      <c r="R3" s="5"/>
    </row>
    <row r="4" spans="2:18" x14ac:dyDescent="0.25">
      <c r="H4" s="5"/>
      <c r="O4" s="5"/>
      <c r="P4" s="5"/>
      <c r="Q4" s="11"/>
      <c r="R4" s="5"/>
    </row>
    <row r="5" spans="2:18" x14ac:dyDescent="0.25">
      <c r="P5" s="5"/>
    </row>
    <row r="6" spans="2:18" x14ac:dyDescent="0.25">
      <c r="P6" s="5"/>
    </row>
    <row r="22" spans="2:9" ht="20.25" x14ac:dyDescent="0.35">
      <c r="B22" s="6"/>
      <c r="I22" s="5"/>
    </row>
    <row r="25" spans="2:9" ht="24.75" customHeight="1" x14ac:dyDescent="0.25"/>
    <row r="26" spans="2:9" ht="16.5" x14ac:dyDescent="0.3">
      <c r="B26" s="10"/>
    </row>
    <row r="27" spans="2:9" x14ac:dyDescent="0.25">
      <c r="B27" s="5"/>
    </row>
    <row r="28" spans="2:9" x14ac:dyDescent="0.25">
      <c r="B28" s="5"/>
    </row>
    <row r="34" spans="2:3" x14ac:dyDescent="0.25">
      <c r="C34" s="5"/>
    </row>
    <row r="35" spans="2:3" x14ac:dyDescent="0.25">
      <c r="C35" s="5"/>
    </row>
    <row r="36" spans="2:3" x14ac:dyDescent="0.25">
      <c r="C36" s="5"/>
    </row>
    <row r="37" spans="2:3" x14ac:dyDescent="0.25">
      <c r="C37" s="5"/>
    </row>
    <row r="38" spans="2:3" x14ac:dyDescent="0.25">
      <c r="C38" s="5"/>
    </row>
    <row r="40" spans="2:3" x14ac:dyDescent="0.25">
      <c r="B40" s="5"/>
    </row>
    <row r="41" spans="2:3" x14ac:dyDescent="0.25">
      <c r="B41" s="5"/>
    </row>
    <row r="42" spans="2:3" x14ac:dyDescent="0.25">
      <c r="B42" s="11"/>
    </row>
    <row r="43" spans="2:3" x14ac:dyDescent="0.25">
      <c r="B43" s="5"/>
    </row>
    <row r="44" spans="2:3" x14ac:dyDescent="0.25">
      <c r="B44" s="5"/>
    </row>
    <row r="45" spans="2:3" x14ac:dyDescent="0.25">
      <c r="B45" s="5"/>
    </row>
    <row r="46" spans="2:3" x14ac:dyDescent="0.25">
      <c r="B46" s="5"/>
    </row>
  </sheetData>
  <sheetProtection algorithmName="SHA-512" hashValue="vqUZZkPikrsNmrblVkj+zokvW3vzQr799IFUCMqPHZyDtyzMQ1Ulw2ssXvaUrJHRUKyDrAn3a7cagTSTSeiziA==" saltValue="4FuUHb/4KPEChxrdkXMX/Q==" spinCount="100000" sheet="1" objects="1" scenarios="1"/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B12" sqref="B12"/>
    </sheetView>
  </sheetViews>
  <sheetFormatPr defaultRowHeight="15" x14ac:dyDescent="0.25"/>
  <cols>
    <col min="1" max="1" width="46.85546875" bestFit="1" customWidth="1"/>
    <col min="2" max="2" width="13.85546875" bestFit="1" customWidth="1"/>
    <col min="3" max="3" width="14.140625" bestFit="1" customWidth="1"/>
    <col min="4" max="4" width="27.5703125" bestFit="1" customWidth="1"/>
    <col min="5" max="5" width="9.85546875" bestFit="1" customWidth="1"/>
    <col min="6" max="6" width="10.140625" bestFit="1" customWidth="1"/>
  </cols>
  <sheetData>
    <row r="1" spans="1:6" ht="18.75" x14ac:dyDescent="0.3">
      <c r="A1" s="7"/>
      <c r="B1" s="8" t="s">
        <v>14</v>
      </c>
      <c r="C1" s="8" t="s">
        <v>15</v>
      </c>
      <c r="D1" s="8" t="s">
        <v>16</v>
      </c>
      <c r="F1" s="5"/>
    </row>
    <row r="2" spans="1:6" ht="18" x14ac:dyDescent="0.25">
      <c r="A2" s="9" t="s">
        <v>17</v>
      </c>
      <c r="B2" s="4">
        <f>Gráfico!B3/1000</f>
        <v>16410.303</v>
      </c>
      <c r="C2" s="4">
        <f>B2</f>
        <v>16410.303</v>
      </c>
      <c r="D2" s="4">
        <f t="shared" ref="D2:D14" si="0">(B$16/1000)-C2</f>
        <v>32945.835000000036</v>
      </c>
      <c r="F2" s="5"/>
    </row>
    <row r="3" spans="1:6" ht="18" x14ac:dyDescent="0.25">
      <c r="A3" s="9">
        <v>45658</v>
      </c>
      <c r="B3" s="4">
        <f>Gráfico!C3/1000</f>
        <v>3815.6570000000002</v>
      </c>
      <c r="C3" s="4">
        <f t="shared" ref="C3:C8" si="1">B3+C2</f>
        <v>20225.96</v>
      </c>
      <c r="D3" s="4">
        <f t="shared" si="0"/>
        <v>29130.178000000036</v>
      </c>
    </row>
    <row r="4" spans="1:6" ht="18" x14ac:dyDescent="0.25">
      <c r="A4" s="9">
        <v>45689</v>
      </c>
      <c r="B4" s="4">
        <f>Gráfico!D3/1000</f>
        <v>3478.3560000000002</v>
      </c>
      <c r="C4" s="4">
        <f t="shared" si="1"/>
        <v>23704.315999999999</v>
      </c>
      <c r="D4" s="4">
        <f t="shared" si="0"/>
        <v>25651.822000000036</v>
      </c>
    </row>
    <row r="5" spans="1:6" ht="18" x14ac:dyDescent="0.25">
      <c r="A5" s="9">
        <v>45717</v>
      </c>
      <c r="B5" s="4">
        <f>Gráfico!E3/1000</f>
        <v>3691.2840000000001</v>
      </c>
      <c r="C5" s="4">
        <f t="shared" si="1"/>
        <v>27395.599999999999</v>
      </c>
      <c r="D5" s="4">
        <f t="shared" si="0"/>
        <v>21960.538000000037</v>
      </c>
    </row>
    <row r="6" spans="1:6" ht="18" x14ac:dyDescent="0.25">
      <c r="A6" s="9">
        <v>45748</v>
      </c>
      <c r="B6" s="4">
        <f>Gráfico!F3/1000</f>
        <v>3607.6860000000001</v>
      </c>
      <c r="C6" s="4">
        <f t="shared" si="1"/>
        <v>31003.286</v>
      </c>
      <c r="D6" s="4">
        <f t="shared" si="0"/>
        <v>18352.852000000035</v>
      </c>
    </row>
    <row r="7" spans="1:6" ht="18" x14ac:dyDescent="0.25">
      <c r="A7" s="9">
        <v>45778</v>
      </c>
      <c r="B7" s="4">
        <f>Gráfico!G3/1000</f>
        <v>3378.2579999999998</v>
      </c>
      <c r="C7" s="4">
        <f t="shared" si="1"/>
        <v>34381.544000000002</v>
      </c>
      <c r="D7" s="4">
        <f t="shared" si="0"/>
        <v>14974.594000000034</v>
      </c>
    </row>
    <row r="8" spans="1:6" ht="18" x14ac:dyDescent="0.25">
      <c r="A8" s="9">
        <v>45809</v>
      </c>
      <c r="B8" s="4">
        <f>Gráfico!H3/1000</f>
        <v>3403.9349999999999</v>
      </c>
      <c r="C8" s="4">
        <f t="shared" si="1"/>
        <v>37785.478999999999</v>
      </c>
      <c r="D8" s="4">
        <f t="shared" si="0"/>
        <v>11570.659000000036</v>
      </c>
    </row>
    <row r="9" spans="1:6" ht="18" x14ac:dyDescent="0.25">
      <c r="A9" s="9">
        <v>45839</v>
      </c>
      <c r="B9" s="4">
        <f>Gráfico!I3/1000</f>
        <v>3519.3710000000001</v>
      </c>
      <c r="C9" s="4">
        <f>B9+C8</f>
        <v>41304.85</v>
      </c>
      <c r="D9" s="4">
        <f t="shared" si="0"/>
        <v>8051.2880000000368</v>
      </c>
    </row>
    <row r="10" spans="1:6" ht="18" x14ac:dyDescent="0.25">
      <c r="A10" s="9">
        <v>45870</v>
      </c>
      <c r="B10" s="4">
        <f>Gráfico!J3/1000</f>
        <v>3491.288</v>
      </c>
      <c r="C10" s="4">
        <f>B10+C9</f>
        <v>44796.137999999999</v>
      </c>
      <c r="D10" s="4">
        <f t="shared" si="0"/>
        <v>4560.0000000000364</v>
      </c>
    </row>
    <row r="11" spans="1:6" ht="18" x14ac:dyDescent="0.25">
      <c r="A11" s="9">
        <v>45901</v>
      </c>
      <c r="B11" s="4">
        <f>Gráfico!K3/1000</f>
        <v>3554.114</v>
      </c>
      <c r="C11" s="4">
        <f>B11+C10</f>
        <v>48350.252</v>
      </c>
      <c r="D11" s="4">
        <f t="shared" si="0"/>
        <v>1005.886000000035</v>
      </c>
    </row>
    <row r="12" spans="1:6" ht="18" x14ac:dyDescent="0.25">
      <c r="A12" s="9">
        <v>45931</v>
      </c>
      <c r="B12" s="4">
        <f>Gráfico!L3/1000</f>
        <v>3861.3609999999999</v>
      </c>
      <c r="C12" s="4">
        <f>B12+C11</f>
        <v>52211.612999999998</v>
      </c>
      <c r="D12" s="4">
        <f t="shared" si="0"/>
        <v>-2855.4749999999622</v>
      </c>
    </row>
    <row r="13" spans="1:6" ht="18" x14ac:dyDescent="0.25">
      <c r="A13" s="9">
        <v>45962</v>
      </c>
      <c r="B13" s="4">
        <v>3567</v>
      </c>
      <c r="C13" s="4">
        <f>B13+C12</f>
        <v>55778.612999999998</v>
      </c>
      <c r="D13" s="4">
        <f t="shared" si="0"/>
        <v>-6422.4749999999622</v>
      </c>
    </row>
    <row r="14" spans="1:6" ht="18" x14ac:dyDescent="0.25">
      <c r="A14" s="9">
        <v>45992</v>
      </c>
      <c r="B14" s="4"/>
      <c r="C14" s="4"/>
      <c r="D14" s="4">
        <f t="shared" si="0"/>
        <v>49356.138000000035</v>
      </c>
    </row>
    <row r="16" spans="1:6" x14ac:dyDescent="0.25">
      <c r="A16" s="12" t="s">
        <v>18</v>
      </c>
      <c r="B16" s="13">
        <v>49356138.000000037</v>
      </c>
    </row>
  </sheetData>
  <sheetProtection algorithmName="SHA-512" hashValue="inaJELI25Y3vXW2LnRrLlwTNvRMDKFQ5b+S8BO49evskm71NfOjJXliEJSQ/1mqh/1MnBJcufg4N5YmfaDwjfg==" saltValue="d3ziW/0fHrMGK94vgz/ksg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A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a86c080-d3e5-4e59-b3d0-e64ad402cd12">
      <Terms xmlns="http://schemas.microsoft.com/office/infopath/2007/PartnerControls"/>
    </lcf76f155ced4ddcb4097134ff3c332f>
    <_ip_UnifiedCompliancePolicyProperties xmlns="http://schemas.microsoft.com/sharepoint/v3" xsi:nil="true"/>
    <TaxCatchAll xmlns="31868fac-c524-40fb-8f5c-0ca795b66d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579F0DFC1E904E86A6371E873925E2" ma:contentTypeVersion="19" ma:contentTypeDescription="Crie um novo documento." ma:contentTypeScope="" ma:versionID="c123f2606518785167a9b3932effdc3e">
  <xsd:schema xmlns:xsd="http://www.w3.org/2001/XMLSchema" xmlns:xs="http://www.w3.org/2001/XMLSchema" xmlns:p="http://schemas.microsoft.com/office/2006/metadata/properties" xmlns:ns1="http://schemas.microsoft.com/sharepoint/v3" xmlns:ns2="1a86c080-d3e5-4e59-b3d0-e64ad402cd12" xmlns:ns3="31868fac-c524-40fb-8f5c-0ca795b66dfe" targetNamespace="http://schemas.microsoft.com/office/2006/metadata/properties" ma:root="true" ma:fieldsID="1bc3f9701ac089b8c8906079088e8732" ns1:_="" ns2:_="" ns3:_="">
    <xsd:import namespace="http://schemas.microsoft.com/sharepoint/v3"/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25d82c-3de4-4089-9599-74855d276325}" ma:internalName="TaxCatchAll" ma:showField="CatchAllData" ma:web="31868fac-c524-40fb-8f5c-0ca795b66d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FCFDB-C028-42CE-A034-BB8CA0BC4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E6CEA-1EEB-4C54-9128-C9ECE2B535E4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purl.org/dc/dcmitype/"/>
    <ds:schemaRef ds:uri="1a86c080-d3e5-4e59-b3d0-e64ad402cd12"/>
    <ds:schemaRef ds:uri="http://schemas.openxmlformats.org/package/2006/metadata/core-properties"/>
    <ds:schemaRef ds:uri="31868fac-c524-40fb-8f5c-0ca795b66df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08A651-1A88-4781-A0C0-59D166F51C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</vt:lpstr>
      <vt:lpstr>Dados</vt:lpstr>
      <vt:lpstr>Plan3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Raquel Lima Facanha</cp:lastModifiedBy>
  <cp:revision/>
  <dcterms:created xsi:type="dcterms:W3CDTF">2020-07-13T14:19:03Z</dcterms:created>
  <dcterms:modified xsi:type="dcterms:W3CDTF">2025-12-12T17:23:56Z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  <property fmtid="{D5CDD505-2E9C-101B-9397-08002B2CF9AE}" pid="3" name="MediaServiceImageTags">
    <vt:lpwstr/>
  </property>
</Properties>
</file>