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celo\ANP\Plataforma\Site\"/>
    </mc:Choice>
  </mc:AlternateContent>
  <xr:revisionPtr revIDLastSave="0" documentId="13_ncr:1_{B9DD6039-2A2A-4738-9B7B-F53E4CD1AA6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ráfico" sheetId="4" r:id="rId1"/>
    <sheet name="Dados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" l="1"/>
  <c r="O3" i="4"/>
  <c r="B13" i="2"/>
  <c r="D14" i="2"/>
  <c r="D3" i="2"/>
  <c r="D4" i="2"/>
  <c r="D5" i="2"/>
  <c r="D6" i="2"/>
  <c r="D7" i="2"/>
  <c r="D8" i="2"/>
  <c r="D9" i="2"/>
  <c r="D10" i="2"/>
  <c r="D2" i="2"/>
  <c r="C10" i="2" l="1"/>
  <c r="C9" i="2"/>
  <c r="B2" i="2" l="1"/>
  <c r="C2" i="2" s="1"/>
  <c r="B14" i="2" l="1"/>
  <c r="B12" i="2"/>
  <c r="B11" i="2"/>
  <c r="C11" i="2" s="1"/>
  <c r="B10" i="2"/>
  <c r="B9" i="2"/>
  <c r="B8" i="2"/>
  <c r="B7" i="2"/>
  <c r="B6" i="2"/>
  <c r="B5" i="2"/>
  <c r="B4" i="2"/>
  <c r="C12" i="2" l="1"/>
  <c r="D11" i="2"/>
  <c r="B3" i="2"/>
  <c r="C13" i="2" l="1"/>
  <c r="D13" i="2" s="1"/>
  <c r="D12" i="2"/>
  <c r="C3" i="2"/>
  <c r="C4" i="2" s="1"/>
  <c r="C5" i="2" l="1"/>
  <c r="C6" i="2" l="1"/>
  <c r="C7" i="2" l="1"/>
  <c r="C8" i="2" l="1"/>
</calcChain>
</file>

<file path=xl/sharedStrings.xml><?xml version="1.0" encoding="utf-8"?>
<sst xmlns="http://schemas.openxmlformats.org/spreadsheetml/2006/main" count="19" uniqueCount="19">
  <si>
    <t>Total</t>
  </si>
  <si>
    <t>Acumulado</t>
  </si>
  <si>
    <t>Mensal</t>
  </si>
  <si>
    <t>jan</t>
  </si>
  <si>
    <t>fev</t>
  </si>
  <si>
    <t>mar</t>
  </si>
  <si>
    <t>mai</t>
  </si>
  <si>
    <t>jun</t>
  </si>
  <si>
    <t>jul</t>
  </si>
  <si>
    <t>ago</t>
  </si>
  <si>
    <t>set</t>
  </si>
  <si>
    <t>out</t>
  </si>
  <si>
    <t>nov</t>
  </si>
  <si>
    <t>dez</t>
  </si>
  <si>
    <t>abr</t>
  </si>
  <si>
    <t>Saldo Inicial (*)</t>
  </si>
  <si>
    <t>Saldo Inicial</t>
  </si>
  <si>
    <t>Meta 2024 = 46.367 **</t>
  </si>
  <si>
    <t>Evolução mensal geração de lastro para emissão de CBIOS - 2024 (até 31/12)
Atualizado em 6/1/2025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</si>
</sst>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rgb="FF343A40"/>
      <name val="Arial"/>
      <family val="2"/>
    </font>
    <font>
      <sz val="11"/>
      <color theme="1"/>
      <name val="Arial"/>
      <family val="2"/>
    </font>
    <font>
      <b/>
      <sz val="14"/>
      <color rgb="FF2F70E9"/>
      <name val="Arial"/>
      <family val="2"/>
    </font>
    <font>
      <b/>
      <sz val="11"/>
      <color theme="1"/>
      <name val="Arial"/>
      <family val="2"/>
    </font>
    <font>
      <sz val="14"/>
      <color rgb="FF2F70E9"/>
      <name val="Arial"/>
      <family val="2"/>
    </font>
    <font>
      <b/>
      <sz val="14"/>
      <color rgb="FF2F70E9"/>
      <name val="Segoe UI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1351B4"/>
      <name val="Segoe UI"/>
      <family val="2"/>
    </font>
    <font>
      <b/>
      <sz val="8"/>
      <color rgb="FF1351B4"/>
      <name val="Segoe U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0" fillId="0" borderId="0" xfId="0" applyNumberFormat="1"/>
    <xf numFmtId="3" fontId="6" fillId="0" borderId="0" xfId="0" applyNumberFormat="1" applyFont="1"/>
    <xf numFmtId="0" fontId="7" fillId="0" borderId="0" xfId="0" applyFont="1"/>
    <xf numFmtId="0" fontId="9" fillId="0" borderId="0" xfId="0" applyFont="1" applyAlignment="1">
      <alignment horizontal="center" vertical="center"/>
    </xf>
    <xf numFmtId="17" fontId="8" fillId="0" borderId="1" xfId="0" applyNumberFormat="1" applyFont="1" applyBorder="1" applyAlignment="1">
      <alignment horizontal="center"/>
    </xf>
    <xf numFmtId="3" fontId="10" fillId="0" borderId="0" xfId="0" applyNumberFormat="1" applyFont="1"/>
    <xf numFmtId="3" fontId="11" fillId="0" borderId="0" xfId="0" applyNumberFormat="1" applyFont="1"/>
    <xf numFmtId="0" fontId="1" fillId="0" borderId="2" xfId="0" applyFont="1" applyBorder="1" applyAlignment="1">
      <alignment horizontal="center"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>
                <a:solidFill>
                  <a:schemeClr val="tx1"/>
                </a:solidFill>
              </a:rPr>
              <a:t>CBIOS </a:t>
            </a:r>
          </a:p>
        </c:rich>
      </c:tx>
      <c:layout>
        <c:manualLayout>
          <c:xMode val="edge"/>
          <c:yMode val="edge"/>
          <c:x val="0.46812407296685454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060299407018567"/>
          <c:y val="7.5392172993302184E-2"/>
          <c:w val="0.75389951835804336"/>
          <c:h val="0.82011799271359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Dados!$B$1</c:f>
              <c:strCache>
                <c:ptCount val="1"/>
                <c:pt idx="0">
                  <c:v>Mensal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0-F775-47D5-829D-146414E4B11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75-47D5-829D-146414E4B113}"/>
                </c:ext>
              </c:extLst>
            </c:dLbl>
            <c:dLbl>
              <c:idx val="1"/>
              <c:layout>
                <c:manualLayout>
                  <c:x val="-2.7036724190394961E-17"/>
                  <c:y val="9.2964554581653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C3-4621-890A-C5915910FFDF}"/>
                </c:ext>
              </c:extLst>
            </c:dLbl>
            <c:dLbl>
              <c:idx val="2"/>
              <c:layout>
                <c:manualLayout>
                  <c:x val="-7.3737372329836211E-4"/>
                  <c:y val="9.9375903173491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C3-4621-890A-C5915910FFDF}"/>
                </c:ext>
              </c:extLst>
            </c:dLbl>
            <c:dLbl>
              <c:idx val="3"/>
              <c:layout>
                <c:manualLayout>
                  <c:x val="-1.4747474465967782E-3"/>
                  <c:y val="0.102581577469410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C3-4621-890A-C5915910FFDF}"/>
                </c:ext>
              </c:extLst>
            </c:dLbl>
            <c:dLbl>
              <c:idx val="4"/>
              <c:layout>
                <c:manualLayout>
                  <c:x val="-1.449851050636847E-3"/>
                  <c:y val="8.5295226877037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E3-4613-8917-5981B3C81BE0}"/>
                </c:ext>
              </c:extLst>
            </c:dLbl>
            <c:dLbl>
              <c:idx val="5"/>
              <c:layout>
                <c:manualLayout>
                  <c:x val="-7.2492552531842349E-4"/>
                  <c:y val="8.5295226877037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E3-4613-8917-5981B3C81BE0}"/>
                </c:ext>
              </c:extLst>
            </c:dLbl>
            <c:dLbl>
              <c:idx val="6"/>
              <c:layout>
                <c:manualLayout>
                  <c:x val="-7.2492552531837036E-4"/>
                  <c:y val="9.1856398175271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E3-4613-8917-5981B3C81BE0}"/>
                </c:ext>
              </c:extLst>
            </c:dLbl>
            <c:dLbl>
              <c:idx val="7"/>
              <c:layout>
                <c:manualLayout>
                  <c:x val="-1.0221043498089881E-16"/>
                  <c:y val="9.1856398175271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E3-4613-8917-5981B3C81BE0}"/>
                </c:ext>
              </c:extLst>
            </c:dLbl>
            <c:dLbl>
              <c:idx val="8"/>
              <c:layout>
                <c:manualLayout>
                  <c:x val="-1.393794759880441E-3"/>
                  <c:y val="9.5136983824387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E3-4613-8917-5981B3C81BE0}"/>
                </c:ext>
              </c:extLst>
            </c:dLbl>
            <c:dLbl>
              <c:idx val="9"/>
              <c:layout>
                <c:manualLayout>
                  <c:x val="0"/>
                  <c:y val="9.6690598224179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B3-49A6-A8E1-7FC7FE0628E7}"/>
                </c:ext>
              </c:extLst>
            </c:dLbl>
            <c:dLbl>
              <c:idx val="10"/>
              <c:layout>
                <c:manualLayout>
                  <c:x val="-9.8833361060989994E-17"/>
                  <c:y val="9.3356439664725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3C-450E-BB57-455661ED8AFA}"/>
                </c:ext>
              </c:extLst>
            </c:dLbl>
            <c:dLbl>
              <c:idx val="11"/>
              <c:layout>
                <c:manualLayout>
                  <c:x val="-2.0216148298447655E-3"/>
                  <c:y val="9.3356439664725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DE-49F2-A846-4D77A29FA610}"/>
                </c:ext>
              </c:extLst>
            </c:dLbl>
            <c:dLbl>
              <c:idx val="12"/>
              <c:layout>
                <c:manualLayout>
                  <c:x val="-9.8833361060989994E-17"/>
                  <c:y val="8.6688122545816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FC-47D6-91F7-0B05FD842E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Dados!$A$2:$A$14</c:f>
              <c:strCache>
                <c:ptCount val="13"/>
                <c:pt idx="0">
                  <c:v>Saldo Inicial</c:v>
                </c:pt>
                <c:pt idx="1">
                  <c:v>jan/24</c:v>
                </c:pt>
                <c:pt idx="2">
                  <c:v>fev/24</c:v>
                </c:pt>
                <c:pt idx="3">
                  <c:v>mar/24</c:v>
                </c:pt>
                <c:pt idx="4">
                  <c:v>abr/24</c:v>
                </c:pt>
                <c:pt idx="5">
                  <c:v>mai/24</c:v>
                </c:pt>
                <c:pt idx="6">
                  <c:v>jun/24</c:v>
                </c:pt>
                <c:pt idx="7">
                  <c:v>jul/24</c:v>
                </c:pt>
                <c:pt idx="8">
                  <c:v>ago/24</c:v>
                </c:pt>
                <c:pt idx="9">
                  <c:v>set/24</c:v>
                </c:pt>
                <c:pt idx="10">
                  <c:v>out/24</c:v>
                </c:pt>
                <c:pt idx="11">
                  <c:v>nov/24</c:v>
                </c:pt>
                <c:pt idx="12">
                  <c:v>dez/24</c:v>
                </c:pt>
              </c:strCache>
            </c:strRef>
          </c:cat>
          <c:val>
            <c:numRef>
              <c:f>Dados!$B$2:$B$14</c:f>
              <c:numCache>
                <c:formatCode>#,##0</c:formatCode>
                <c:ptCount val="13"/>
                <c:pt idx="0">
                  <c:v>10155.978999999999</c:v>
                </c:pt>
                <c:pt idx="1">
                  <c:v>3256.335</c:v>
                </c:pt>
                <c:pt idx="2">
                  <c:v>3352.0430000000001</c:v>
                </c:pt>
                <c:pt idx="3">
                  <c:v>3900.5030000000002</c:v>
                </c:pt>
                <c:pt idx="4">
                  <c:v>3386.953</c:v>
                </c:pt>
                <c:pt idx="5">
                  <c:v>3341.8220000000001</c:v>
                </c:pt>
                <c:pt idx="6">
                  <c:v>3522.1280000000002</c:v>
                </c:pt>
                <c:pt idx="7">
                  <c:v>3602.6669999999999</c:v>
                </c:pt>
                <c:pt idx="8">
                  <c:v>3559.8879999999999</c:v>
                </c:pt>
                <c:pt idx="9">
                  <c:v>3629.0630000000001</c:v>
                </c:pt>
                <c:pt idx="10">
                  <c:v>3644.9140000000002</c:v>
                </c:pt>
                <c:pt idx="11">
                  <c:v>3868.5349999999999</c:v>
                </c:pt>
                <c:pt idx="12">
                  <c:v>3385.83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F9-47E3-B4D1-6167DF8C2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59"/>
        <c:axId val="186893440"/>
        <c:axId val="186894976"/>
      </c:barChart>
      <c:lineChart>
        <c:grouping val="stacked"/>
        <c:varyColors val="0"/>
        <c:ser>
          <c:idx val="1"/>
          <c:order val="1"/>
          <c:tx>
            <c:strRef>
              <c:f>Dados!$C$1</c:f>
              <c:strCache>
                <c:ptCount val="1"/>
                <c:pt idx="0">
                  <c:v>Acumulado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4715199560037537E-2"/>
                  <c:y val="-4.2552423502388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75-47D5-829D-146414E4B113}"/>
                </c:ext>
              </c:extLst>
            </c:dLbl>
            <c:dLbl>
              <c:idx val="1"/>
              <c:layout>
                <c:manualLayout>
                  <c:x val="-3.7373409769377371E-2"/>
                  <c:y val="-7.83002353772661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58810141245969E-2"/>
                      <c:h val="0.113897607734004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F775-47D5-829D-146414E4B113}"/>
                </c:ext>
              </c:extLst>
            </c:dLbl>
            <c:dLbl>
              <c:idx val="2"/>
              <c:layout>
                <c:manualLayout>
                  <c:x val="-3.9726909287007249E-2"/>
                  <c:y val="-4.75931570212471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6244422087118327E-2"/>
                      <c:h val="8.82522133666521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F775-47D5-829D-146414E4B113}"/>
                </c:ext>
              </c:extLst>
            </c:dLbl>
            <c:dLbl>
              <c:idx val="3"/>
              <c:layout>
                <c:manualLayout>
                  <c:x val="-2.9249815714630152E-2"/>
                  <c:y val="-7.1403492165660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75-47D5-829D-146414E4B113}"/>
                </c:ext>
              </c:extLst>
            </c:dLbl>
            <c:dLbl>
              <c:idx val="4"/>
              <c:layout>
                <c:manualLayout>
                  <c:x val="-3.2463502721400042E-2"/>
                  <c:y val="-8.56918621511113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75-47D5-829D-146414E4B113}"/>
                </c:ext>
              </c:extLst>
            </c:dLbl>
            <c:dLbl>
              <c:idx val="5"/>
              <c:layout>
                <c:manualLayout>
                  <c:x val="-3.1461929778695802E-2"/>
                  <c:y val="-4.243648904554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75-47D5-829D-146414E4B113}"/>
                </c:ext>
              </c:extLst>
            </c:dLbl>
            <c:dLbl>
              <c:idx val="6"/>
              <c:layout>
                <c:manualLayout>
                  <c:x val="-3.6469794492216316E-2"/>
                  <c:y val="-3.3167480522918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75-47D5-829D-146414E4B113}"/>
                </c:ext>
              </c:extLst>
            </c:dLbl>
            <c:dLbl>
              <c:idx val="7"/>
              <c:layout>
                <c:manualLayout>
                  <c:x val="-2.7455638007879507E-2"/>
                  <c:y val="-3.9346819537999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75-47D5-829D-146414E4B113}"/>
                </c:ext>
              </c:extLst>
            </c:dLbl>
            <c:dLbl>
              <c:idx val="8"/>
              <c:layout>
                <c:manualLayout>
                  <c:x val="-2.4450919179767012E-2"/>
                  <c:y val="-5.4795167075703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75-47D5-829D-146414E4B113}"/>
                </c:ext>
              </c:extLst>
            </c:dLbl>
            <c:dLbl>
              <c:idx val="9"/>
              <c:layout>
                <c:manualLayout>
                  <c:x val="-2.2447773294358792E-2"/>
                  <c:y val="-4.86158280606217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775-47D5-829D-146414E4B113}"/>
                </c:ext>
              </c:extLst>
            </c:dLbl>
            <c:dLbl>
              <c:idx val="10"/>
              <c:layout>
                <c:manualLayout>
                  <c:x val="-3.1259385281655096E-2"/>
                  <c:y val="-5.04411588386372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E5-4C1F-A0E7-44733C358480}"/>
                </c:ext>
              </c:extLst>
            </c:dLbl>
            <c:dLbl>
              <c:idx val="11"/>
              <c:layout>
                <c:manualLayout>
                  <c:x val="-2.6500584951486779E-2"/>
                  <c:y val="-6.0058181726394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8E-4D3E-95EA-403CD31E2B8D}"/>
                </c:ext>
              </c:extLst>
            </c:dLbl>
            <c:dLbl>
              <c:idx val="12"/>
              <c:layout>
                <c:manualLayout>
                  <c:x val="-2.5211234872378366E-2"/>
                  <c:y val="-5.57970122263857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FC-47D6-91F7-0B05FD842E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Dados!$A$2:$A$14</c:f>
              <c:strCache>
                <c:ptCount val="13"/>
                <c:pt idx="0">
                  <c:v>Saldo Inicial</c:v>
                </c:pt>
                <c:pt idx="1">
                  <c:v>jan/24</c:v>
                </c:pt>
                <c:pt idx="2">
                  <c:v>fev/24</c:v>
                </c:pt>
                <c:pt idx="3">
                  <c:v>mar/24</c:v>
                </c:pt>
                <c:pt idx="4">
                  <c:v>abr/24</c:v>
                </c:pt>
                <c:pt idx="5">
                  <c:v>mai/24</c:v>
                </c:pt>
                <c:pt idx="6">
                  <c:v>jun/24</c:v>
                </c:pt>
                <c:pt idx="7">
                  <c:v>jul/24</c:v>
                </c:pt>
                <c:pt idx="8">
                  <c:v>ago/24</c:v>
                </c:pt>
                <c:pt idx="9">
                  <c:v>set/24</c:v>
                </c:pt>
                <c:pt idx="10">
                  <c:v>out/24</c:v>
                </c:pt>
                <c:pt idx="11">
                  <c:v>nov/24</c:v>
                </c:pt>
                <c:pt idx="12">
                  <c:v>dez/24</c:v>
                </c:pt>
              </c:strCache>
            </c:strRef>
          </c:cat>
          <c:val>
            <c:numRef>
              <c:f>Dados!$C$2:$C$14</c:f>
              <c:numCache>
                <c:formatCode>#,##0</c:formatCode>
                <c:ptCount val="13"/>
                <c:pt idx="0">
                  <c:v>10155.978999999999</c:v>
                </c:pt>
                <c:pt idx="1">
                  <c:v>13412.313999999998</c:v>
                </c:pt>
                <c:pt idx="2">
                  <c:v>16764.357</c:v>
                </c:pt>
                <c:pt idx="3">
                  <c:v>20664.86</c:v>
                </c:pt>
                <c:pt idx="4">
                  <c:v>24051.813000000002</c:v>
                </c:pt>
                <c:pt idx="5">
                  <c:v>27393.635000000002</c:v>
                </c:pt>
                <c:pt idx="6">
                  <c:v>30915.763000000003</c:v>
                </c:pt>
                <c:pt idx="7">
                  <c:v>34518.43</c:v>
                </c:pt>
                <c:pt idx="8">
                  <c:v>38078.317999999999</c:v>
                </c:pt>
                <c:pt idx="9">
                  <c:v>41707.381000000001</c:v>
                </c:pt>
                <c:pt idx="10">
                  <c:v>45352.294999999998</c:v>
                </c:pt>
                <c:pt idx="11">
                  <c:v>49220.83</c:v>
                </c:pt>
                <c:pt idx="12">
                  <c:v>52606.66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9-47E3-B4D1-6167DF8C2A1E}"/>
            </c:ext>
          </c:extLst>
        </c:ser>
        <c:ser>
          <c:idx val="2"/>
          <c:order val="2"/>
          <c:tx>
            <c:strRef>
              <c:f>Dados!$D$1</c:f>
              <c:strCache>
                <c:ptCount val="1"/>
                <c:pt idx="0">
                  <c:v>Meta 2024 = 46.367 **</c:v>
                </c:pt>
              </c:strCache>
            </c:strRef>
          </c:tx>
          <c:cat>
            <c:strRef>
              <c:f>Dados!$A$2:$A$14</c:f>
              <c:strCache>
                <c:ptCount val="13"/>
                <c:pt idx="0">
                  <c:v>Saldo Inicial</c:v>
                </c:pt>
                <c:pt idx="1">
                  <c:v>jan/24</c:v>
                </c:pt>
                <c:pt idx="2">
                  <c:v>fev/24</c:v>
                </c:pt>
                <c:pt idx="3">
                  <c:v>mar/24</c:v>
                </c:pt>
                <c:pt idx="4">
                  <c:v>abr/24</c:v>
                </c:pt>
                <c:pt idx="5">
                  <c:v>mai/24</c:v>
                </c:pt>
                <c:pt idx="6">
                  <c:v>jun/24</c:v>
                </c:pt>
                <c:pt idx="7">
                  <c:v>jul/24</c:v>
                </c:pt>
                <c:pt idx="8">
                  <c:v>ago/24</c:v>
                </c:pt>
                <c:pt idx="9">
                  <c:v>set/24</c:v>
                </c:pt>
                <c:pt idx="10">
                  <c:v>out/24</c:v>
                </c:pt>
                <c:pt idx="11">
                  <c:v>nov/24</c:v>
                </c:pt>
                <c:pt idx="12">
                  <c:v>dez/24</c:v>
                </c:pt>
              </c:strCache>
            </c:strRef>
          </c:cat>
          <c:val>
            <c:numRef>
              <c:f>Dados!$D$2:$D$14</c:f>
              <c:numCache>
                <c:formatCode>#,##0</c:formatCode>
                <c:ptCount val="13"/>
                <c:pt idx="0">
                  <c:v>36211.021000000001</c:v>
                </c:pt>
                <c:pt idx="1">
                  <c:v>32954.686000000002</c:v>
                </c:pt>
                <c:pt idx="2">
                  <c:v>29602.643</c:v>
                </c:pt>
                <c:pt idx="3">
                  <c:v>25702.14</c:v>
                </c:pt>
                <c:pt idx="4">
                  <c:v>22315.186999999998</c:v>
                </c:pt>
                <c:pt idx="5">
                  <c:v>18973.364999999998</c:v>
                </c:pt>
                <c:pt idx="6">
                  <c:v>15451.236999999997</c:v>
                </c:pt>
                <c:pt idx="7">
                  <c:v>11848.57</c:v>
                </c:pt>
                <c:pt idx="8">
                  <c:v>8288.6820000000007</c:v>
                </c:pt>
                <c:pt idx="9">
                  <c:v>4659.6189999999988</c:v>
                </c:pt>
                <c:pt idx="10">
                  <c:v>1014.7050000000017</c:v>
                </c:pt>
                <c:pt idx="11">
                  <c:v>-2853.8300000000017</c:v>
                </c:pt>
                <c:pt idx="12">
                  <c:v>-6239.6600000000035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F775-47D5-829D-146414E4B113}"/>
            </c:ext>
          </c:extLst>
        </c:ser>
        <c:ser>
          <c:idx val="3"/>
          <c:order val="3"/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4-F775-47D5-829D-146414E4B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70944"/>
        <c:axId val="22369024"/>
      </c:lineChart>
      <c:catAx>
        <c:axId val="186893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6894976"/>
        <c:crosses val="autoZero"/>
        <c:auto val="1"/>
        <c:lblAlgn val="ctr"/>
        <c:lblOffset val="100"/>
        <c:noMultiLvlLbl val="0"/>
      </c:catAx>
      <c:valAx>
        <c:axId val="186894976"/>
        <c:scaling>
          <c:orientation val="minMax"/>
          <c:max val="1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600" b="1">
                    <a:solidFill>
                      <a:schemeClr val="tx1"/>
                    </a:solidFill>
                  </a:rPr>
                  <a:t>Lastro Emissão CBIOS - (mil)</a:t>
                </a:r>
                <a:r>
                  <a:rPr lang="pt-BR" sz="1600" b="1" i="0" u="none" strike="noStrike" baseline="0"/>
                  <a:t> </a:t>
                </a:r>
                <a:endParaRPr lang="pt-BR" sz="16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893440"/>
        <c:crosses val="autoZero"/>
        <c:crossBetween val="between"/>
        <c:majorUnit val="2000"/>
      </c:valAx>
      <c:valAx>
        <c:axId val="22369024"/>
        <c:scaling>
          <c:orientation val="minMax"/>
          <c:max val="550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600" b="1">
                    <a:solidFill>
                      <a:schemeClr val="tx1"/>
                    </a:solidFill>
                  </a:rPr>
                  <a:t>Lastro Acumulado  Emissão CBIOS - (mil)</a:t>
                </a:r>
              </a:p>
            </c:rich>
          </c:tx>
          <c:layout>
            <c:manualLayout>
              <c:xMode val="edge"/>
              <c:yMode val="edge"/>
              <c:x val="0.95800348748376374"/>
              <c:y val="0.1086091344940701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370944"/>
        <c:crosses val="max"/>
        <c:crossBetween val="between"/>
        <c:majorUnit val="5000"/>
        <c:minorUnit val="1000"/>
      </c:valAx>
      <c:catAx>
        <c:axId val="22370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236902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3"/>
        <c:delete val="1"/>
      </c:legendEntry>
      <c:layout>
        <c:manualLayout>
          <c:xMode val="edge"/>
          <c:yMode val="edge"/>
          <c:x val="0.17474562673243371"/>
          <c:y val="0.14310051017876604"/>
          <c:w val="0.42823852104742482"/>
          <c:h val="7.82756822087585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452" footer="0.3149606200000045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18246</xdr:colOff>
      <xdr:row>0</xdr:row>
      <xdr:rowOff>0</xdr:rowOff>
    </xdr:from>
    <xdr:to>
      <xdr:col>1</xdr:col>
      <xdr:colOff>1704433</xdr:colOff>
      <xdr:row>0</xdr:row>
      <xdr:rowOff>844134</xdr:rowOff>
    </xdr:to>
    <xdr:pic>
      <xdr:nvPicPr>
        <xdr:cNvPr id="2" name="Imagem 1" descr="logoANP_h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153" y="0"/>
          <a:ext cx="1648712" cy="8441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20181</xdr:rowOff>
    </xdr:from>
    <xdr:to>
      <xdr:col>16</xdr:col>
      <xdr:colOff>299528</xdr:colOff>
      <xdr:row>24</xdr:row>
      <xdr:rowOff>151030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84395</xdr:colOff>
      <xdr:row>0</xdr:row>
      <xdr:rowOff>33449</xdr:rowOff>
    </xdr:from>
    <xdr:to>
      <xdr:col>14</xdr:col>
      <xdr:colOff>874970</xdr:colOff>
      <xdr:row>0</xdr:row>
      <xdr:rowOff>820849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471587" y="33449"/>
          <a:ext cx="790575" cy="787400"/>
        </a:xfrm>
        <a:prstGeom prst="rect">
          <a:avLst/>
        </a:prstGeom>
      </xdr:spPr>
    </xdr:pic>
    <xdr:clientData/>
  </xdr:twoCellAnchor>
  <xdr:twoCellAnchor>
    <xdr:from>
      <xdr:col>1</xdr:col>
      <xdr:colOff>52191</xdr:colOff>
      <xdr:row>25</xdr:row>
      <xdr:rowOff>78288</xdr:rowOff>
    </xdr:from>
    <xdr:to>
      <xdr:col>15</xdr:col>
      <xdr:colOff>876821</xdr:colOff>
      <xdr:row>34</xdr:row>
      <xdr:rowOff>23963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5965" y="5553665"/>
          <a:ext cx="18137365" cy="15870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/>
            <a:t>Notas explicativas: </a:t>
          </a:r>
        </a:p>
        <a:p>
          <a:r>
            <a:rPr lang="pt-BR" sz="1100"/>
            <a:t>Em razão do encerramento do prazo para o cumprimento das metas individuais relativas ao ano de 2023</a:t>
          </a:r>
          <a:r>
            <a:rPr lang="pt-BR" sz="1100" baseline="0"/>
            <a:t> ocorrer em </a:t>
          </a:r>
          <a:r>
            <a:rPr lang="pt-BR" sz="1100" baseline="0">
              <a:solidFill>
                <a:sysClr val="windowText" lastClr="000000"/>
              </a:solidFill>
            </a:rPr>
            <a:t>31/3/2024 (Decreto nº 9.888/2019, art. 4º-A, parágrafo único), </a:t>
          </a:r>
          <a:r>
            <a:rPr lang="pt-B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 evolução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mensal da geração de lastro para emissão de CBIOs em 2024 terá o Saldo Inicial calculado coforme abaixo:</a:t>
          </a:r>
          <a:endParaRPr lang="pt-BR">
            <a:effectLst/>
          </a:endParaRPr>
        </a:p>
        <a:p>
          <a:r>
            <a:rPr lang="pt-BR" sz="1100"/>
            <a:t>(*) Saldo Inicial = Total de CBIOS gerados até 31/12/2023 (115.427.391) - Total de CBIOS aposentados até 31/12/2021 (39.015.652) - Total de CBIOs aposentados</a:t>
          </a:r>
          <a:r>
            <a:rPr lang="pt-BR" sz="1100" baseline="0"/>
            <a:t> em até 30/9/2022 em cumprimento às metas de </a:t>
          </a:r>
          <a:r>
            <a:rPr lang="pt-BR" sz="1100"/>
            <a:t>2022 (33.195.357) ***  -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 de CBIOs aposentados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em até 31/3/2023 em cumprimento às metas de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2023 (33.060.403) ****  </a:t>
          </a:r>
          <a:r>
            <a:rPr lang="pt-BR" sz="1100" b="0"/>
            <a:t>= 10.155.979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(**) Meta 2024 = Total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metas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compulsórias individuais 2024 = 46.366.915 (Despacho ANP nº 610/2024)</a:t>
          </a:r>
          <a:endParaRPr lang="pt-BR">
            <a:effectLst/>
          </a:endParaRPr>
        </a:p>
        <a:p>
          <a:r>
            <a:rPr lang="pt-BR" sz="1100">
              <a:solidFill>
                <a:sysClr val="windowText" lastClr="000000"/>
              </a:solidFill>
            </a:rPr>
            <a:t>(***) </a:t>
          </a:r>
          <a:r>
            <a:rPr lang="pt-B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Total de CBIOs aposentados</a:t>
          </a:r>
          <a:r>
            <a:rPr lang="pt-BR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até 30/9/2022 em cumprimento às metas de </a:t>
          </a:r>
          <a:r>
            <a:rPr lang="pt-B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2022 </a:t>
          </a:r>
          <a:r>
            <a:rPr lang="pt-BR" sz="1100">
              <a:solidFill>
                <a:sysClr val="windowText" lastClr="000000"/>
              </a:solidFill>
            </a:rPr>
            <a:t>= </a:t>
          </a:r>
          <a:r>
            <a:rPr lang="pt-B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33.195.357</a:t>
          </a:r>
          <a:r>
            <a:rPr lang="pt-BR" sz="1100">
              <a:solidFill>
                <a:sysClr val="windowText" lastClr="000000"/>
              </a:solidFill>
            </a:rPr>
            <a:t> (Apuração</a:t>
          </a:r>
          <a:r>
            <a:rPr lang="pt-BR" sz="1100" baseline="0">
              <a:solidFill>
                <a:sysClr val="windowText" lastClr="000000"/>
              </a:solidFill>
            </a:rPr>
            <a:t> ANP - Fonte: Plataforma CBIO)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(****) Total de CBIOs aposentados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até 31/3/2023 em cumprimento às metas de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2023 = 33.060.403 (Apuração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ANP - Fonte: Plataforma CBIO)</a:t>
          </a:r>
          <a:endParaRPr lang="pt-B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>
            <a:effectLst/>
          </a:endParaRPr>
        </a:p>
        <a:p>
          <a:endParaRPr lang="pt-BR" sz="1100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6"/>
  <sheetViews>
    <sheetView showGridLines="0" tabSelected="1" zoomScale="53" zoomScaleNormal="53" workbookViewId="0">
      <selection activeCell="Q1" sqref="Q1"/>
    </sheetView>
  </sheetViews>
  <sheetFormatPr defaultColWidth="15.6328125" defaultRowHeight="14.5" x14ac:dyDescent="0.35"/>
  <cols>
    <col min="1" max="1" width="2" customWidth="1"/>
    <col min="2" max="2" width="35.08984375" customWidth="1"/>
    <col min="3" max="7" width="17.453125" customWidth="1"/>
    <col min="11" max="11" width="16" customWidth="1"/>
    <col min="15" max="15" width="15.6328125" customWidth="1"/>
  </cols>
  <sheetData>
    <row r="1" spans="2:18" ht="70.5" customHeight="1" x14ac:dyDescent="0.35">
      <c r="B1" s="12" t="s">
        <v>18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2:18" x14ac:dyDescent="0.35">
      <c r="B2" s="1" t="s">
        <v>15</v>
      </c>
      <c r="C2" s="1" t="s">
        <v>3</v>
      </c>
      <c r="D2" s="1" t="s">
        <v>4</v>
      </c>
      <c r="E2" s="1" t="s">
        <v>5</v>
      </c>
      <c r="F2" s="1" t="s">
        <v>14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3" t="s">
        <v>0</v>
      </c>
    </row>
    <row r="3" spans="2:18" ht="18" x14ac:dyDescent="0.4">
      <c r="B3" s="4">
        <v>10155979</v>
      </c>
      <c r="C3" s="4">
        <v>3256335</v>
      </c>
      <c r="D3" s="4">
        <v>3352043</v>
      </c>
      <c r="E3" s="4">
        <v>3900503</v>
      </c>
      <c r="F3" s="4">
        <v>3386953</v>
      </c>
      <c r="G3" s="4">
        <v>3341822</v>
      </c>
      <c r="H3" s="4">
        <v>3522128</v>
      </c>
      <c r="I3" s="4">
        <v>3602667</v>
      </c>
      <c r="J3" s="4">
        <v>3559888</v>
      </c>
      <c r="K3" s="4">
        <v>3629063</v>
      </c>
      <c r="L3" s="4">
        <v>3644914</v>
      </c>
      <c r="M3" s="4">
        <v>3868535</v>
      </c>
      <c r="N3" s="4">
        <v>3385830</v>
      </c>
      <c r="O3" s="2">
        <f>SUM(B3:N3)</f>
        <v>52606660</v>
      </c>
      <c r="P3" s="5"/>
      <c r="Q3" s="5"/>
      <c r="R3" s="5"/>
    </row>
    <row r="4" spans="2:18" x14ac:dyDescent="0.35">
      <c r="H4" s="5"/>
      <c r="O4" s="5"/>
      <c r="P4" s="5"/>
      <c r="Q4" s="11"/>
      <c r="R4" s="5"/>
    </row>
    <row r="5" spans="2:18" x14ac:dyDescent="0.35">
      <c r="P5" s="5"/>
    </row>
    <row r="6" spans="2:18" x14ac:dyDescent="0.35">
      <c r="P6" s="5"/>
    </row>
    <row r="22" spans="2:9" ht="21" x14ac:dyDescent="0.55000000000000004">
      <c r="B22" s="6"/>
      <c r="I22" s="5"/>
    </row>
    <row r="25" spans="2:9" ht="24.75" customHeight="1" x14ac:dyDescent="0.35"/>
    <row r="26" spans="2:9" ht="16.5" x14ac:dyDescent="0.45">
      <c r="B26" s="10"/>
    </row>
    <row r="27" spans="2:9" x14ac:dyDescent="0.35">
      <c r="B27" s="5"/>
    </row>
    <row r="28" spans="2:9" x14ac:dyDescent="0.35">
      <c r="B28" s="5"/>
    </row>
    <row r="34" spans="2:3" x14ac:dyDescent="0.35">
      <c r="C34" s="5"/>
    </row>
    <row r="35" spans="2:3" x14ac:dyDescent="0.35">
      <c r="C35" s="5"/>
    </row>
    <row r="36" spans="2:3" x14ac:dyDescent="0.35">
      <c r="C36" s="5"/>
    </row>
    <row r="37" spans="2:3" x14ac:dyDescent="0.35">
      <c r="C37" s="5"/>
    </row>
    <row r="38" spans="2:3" x14ac:dyDescent="0.35">
      <c r="C38" s="5"/>
    </row>
    <row r="42" spans="2:3" x14ac:dyDescent="0.35">
      <c r="B42" s="11"/>
    </row>
    <row r="43" spans="2:3" x14ac:dyDescent="0.35">
      <c r="B43" s="5"/>
    </row>
    <row r="44" spans="2:3" x14ac:dyDescent="0.35">
      <c r="B44" s="5"/>
    </row>
    <row r="45" spans="2:3" x14ac:dyDescent="0.35">
      <c r="B45" s="5"/>
    </row>
    <row r="46" spans="2:3" x14ac:dyDescent="0.35">
      <c r="B46" s="5"/>
    </row>
  </sheetData>
  <sheetProtection algorithmName="SHA-512" hashValue="pDurCepe1t3sNiAepScNLi4gp7LdgT/miJPYqc/TT9N+ks+zolJ03Go/niQVEZwInqDNULb7mXxW2lInvbDlAw==" saltValue="EHRSKe/U3Tgg601EY+PifA==" spinCount="100000" sheet="1" objects="1" scenarios="1"/>
  <mergeCells count="1">
    <mergeCell ref="B1:O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workbookViewId="0">
      <selection activeCell="C14" sqref="C14"/>
    </sheetView>
  </sheetViews>
  <sheetFormatPr defaultRowHeight="14.5" x14ac:dyDescent="0.35"/>
  <cols>
    <col min="1" max="1" width="15.453125" bestFit="1" customWidth="1"/>
    <col min="2" max="2" width="13.90625" bestFit="1" customWidth="1"/>
    <col min="3" max="3" width="14.08984375" bestFit="1" customWidth="1"/>
    <col min="4" max="4" width="27.6328125" bestFit="1" customWidth="1"/>
    <col min="6" max="6" width="10.08984375" bestFit="1" customWidth="1"/>
  </cols>
  <sheetData>
    <row r="1" spans="1:6" ht="18.5" x14ac:dyDescent="0.45">
      <c r="A1" s="7"/>
      <c r="B1" s="8" t="s">
        <v>2</v>
      </c>
      <c r="C1" s="8" t="s">
        <v>1</v>
      </c>
      <c r="D1" s="8" t="s">
        <v>17</v>
      </c>
      <c r="F1" s="5"/>
    </row>
    <row r="2" spans="1:6" ht="17.5" x14ac:dyDescent="0.35">
      <c r="A2" s="9" t="s">
        <v>16</v>
      </c>
      <c r="B2" s="4">
        <f>Gráfico!B3/1000</f>
        <v>10155.978999999999</v>
      </c>
      <c r="C2" s="4">
        <f>B2</f>
        <v>10155.978999999999</v>
      </c>
      <c r="D2" s="4">
        <f>46367-C2</f>
        <v>36211.021000000001</v>
      </c>
      <c r="F2" s="5"/>
    </row>
    <row r="3" spans="1:6" ht="17.5" x14ac:dyDescent="0.35">
      <c r="A3" s="9">
        <v>45292</v>
      </c>
      <c r="B3" s="4">
        <f>Gráfico!C3/1000</f>
        <v>3256.335</v>
      </c>
      <c r="C3" s="4">
        <f t="shared" ref="C3:C14" si="0">B3+C2</f>
        <v>13412.313999999998</v>
      </c>
      <c r="D3" s="4">
        <f t="shared" ref="D3:D14" si="1">46367-C3</f>
        <v>32954.686000000002</v>
      </c>
    </row>
    <row r="4" spans="1:6" ht="17.5" x14ac:dyDescent="0.35">
      <c r="A4" s="9">
        <v>45323</v>
      </c>
      <c r="B4" s="4">
        <f>Gráfico!D3/1000</f>
        <v>3352.0430000000001</v>
      </c>
      <c r="C4" s="4">
        <f t="shared" si="0"/>
        <v>16764.357</v>
      </c>
      <c r="D4" s="4">
        <f t="shared" si="1"/>
        <v>29602.643</v>
      </c>
    </row>
    <row r="5" spans="1:6" ht="17.5" x14ac:dyDescent="0.35">
      <c r="A5" s="9">
        <v>45352</v>
      </c>
      <c r="B5" s="4">
        <f>Gráfico!E3/1000</f>
        <v>3900.5030000000002</v>
      </c>
      <c r="C5" s="4">
        <f t="shared" si="0"/>
        <v>20664.86</v>
      </c>
      <c r="D5" s="4">
        <f t="shared" si="1"/>
        <v>25702.14</v>
      </c>
    </row>
    <row r="6" spans="1:6" ht="17.5" x14ac:dyDescent="0.35">
      <c r="A6" s="9">
        <v>45383</v>
      </c>
      <c r="B6" s="4">
        <f>Gráfico!F3/1000</f>
        <v>3386.953</v>
      </c>
      <c r="C6" s="4">
        <f t="shared" si="0"/>
        <v>24051.813000000002</v>
      </c>
      <c r="D6" s="4">
        <f t="shared" si="1"/>
        <v>22315.186999999998</v>
      </c>
    </row>
    <row r="7" spans="1:6" ht="17.5" x14ac:dyDescent="0.35">
      <c r="A7" s="9">
        <v>45413</v>
      </c>
      <c r="B7" s="4">
        <f>Gráfico!G3/1000</f>
        <v>3341.8220000000001</v>
      </c>
      <c r="C7" s="4">
        <f t="shared" si="0"/>
        <v>27393.635000000002</v>
      </c>
      <c r="D7" s="4">
        <f t="shared" si="1"/>
        <v>18973.364999999998</v>
      </c>
    </row>
    <row r="8" spans="1:6" ht="17.5" x14ac:dyDescent="0.35">
      <c r="A8" s="9">
        <v>45444</v>
      </c>
      <c r="B8" s="4">
        <f>Gráfico!H3/1000</f>
        <v>3522.1280000000002</v>
      </c>
      <c r="C8" s="4">
        <f t="shared" si="0"/>
        <v>30915.763000000003</v>
      </c>
      <c r="D8" s="4">
        <f t="shared" si="1"/>
        <v>15451.236999999997</v>
      </c>
    </row>
    <row r="9" spans="1:6" ht="17.5" x14ac:dyDescent="0.35">
      <c r="A9" s="9">
        <v>45474</v>
      </c>
      <c r="B9" s="4">
        <f>Gráfico!I3/1000</f>
        <v>3602.6669999999999</v>
      </c>
      <c r="C9" s="4">
        <f t="shared" si="0"/>
        <v>34518.43</v>
      </c>
      <c r="D9" s="4">
        <f t="shared" si="1"/>
        <v>11848.57</v>
      </c>
    </row>
    <row r="10" spans="1:6" ht="17.5" x14ac:dyDescent="0.35">
      <c r="A10" s="9">
        <v>45505</v>
      </c>
      <c r="B10" s="4">
        <f>Gráfico!J3/1000</f>
        <v>3559.8879999999999</v>
      </c>
      <c r="C10" s="4">
        <f t="shared" si="0"/>
        <v>38078.317999999999</v>
      </c>
      <c r="D10" s="4">
        <f t="shared" si="1"/>
        <v>8288.6820000000007</v>
      </c>
    </row>
    <row r="11" spans="1:6" ht="17.5" x14ac:dyDescent="0.35">
      <c r="A11" s="9">
        <v>45536</v>
      </c>
      <c r="B11" s="4">
        <f>Gráfico!K3/1000</f>
        <v>3629.0630000000001</v>
      </c>
      <c r="C11" s="4">
        <f t="shared" si="0"/>
        <v>41707.381000000001</v>
      </c>
      <c r="D11" s="4">
        <f t="shared" si="1"/>
        <v>4659.6189999999988</v>
      </c>
    </row>
    <row r="12" spans="1:6" ht="17.5" x14ac:dyDescent="0.35">
      <c r="A12" s="9">
        <v>45566</v>
      </c>
      <c r="B12" s="4">
        <f>Gráfico!L3/1000</f>
        <v>3644.9140000000002</v>
      </c>
      <c r="C12" s="4">
        <f t="shared" si="0"/>
        <v>45352.294999999998</v>
      </c>
      <c r="D12" s="4">
        <f>46367-C12</f>
        <v>1014.7050000000017</v>
      </c>
    </row>
    <row r="13" spans="1:6" ht="17.5" x14ac:dyDescent="0.35">
      <c r="A13" s="9">
        <v>45597</v>
      </c>
      <c r="B13" s="4">
        <f>Gráfico!M3/1000</f>
        <v>3868.5349999999999</v>
      </c>
      <c r="C13" s="4">
        <f t="shared" si="0"/>
        <v>49220.83</v>
      </c>
      <c r="D13" s="4">
        <f t="shared" si="1"/>
        <v>-2853.8300000000017</v>
      </c>
    </row>
    <row r="14" spans="1:6" ht="17.5" x14ac:dyDescent="0.35">
      <c r="A14" s="9">
        <v>45627</v>
      </c>
      <c r="B14" s="4">
        <f>Gráfico!N3/1000</f>
        <v>3385.83</v>
      </c>
      <c r="C14" s="4">
        <f t="shared" si="0"/>
        <v>52606.66</v>
      </c>
      <c r="D14" s="4">
        <f t="shared" si="1"/>
        <v>-6239.6600000000035</v>
      </c>
    </row>
  </sheetData>
  <sheetProtection algorithmName="SHA-512" hashValue="a0O3S1APRwnQ1aGs7YmlPthPq1fFJ+lNSuqY4ubxrnjepBzQ66CzwPQ5mb7yn1oYoD5r7T2KyZSctsHB5pOUJg==" saltValue="ub5Xkge27YeRW1xnN22Spg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A2"/>
    </sheetView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Gráfico</vt:lpstr>
      <vt:lpstr>Dados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2024-02-06T21:26:00Z</cp:lastPrinted>
  <dcterms:created xsi:type="dcterms:W3CDTF">2020-07-13T14:19:03Z</dcterms:created>
  <dcterms:modified xsi:type="dcterms:W3CDTF">2025-01-06T17:44:41Z</dcterms:modified>
</cp:coreProperties>
</file>