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celo\ANP\ANP-1\ANP\Plataforma\Site\"/>
    </mc:Choice>
  </mc:AlternateContent>
  <xr:revisionPtr revIDLastSave="0" documentId="13_ncr:1_{11335A0C-3040-4C63-8401-6E7365DA17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áfico" sheetId="4" r:id="rId1"/>
    <sheet name="Dados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B13" i="2"/>
  <c r="C13" i="2" s="1"/>
  <c r="D13" i="2" s="1"/>
  <c r="D4" i="2"/>
  <c r="D5" i="2"/>
  <c r="D6" i="2"/>
  <c r="D7" i="2"/>
  <c r="D8" i="2"/>
  <c r="D9" i="2"/>
  <c r="D10" i="2"/>
  <c r="D11" i="2"/>
  <c r="D12" i="2"/>
  <c r="D14" i="2"/>
  <c r="D3" i="2"/>
  <c r="D2" i="2"/>
  <c r="B12" i="2"/>
  <c r="O3" i="4"/>
  <c r="B11" i="2"/>
  <c r="B10" i="2"/>
  <c r="B9" i="2"/>
  <c r="B8" i="2"/>
  <c r="B7" i="2"/>
  <c r="B6" i="2"/>
  <c r="B5" i="2"/>
  <c r="B4" i="2"/>
  <c r="C2" i="2" l="1"/>
  <c r="B3" i="2" l="1"/>
  <c r="C3" i="2" s="1"/>
  <c r="C4" i="2" l="1"/>
  <c r="C5" i="2" l="1"/>
  <c r="C6" i="2" l="1"/>
  <c r="C7" i="2" l="1"/>
  <c r="C8" i="2" l="1"/>
  <c r="C9" i="2" l="1"/>
  <c r="C10" i="2" l="1"/>
  <c r="C11" i="2" l="1"/>
  <c r="C12" i="2" l="1"/>
</calcChain>
</file>

<file path=xl/sharedStrings.xml><?xml version="1.0" encoding="utf-8"?>
<sst xmlns="http://schemas.openxmlformats.org/spreadsheetml/2006/main" count="19" uniqueCount="19">
  <si>
    <t>Total</t>
  </si>
  <si>
    <t>Acumulado</t>
  </si>
  <si>
    <t>Mensal</t>
  </si>
  <si>
    <t>jan</t>
  </si>
  <si>
    <t>fev</t>
  </si>
  <si>
    <t>mar</t>
  </si>
  <si>
    <t>mai</t>
  </si>
  <si>
    <t>jun</t>
  </si>
  <si>
    <t>jul</t>
  </si>
  <si>
    <t>ago</t>
  </si>
  <si>
    <t>set</t>
  </si>
  <si>
    <t>out</t>
  </si>
  <si>
    <t>nov</t>
  </si>
  <si>
    <t>dez</t>
  </si>
  <si>
    <t>abr</t>
  </si>
  <si>
    <t>Saldo Inicial (*)</t>
  </si>
  <si>
    <t>Saldo Inicial</t>
  </si>
  <si>
    <t>Meta 2023 = 40.948 **</t>
  </si>
  <si>
    <t>Evolução mensal geração de lastro para emissão de CBIOS - 2023 (até 31/12)
Atualizado em 2/1/2024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</si>
</sst>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343A40"/>
      <name val="Arial"/>
      <family val="2"/>
    </font>
    <font>
      <sz val="11"/>
      <color theme="1"/>
      <name val="Arial"/>
      <family val="2"/>
    </font>
    <font>
      <b/>
      <sz val="14"/>
      <color rgb="FF2F70E9"/>
      <name val="Arial"/>
      <family val="2"/>
    </font>
    <font>
      <b/>
      <sz val="11"/>
      <color theme="1"/>
      <name val="Arial"/>
      <family val="2"/>
    </font>
    <font>
      <sz val="14"/>
      <color rgb="FF2F70E9"/>
      <name val="Arial"/>
      <family val="2"/>
    </font>
    <font>
      <b/>
      <sz val="14"/>
      <color rgb="FF2F70E9"/>
      <name val="Segoe UI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1351B4"/>
      <name val="Segoe UI"/>
      <family val="2"/>
    </font>
    <font>
      <b/>
      <sz val="8"/>
      <color rgb="FF1351B4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0" fillId="0" borderId="0" xfId="0" applyNumberFormat="1"/>
    <xf numFmtId="3" fontId="6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center"/>
    </xf>
    <xf numFmtId="3" fontId="10" fillId="0" borderId="0" xfId="0" applyNumberFormat="1" applyFont="1"/>
    <xf numFmtId="3" fontId="1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tx1"/>
                </a:solidFill>
              </a:rPr>
              <a:t>CBIOS </a:t>
            </a:r>
          </a:p>
        </c:rich>
      </c:tx>
      <c:layout>
        <c:manualLayout>
          <c:xMode val="edge"/>
          <c:yMode val="edge"/>
          <c:x val="0.4681240729668545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060299407018567"/>
          <c:y val="7.5392172993302184E-2"/>
          <c:w val="0.75389951835804336"/>
          <c:h val="0.82011799271359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Dados!$B$1</c:f>
              <c:strCache>
                <c:ptCount val="1"/>
                <c:pt idx="0">
                  <c:v>Mensal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F775-47D5-829D-146414E4B11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75-47D5-829D-146414E4B113}"/>
                </c:ext>
              </c:extLst>
            </c:dLbl>
            <c:dLbl>
              <c:idx val="1"/>
              <c:layout>
                <c:manualLayout>
                  <c:x val="-1.427452744706816E-3"/>
                  <c:y val="9.25006152622910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75-47D5-829D-146414E4B113}"/>
                </c:ext>
              </c:extLst>
            </c:dLbl>
            <c:dLbl>
              <c:idx val="2"/>
              <c:layout>
                <c:manualLayout>
                  <c:x val="8.1792716004422394E-4"/>
                  <c:y val="9.2690085226222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75-47D5-829D-146414E4B113}"/>
                </c:ext>
              </c:extLst>
            </c:dLbl>
            <c:dLbl>
              <c:idx val="3"/>
              <c:layout>
                <c:manualLayout>
                  <c:x val="-6.3431217317128118E-4"/>
                  <c:y val="9.2690085226222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75-47D5-829D-146414E4B113}"/>
                </c:ext>
              </c:extLst>
            </c:dLbl>
            <c:dLbl>
              <c:idx val="4"/>
              <c:layout>
                <c:manualLayout>
                  <c:x val="-2.4537814801325829E-3"/>
                  <c:y val="7.4151824899914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75-47D5-829D-146414E4B113}"/>
                </c:ext>
              </c:extLst>
            </c:dLbl>
            <c:dLbl>
              <c:idx val="5"/>
              <c:layout>
                <c:manualLayout>
                  <c:x val="-1.268559942629172E-3"/>
                  <c:y val="7.7241737688518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75-47D5-829D-146414E4B113}"/>
                </c:ext>
              </c:extLst>
            </c:dLbl>
            <c:dLbl>
              <c:idx val="6"/>
              <c:layout>
                <c:manualLayout>
                  <c:x val="1.001572942704114E-3"/>
                  <c:y val="9.26900852262226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75-47D5-829D-146414E4B113}"/>
                </c:ext>
              </c:extLst>
            </c:dLbl>
            <c:dLbl>
              <c:idx val="7"/>
              <c:layout>
                <c:manualLayout>
                  <c:x val="0"/>
                  <c:y val="9.26900852262222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75-47D5-829D-146414E4B113}"/>
                </c:ext>
              </c:extLst>
            </c:dLbl>
            <c:dLbl>
              <c:idx val="8"/>
              <c:layout>
                <c:manualLayout>
                  <c:x val="0"/>
                  <c:y val="8.34210767036000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75-47D5-829D-146414E4B1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Dados!$A$2:$A$14</c:f>
              <c:strCache>
                <c:ptCount val="13"/>
                <c:pt idx="0">
                  <c:v>Saldo Inicial</c:v>
                </c:pt>
                <c:pt idx="1">
                  <c:v>jan/23</c:v>
                </c:pt>
                <c:pt idx="2">
                  <c:v>fev/23</c:v>
                </c:pt>
                <c:pt idx="3">
                  <c:v>mar/23</c:v>
                </c:pt>
                <c:pt idx="4">
                  <c:v>abr/23</c:v>
                </c:pt>
                <c:pt idx="5">
                  <c:v>mai/23</c:v>
                </c:pt>
                <c:pt idx="6">
                  <c:v>jun/23</c:v>
                </c:pt>
                <c:pt idx="7">
                  <c:v>jul/23</c:v>
                </c:pt>
                <c:pt idx="8">
                  <c:v>ago/23</c:v>
                </c:pt>
                <c:pt idx="9">
                  <c:v>set/23</c:v>
                </c:pt>
                <c:pt idx="10">
                  <c:v>out/23</c:v>
                </c:pt>
                <c:pt idx="11">
                  <c:v>nov/23</c:v>
                </c:pt>
                <c:pt idx="12">
                  <c:v>dez/23</c:v>
                </c:pt>
              </c:strCache>
            </c:strRef>
          </c:cat>
          <c:val>
            <c:numRef>
              <c:f>Dados!$B$2:$B$14</c:f>
              <c:numCache>
                <c:formatCode>#,##0</c:formatCode>
                <c:ptCount val="13"/>
                <c:pt idx="0">
                  <c:v>8703</c:v>
                </c:pt>
                <c:pt idx="1">
                  <c:v>2987.8449999999998</c:v>
                </c:pt>
                <c:pt idx="2">
                  <c:v>2630.2510000000002</c:v>
                </c:pt>
                <c:pt idx="3">
                  <c:v>2782.3020000000001</c:v>
                </c:pt>
                <c:pt idx="4">
                  <c:v>2263.0709999999999</c:v>
                </c:pt>
                <c:pt idx="5">
                  <c:v>2996.527</c:v>
                </c:pt>
                <c:pt idx="6">
                  <c:v>2810.741</c:v>
                </c:pt>
                <c:pt idx="7">
                  <c:v>2792.0439999999999</c:v>
                </c:pt>
                <c:pt idx="8">
                  <c:v>2801.8829999999998</c:v>
                </c:pt>
                <c:pt idx="9">
                  <c:v>2709.1390000000001</c:v>
                </c:pt>
                <c:pt idx="10">
                  <c:v>3213.8710000000001</c:v>
                </c:pt>
                <c:pt idx="11">
                  <c:v>3344.7689999999998</c:v>
                </c:pt>
                <c:pt idx="12">
                  <c:v>3183.2530000000002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9-47E3-B4D1-6167DF8C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59"/>
        <c:axId val="186893440"/>
        <c:axId val="186894976"/>
      </c:barChart>
      <c:lineChart>
        <c:grouping val="stacked"/>
        <c:varyColors val="0"/>
        <c:ser>
          <c:idx val="1"/>
          <c:order val="1"/>
          <c:tx>
            <c:strRef>
              <c:f>Dados!$C$1</c:f>
              <c:strCache>
                <c:ptCount val="1"/>
                <c:pt idx="0">
                  <c:v>Acumulado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8402085006729194E-2"/>
                  <c:y val="-3.9346819537999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75-47D5-829D-146414E4B113}"/>
                </c:ext>
              </c:extLst>
            </c:dLbl>
            <c:dLbl>
              <c:idx val="1"/>
              <c:layout>
                <c:manualLayout>
                  <c:x val="-2.6681506796060239E-2"/>
                  <c:y val="-4.14349809741968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75-47D5-829D-146414E4B113}"/>
                </c:ext>
              </c:extLst>
            </c:dLbl>
            <c:dLbl>
              <c:idx val="2"/>
              <c:layout>
                <c:manualLayout>
                  <c:x val="-2.9403657949433202E-2"/>
                  <c:y val="-3.3167480522918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75-47D5-829D-146414E4B113}"/>
                </c:ext>
              </c:extLst>
            </c:dLbl>
            <c:dLbl>
              <c:idx val="3"/>
              <c:layout>
                <c:manualLayout>
                  <c:x val="-3.1461929778695802E-2"/>
                  <c:y val="-3.9346819537999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75-47D5-829D-146414E4B113}"/>
                </c:ext>
              </c:extLst>
            </c:dLbl>
            <c:dLbl>
              <c:idx val="4"/>
              <c:layout>
                <c:manualLayout>
                  <c:x val="-3.2463502721400042E-2"/>
                  <c:y val="-8.569186215111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75-47D5-829D-146414E4B113}"/>
                </c:ext>
              </c:extLst>
            </c:dLbl>
            <c:dLbl>
              <c:idx val="5"/>
              <c:layout>
                <c:manualLayout>
                  <c:x val="-3.1461929778695802E-2"/>
                  <c:y val="-4.243648904554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75-47D5-829D-146414E4B113}"/>
                </c:ext>
              </c:extLst>
            </c:dLbl>
            <c:dLbl>
              <c:idx val="6"/>
              <c:layout>
                <c:manualLayout>
                  <c:x val="-3.6469794492216316E-2"/>
                  <c:y val="-3.3167480522918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75-47D5-829D-146414E4B113}"/>
                </c:ext>
              </c:extLst>
            </c:dLbl>
            <c:dLbl>
              <c:idx val="7"/>
              <c:layout>
                <c:manualLayout>
                  <c:x val="-2.7455638007879507E-2"/>
                  <c:y val="-3.9346819537999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75-47D5-829D-146414E4B113}"/>
                </c:ext>
              </c:extLst>
            </c:dLbl>
            <c:dLbl>
              <c:idx val="8"/>
              <c:layout>
                <c:manualLayout>
                  <c:x val="-2.4450919179767012E-2"/>
                  <c:y val="-5.4795167075703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75-47D5-829D-146414E4B113}"/>
                </c:ext>
              </c:extLst>
            </c:dLbl>
            <c:dLbl>
              <c:idx val="9"/>
              <c:layout>
                <c:manualLayout>
                  <c:x val="-2.2447773294358792E-2"/>
                  <c:y val="-4.86158280606217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75-47D5-829D-146414E4B113}"/>
                </c:ext>
              </c:extLst>
            </c:dLbl>
            <c:dLbl>
              <c:idx val="10"/>
              <c:layout>
                <c:manualLayout>
                  <c:x val="-3.1259385281655096E-2"/>
                  <c:y val="-5.0441158838637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E5-4C1F-A0E7-44733C358480}"/>
                </c:ext>
              </c:extLst>
            </c:dLbl>
            <c:dLbl>
              <c:idx val="11"/>
              <c:layout>
                <c:manualLayout>
                  <c:x val="-2.6500584951486779E-2"/>
                  <c:y val="-6.0058181726394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D3E-95EA-403CD31E2B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Dados!$A$2:$A$14</c:f>
              <c:strCache>
                <c:ptCount val="13"/>
                <c:pt idx="0">
                  <c:v>Saldo Inicial</c:v>
                </c:pt>
                <c:pt idx="1">
                  <c:v>jan/23</c:v>
                </c:pt>
                <c:pt idx="2">
                  <c:v>fev/23</c:v>
                </c:pt>
                <c:pt idx="3">
                  <c:v>mar/23</c:v>
                </c:pt>
                <c:pt idx="4">
                  <c:v>abr/23</c:v>
                </c:pt>
                <c:pt idx="5">
                  <c:v>mai/23</c:v>
                </c:pt>
                <c:pt idx="6">
                  <c:v>jun/23</c:v>
                </c:pt>
                <c:pt idx="7">
                  <c:v>jul/23</c:v>
                </c:pt>
                <c:pt idx="8">
                  <c:v>ago/23</c:v>
                </c:pt>
                <c:pt idx="9">
                  <c:v>set/23</c:v>
                </c:pt>
                <c:pt idx="10">
                  <c:v>out/23</c:v>
                </c:pt>
                <c:pt idx="11">
                  <c:v>nov/23</c:v>
                </c:pt>
                <c:pt idx="12">
                  <c:v>dez/23</c:v>
                </c:pt>
              </c:strCache>
            </c:strRef>
          </c:cat>
          <c:val>
            <c:numRef>
              <c:f>Dados!$C$2:$C$14</c:f>
              <c:numCache>
                <c:formatCode>#,##0</c:formatCode>
                <c:ptCount val="13"/>
                <c:pt idx="0">
                  <c:v>8703</c:v>
                </c:pt>
                <c:pt idx="1">
                  <c:v>11690.844999999999</c:v>
                </c:pt>
                <c:pt idx="2">
                  <c:v>14321.096</c:v>
                </c:pt>
                <c:pt idx="3">
                  <c:v>17103.398000000001</c:v>
                </c:pt>
                <c:pt idx="4">
                  <c:v>19366.469000000001</c:v>
                </c:pt>
                <c:pt idx="5">
                  <c:v>22362.995999999999</c:v>
                </c:pt>
                <c:pt idx="6">
                  <c:v>25173.737000000001</c:v>
                </c:pt>
                <c:pt idx="7">
                  <c:v>27965.781000000003</c:v>
                </c:pt>
                <c:pt idx="8">
                  <c:v>30767.664000000004</c:v>
                </c:pt>
                <c:pt idx="9">
                  <c:v>33476.803000000007</c:v>
                </c:pt>
                <c:pt idx="10">
                  <c:v>36690.674000000006</c:v>
                </c:pt>
                <c:pt idx="11">
                  <c:v>40035.443000000007</c:v>
                </c:pt>
                <c:pt idx="12">
                  <c:v>43218.696000000004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9-47E3-B4D1-6167DF8C2A1E}"/>
            </c:ext>
          </c:extLst>
        </c:ser>
        <c:ser>
          <c:idx val="2"/>
          <c:order val="2"/>
          <c:tx>
            <c:strRef>
              <c:f>Dados!$D$1</c:f>
              <c:strCache>
                <c:ptCount val="1"/>
                <c:pt idx="0">
                  <c:v>Meta 2023 = 40.948 **</c:v>
                </c:pt>
              </c:strCache>
            </c:strRef>
          </c:tx>
          <c:cat>
            <c:strRef>
              <c:f>Dados!$A$2:$A$14</c:f>
              <c:strCache>
                <c:ptCount val="13"/>
                <c:pt idx="0">
                  <c:v>Saldo Inicial</c:v>
                </c:pt>
                <c:pt idx="1">
                  <c:v>jan/23</c:v>
                </c:pt>
                <c:pt idx="2">
                  <c:v>fev/23</c:v>
                </c:pt>
                <c:pt idx="3">
                  <c:v>mar/23</c:v>
                </c:pt>
                <c:pt idx="4">
                  <c:v>abr/23</c:v>
                </c:pt>
                <c:pt idx="5">
                  <c:v>mai/23</c:v>
                </c:pt>
                <c:pt idx="6">
                  <c:v>jun/23</c:v>
                </c:pt>
                <c:pt idx="7">
                  <c:v>jul/23</c:v>
                </c:pt>
                <c:pt idx="8">
                  <c:v>ago/23</c:v>
                </c:pt>
                <c:pt idx="9">
                  <c:v>set/23</c:v>
                </c:pt>
                <c:pt idx="10">
                  <c:v>out/23</c:v>
                </c:pt>
                <c:pt idx="11">
                  <c:v>nov/23</c:v>
                </c:pt>
                <c:pt idx="12">
                  <c:v>dez/23</c:v>
                </c:pt>
              </c:strCache>
            </c:strRef>
          </c:cat>
          <c:val>
            <c:numRef>
              <c:f>Dados!$D$2:$D$14</c:f>
              <c:numCache>
                <c:formatCode>#,##0</c:formatCode>
                <c:ptCount val="13"/>
                <c:pt idx="0">
                  <c:v>32245</c:v>
                </c:pt>
                <c:pt idx="1">
                  <c:v>29257.154999999999</c:v>
                </c:pt>
                <c:pt idx="2">
                  <c:v>26626.904000000002</c:v>
                </c:pt>
                <c:pt idx="3">
                  <c:v>23844.601999999999</c:v>
                </c:pt>
                <c:pt idx="4">
                  <c:v>21581.530999999999</c:v>
                </c:pt>
                <c:pt idx="5">
                  <c:v>18585.004000000001</c:v>
                </c:pt>
                <c:pt idx="6">
                  <c:v>15774.262999999999</c:v>
                </c:pt>
                <c:pt idx="7">
                  <c:v>12982.218999999997</c:v>
                </c:pt>
                <c:pt idx="8">
                  <c:v>10180.335999999996</c:v>
                </c:pt>
                <c:pt idx="9">
                  <c:v>7471.1969999999928</c:v>
                </c:pt>
                <c:pt idx="10">
                  <c:v>4257.3259999999937</c:v>
                </c:pt>
                <c:pt idx="11">
                  <c:v>912.55699999999342</c:v>
                </c:pt>
                <c:pt idx="12">
                  <c:v>-2270.6960000000036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775-47D5-829D-146414E4B113}"/>
            </c:ext>
          </c:extLst>
        </c:ser>
        <c:ser>
          <c:idx val="3"/>
          <c:order val="3"/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F775-47D5-829D-146414E4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70944"/>
        <c:axId val="22369024"/>
      </c:lineChart>
      <c:catAx>
        <c:axId val="1868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894976"/>
        <c:crosses val="autoZero"/>
        <c:auto val="1"/>
        <c:lblAlgn val="ctr"/>
        <c:lblOffset val="100"/>
        <c:noMultiLvlLbl val="0"/>
      </c:catAx>
      <c:valAx>
        <c:axId val="186894976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Emissão CBIOS - (mil)</a:t>
                </a:r>
                <a:r>
                  <a:rPr lang="pt-BR" sz="1600" b="1" i="0" u="none" strike="noStrike" baseline="0"/>
                  <a:t> </a:t>
                </a:r>
                <a:endParaRPr lang="pt-BR" sz="16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6893440"/>
        <c:crosses val="autoZero"/>
        <c:crossBetween val="between"/>
        <c:majorUnit val="2000"/>
      </c:valAx>
      <c:valAx>
        <c:axId val="22369024"/>
        <c:scaling>
          <c:orientation val="minMax"/>
          <c:max val="45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600" b="1">
                    <a:solidFill>
                      <a:schemeClr val="tx1"/>
                    </a:solidFill>
                  </a:rPr>
                  <a:t>Lastro Acumulado  Emissão CBIOS - (mil)</a:t>
                </a:r>
              </a:p>
            </c:rich>
          </c:tx>
          <c:layout>
            <c:manualLayout>
              <c:xMode val="edge"/>
              <c:yMode val="edge"/>
              <c:x val="0.95800348748376374"/>
              <c:y val="0.1086091344940701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370944"/>
        <c:crosses val="max"/>
        <c:crossBetween val="between"/>
        <c:majorUnit val="5000"/>
      </c:valAx>
      <c:catAx>
        <c:axId val="2237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2369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0.21432456354712734"/>
          <c:y val="0.18413191223520053"/>
          <c:w val="0.42823852104742482"/>
          <c:h val="7.82756822087585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452" footer="0.314960620000004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18246</xdr:colOff>
      <xdr:row>0</xdr:row>
      <xdr:rowOff>0</xdr:rowOff>
    </xdr:from>
    <xdr:to>
      <xdr:col>2</xdr:col>
      <xdr:colOff>504022</xdr:colOff>
      <xdr:row>0</xdr:row>
      <xdr:rowOff>844134</xdr:rowOff>
    </xdr:to>
    <xdr:pic>
      <xdr:nvPicPr>
        <xdr:cNvPr id="2" name="Imagem 1" descr="logoANP_h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1153" y="0"/>
          <a:ext cx="1648712" cy="8441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20181</xdr:rowOff>
    </xdr:from>
    <xdr:to>
      <xdr:col>15</xdr:col>
      <xdr:colOff>52192</xdr:colOff>
      <xdr:row>24</xdr:row>
      <xdr:rowOff>151030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84395</xdr:colOff>
      <xdr:row>0</xdr:row>
      <xdr:rowOff>33449</xdr:rowOff>
    </xdr:from>
    <xdr:to>
      <xdr:col>14</xdr:col>
      <xdr:colOff>874970</xdr:colOff>
      <xdr:row>0</xdr:row>
      <xdr:rowOff>820849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471587" y="33449"/>
          <a:ext cx="790575" cy="787400"/>
        </a:xfrm>
        <a:prstGeom prst="rect">
          <a:avLst/>
        </a:prstGeom>
      </xdr:spPr>
    </xdr:pic>
    <xdr:clientData/>
  </xdr:twoCellAnchor>
  <xdr:twoCellAnchor>
    <xdr:from>
      <xdr:col>1</xdr:col>
      <xdr:colOff>52192</xdr:colOff>
      <xdr:row>25</xdr:row>
      <xdr:rowOff>78288</xdr:rowOff>
    </xdr:from>
    <xdr:to>
      <xdr:col>15</xdr:col>
      <xdr:colOff>26096</xdr:colOff>
      <xdr:row>30</xdr:row>
      <xdr:rowOff>156576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2671" y="6876267"/>
          <a:ext cx="15318288" cy="10699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Notas explicativas: </a:t>
          </a:r>
        </a:p>
        <a:p>
          <a:r>
            <a:rPr lang="pt-BR" sz="1100"/>
            <a:t>Em razão do encerramento do prazo para o cumprimento das metas individuais relativas ao ano de 2022</a:t>
          </a:r>
          <a:r>
            <a:rPr lang="pt-BR" sz="1100" baseline="0"/>
            <a:t> em 30/9/2023, o saldo inicial de CBIOs e a meta de 2023 foram atualizados, conforme abaixo:</a:t>
          </a:r>
          <a:endParaRPr lang="pt-BR" sz="1100"/>
        </a:p>
        <a:p>
          <a:r>
            <a:rPr lang="pt-BR" sz="1100"/>
            <a:t>(*) Saldo Inicial = Total de CBIOS gerados até 31/12/2022 - Total de CBIOS aposentados até 31/12/2021 - Total de CBIOs aposentados</a:t>
          </a:r>
          <a:r>
            <a:rPr lang="pt-BR" sz="1100" baseline="0"/>
            <a:t> em até 30/9/2022 em cumprimento às metas de </a:t>
          </a:r>
          <a:r>
            <a:rPr lang="pt-BR" sz="1100"/>
            <a:t>2022 *** (80.914.132 - 39.015.652 - 33.195.357 = 8.703.123)</a:t>
          </a:r>
        </a:p>
        <a:p>
          <a:r>
            <a:rPr lang="pt-BR" sz="1100"/>
            <a:t>(**) Meta 2023 = Total</a:t>
          </a:r>
          <a:r>
            <a:rPr lang="pt-BR" sz="1100" baseline="0"/>
            <a:t> metas </a:t>
          </a:r>
          <a:r>
            <a:rPr lang="pt-BR" sz="1100"/>
            <a:t>compulsórias individuais 2023 = 40.947.875 (Despacho ANP nº 1.319/2023)</a:t>
          </a:r>
        </a:p>
        <a:p>
          <a:r>
            <a:rPr lang="pt-BR" sz="1100">
              <a:solidFill>
                <a:sysClr val="windowText" lastClr="000000"/>
              </a:solidFill>
            </a:rPr>
            <a:t>(***)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Total de CBIOs aposentados</a:t>
          </a:r>
          <a:r>
            <a:rPr lang="pt-BR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em até 30/9/2022 em cumprimento às metas de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2022 </a:t>
          </a:r>
          <a:r>
            <a:rPr lang="pt-BR" sz="1100">
              <a:solidFill>
                <a:sysClr val="windowText" lastClr="000000"/>
              </a:solidFill>
            </a:rPr>
            <a:t>=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33.195.357</a:t>
          </a:r>
          <a:r>
            <a:rPr lang="pt-BR" sz="1100">
              <a:solidFill>
                <a:sysClr val="windowText" lastClr="000000"/>
              </a:solidFill>
            </a:rPr>
            <a:t> (Apuração</a:t>
          </a:r>
          <a:r>
            <a:rPr lang="pt-BR" sz="1100" baseline="0">
              <a:solidFill>
                <a:sysClr val="windowText" lastClr="000000"/>
              </a:solidFill>
            </a:rPr>
            <a:t> ANP - Fonte: Plataforma CBIO)</a:t>
          </a:r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8"/>
  <sheetViews>
    <sheetView showGridLines="0" tabSelected="1" zoomScale="73" zoomScaleNormal="73" workbookViewId="0">
      <selection activeCell="B2" sqref="B2"/>
    </sheetView>
  </sheetViews>
  <sheetFormatPr defaultColWidth="15.6640625" defaultRowHeight="14.4" x14ac:dyDescent="0.3"/>
  <cols>
    <col min="1" max="1" width="2" customWidth="1"/>
    <col min="2" max="7" width="17.44140625" customWidth="1"/>
    <col min="11" max="11" width="16" customWidth="1"/>
    <col min="15" max="15" width="15.6640625" customWidth="1"/>
  </cols>
  <sheetData>
    <row r="1" spans="2:17" ht="70.5" customHeight="1" x14ac:dyDescent="0.3">
      <c r="B1" s="12" t="s">
        <v>18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7" x14ac:dyDescent="0.3">
      <c r="B2" s="1" t="s">
        <v>15</v>
      </c>
      <c r="C2" s="1" t="s">
        <v>3</v>
      </c>
      <c r="D2" s="1" t="s">
        <v>4</v>
      </c>
      <c r="E2" s="1" t="s">
        <v>5</v>
      </c>
      <c r="F2" s="1" t="s">
        <v>14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3" t="s">
        <v>0</v>
      </c>
    </row>
    <row r="3" spans="2:17" ht="17.399999999999999" x14ac:dyDescent="0.3">
      <c r="B3" s="4">
        <v>8703123</v>
      </c>
      <c r="C3" s="4">
        <v>2987845</v>
      </c>
      <c r="D3" s="4">
        <v>2630251</v>
      </c>
      <c r="E3" s="4">
        <v>2782302</v>
      </c>
      <c r="F3" s="4">
        <v>2263071</v>
      </c>
      <c r="G3" s="4">
        <v>2996527</v>
      </c>
      <c r="H3" s="4">
        <v>2810741</v>
      </c>
      <c r="I3" s="4">
        <v>2792044</v>
      </c>
      <c r="J3" s="4">
        <v>2801883</v>
      </c>
      <c r="K3" s="4">
        <v>2709139</v>
      </c>
      <c r="L3" s="4">
        <v>3213871</v>
      </c>
      <c r="M3" s="4">
        <v>3344769</v>
      </c>
      <c r="N3" s="4">
        <v>3183253</v>
      </c>
      <c r="O3" s="2">
        <f>SUM(B3:N3)</f>
        <v>43218819</v>
      </c>
      <c r="P3" s="5"/>
      <c r="Q3" s="5"/>
    </row>
    <row r="4" spans="2:17" x14ac:dyDescent="0.3">
      <c r="H4" s="5"/>
      <c r="O4" s="5"/>
      <c r="P4" s="5"/>
      <c r="Q4" s="11"/>
    </row>
    <row r="5" spans="2:17" x14ac:dyDescent="0.3">
      <c r="P5" s="5"/>
    </row>
    <row r="6" spans="2:17" x14ac:dyDescent="0.3">
      <c r="P6" s="5"/>
    </row>
    <row r="22" spans="2:9" ht="20.399999999999999" x14ac:dyDescent="0.45">
      <c r="B22" s="6"/>
      <c r="I22" s="5"/>
    </row>
    <row r="25" spans="2:9" ht="24.75" customHeight="1" x14ac:dyDescent="0.3"/>
    <row r="26" spans="2:9" ht="16.8" x14ac:dyDescent="0.4">
      <c r="B26" s="10"/>
    </row>
    <row r="27" spans="2:9" x14ac:dyDescent="0.3">
      <c r="B27" s="5"/>
    </row>
    <row r="28" spans="2:9" x14ac:dyDescent="0.3">
      <c r="B28" s="5"/>
    </row>
  </sheetData>
  <sheetProtection algorithmName="SHA-512" hashValue="qjsFwD+oOqizpW2kWllGu/OM/JmnjLaTvWbRKsQp5oDiP2FhnEIgxS/uDjvjegSvTNH/oTxQ32CnFiIPcz0mQA==" saltValue="phDgOaLe0rXCy9n+LQYh8w==" spinCount="100000" sheet="1" objects="1" scenarios="1"/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H11" sqref="H11"/>
    </sheetView>
  </sheetViews>
  <sheetFormatPr defaultRowHeight="14.4" x14ac:dyDescent="0.3"/>
  <cols>
    <col min="1" max="1" width="15.44140625" bestFit="1" customWidth="1"/>
    <col min="2" max="2" width="13.88671875" bestFit="1" customWidth="1"/>
    <col min="3" max="3" width="14.109375" bestFit="1" customWidth="1"/>
    <col min="4" max="4" width="27.6640625" bestFit="1" customWidth="1"/>
    <col min="6" max="6" width="10.109375" bestFit="1" customWidth="1"/>
  </cols>
  <sheetData>
    <row r="1" spans="1:6" ht="18" x14ac:dyDescent="0.35">
      <c r="A1" s="7"/>
      <c r="B1" s="8" t="s">
        <v>2</v>
      </c>
      <c r="C1" s="8" t="s">
        <v>1</v>
      </c>
      <c r="D1" s="8" t="s">
        <v>17</v>
      </c>
      <c r="F1" s="5"/>
    </row>
    <row r="2" spans="1:6" ht="17.399999999999999" x14ac:dyDescent="0.3">
      <c r="A2" s="9" t="s">
        <v>16</v>
      </c>
      <c r="B2" s="4">
        <v>8703</v>
      </c>
      <c r="C2" s="4">
        <f>B2</f>
        <v>8703</v>
      </c>
      <c r="D2" s="4">
        <f>40948-C2</f>
        <v>32245</v>
      </c>
      <c r="F2" s="5"/>
    </row>
    <row r="3" spans="1:6" ht="17.399999999999999" x14ac:dyDescent="0.3">
      <c r="A3" s="9">
        <v>44927</v>
      </c>
      <c r="B3" s="4">
        <f>Gráfico!C3/1000</f>
        <v>2987.8449999999998</v>
      </c>
      <c r="C3" s="4">
        <f t="shared" ref="C3:C14" si="0">B3+C2</f>
        <v>11690.844999999999</v>
      </c>
      <c r="D3" s="4">
        <f>40948-C3</f>
        <v>29257.154999999999</v>
      </c>
    </row>
    <row r="4" spans="1:6" ht="17.399999999999999" x14ac:dyDescent="0.3">
      <c r="A4" s="9">
        <v>44958</v>
      </c>
      <c r="B4" s="4">
        <f>Gráfico!D3/1000</f>
        <v>2630.2510000000002</v>
      </c>
      <c r="C4" s="4">
        <f t="shared" si="0"/>
        <v>14321.096</v>
      </c>
      <c r="D4" s="4">
        <f t="shared" ref="D4:D14" si="1">40948-C4</f>
        <v>26626.904000000002</v>
      </c>
    </row>
    <row r="5" spans="1:6" ht="17.399999999999999" x14ac:dyDescent="0.3">
      <c r="A5" s="9">
        <v>44986</v>
      </c>
      <c r="B5" s="4">
        <f>Gráfico!E3/1000</f>
        <v>2782.3020000000001</v>
      </c>
      <c r="C5" s="4">
        <f t="shared" si="0"/>
        <v>17103.398000000001</v>
      </c>
      <c r="D5" s="4">
        <f t="shared" si="1"/>
        <v>23844.601999999999</v>
      </c>
    </row>
    <row r="6" spans="1:6" ht="17.399999999999999" x14ac:dyDescent="0.3">
      <c r="A6" s="9">
        <v>45017</v>
      </c>
      <c r="B6" s="4">
        <f>Gráfico!F3/1000</f>
        <v>2263.0709999999999</v>
      </c>
      <c r="C6" s="4">
        <f t="shared" si="0"/>
        <v>19366.469000000001</v>
      </c>
      <c r="D6" s="4">
        <f t="shared" si="1"/>
        <v>21581.530999999999</v>
      </c>
    </row>
    <row r="7" spans="1:6" ht="17.399999999999999" x14ac:dyDescent="0.3">
      <c r="A7" s="9">
        <v>45047</v>
      </c>
      <c r="B7" s="4">
        <f>Gráfico!G3/1000</f>
        <v>2996.527</v>
      </c>
      <c r="C7" s="4">
        <f t="shared" si="0"/>
        <v>22362.995999999999</v>
      </c>
      <c r="D7" s="4">
        <f t="shared" si="1"/>
        <v>18585.004000000001</v>
      </c>
    </row>
    <row r="8" spans="1:6" ht="17.399999999999999" x14ac:dyDescent="0.3">
      <c r="A8" s="9">
        <v>45078</v>
      </c>
      <c r="B8" s="4">
        <f>Gráfico!H3/1000</f>
        <v>2810.741</v>
      </c>
      <c r="C8" s="4">
        <f t="shared" si="0"/>
        <v>25173.737000000001</v>
      </c>
      <c r="D8" s="4">
        <f t="shared" si="1"/>
        <v>15774.262999999999</v>
      </c>
    </row>
    <row r="9" spans="1:6" ht="17.399999999999999" x14ac:dyDescent="0.3">
      <c r="A9" s="9">
        <v>45108</v>
      </c>
      <c r="B9" s="4">
        <f>Gráfico!I3/1000</f>
        <v>2792.0439999999999</v>
      </c>
      <c r="C9" s="4">
        <f t="shared" si="0"/>
        <v>27965.781000000003</v>
      </c>
      <c r="D9" s="4">
        <f t="shared" si="1"/>
        <v>12982.218999999997</v>
      </c>
    </row>
    <row r="10" spans="1:6" ht="17.399999999999999" x14ac:dyDescent="0.3">
      <c r="A10" s="9">
        <v>45139</v>
      </c>
      <c r="B10" s="4">
        <f>Gráfico!J3/1000</f>
        <v>2801.8829999999998</v>
      </c>
      <c r="C10" s="4">
        <f t="shared" si="0"/>
        <v>30767.664000000004</v>
      </c>
      <c r="D10" s="4">
        <f t="shared" si="1"/>
        <v>10180.335999999996</v>
      </c>
    </row>
    <row r="11" spans="1:6" ht="17.399999999999999" x14ac:dyDescent="0.3">
      <c r="A11" s="9">
        <v>45170</v>
      </c>
      <c r="B11" s="4">
        <f>Gráfico!K3/1000</f>
        <v>2709.1390000000001</v>
      </c>
      <c r="C11" s="4">
        <f t="shared" si="0"/>
        <v>33476.803000000007</v>
      </c>
      <c r="D11" s="4">
        <f t="shared" si="1"/>
        <v>7471.1969999999928</v>
      </c>
    </row>
    <row r="12" spans="1:6" ht="17.399999999999999" x14ac:dyDescent="0.3">
      <c r="A12" s="9">
        <v>45200</v>
      </c>
      <c r="B12" s="4">
        <f>Gráfico!L3/1000</f>
        <v>3213.8710000000001</v>
      </c>
      <c r="C12" s="4">
        <f t="shared" si="0"/>
        <v>36690.674000000006</v>
      </c>
      <c r="D12" s="4">
        <f t="shared" si="1"/>
        <v>4257.3259999999937</v>
      </c>
    </row>
    <row r="13" spans="1:6" ht="17.399999999999999" x14ac:dyDescent="0.3">
      <c r="A13" s="9">
        <v>45231</v>
      </c>
      <c r="B13" s="4">
        <f>Gráfico!M3/1000</f>
        <v>3344.7689999999998</v>
      </c>
      <c r="C13" s="4">
        <f t="shared" si="0"/>
        <v>40035.443000000007</v>
      </c>
      <c r="D13" s="4">
        <f t="shared" si="1"/>
        <v>912.55699999999342</v>
      </c>
    </row>
    <row r="14" spans="1:6" ht="17.399999999999999" x14ac:dyDescent="0.3">
      <c r="A14" s="9">
        <v>45261</v>
      </c>
      <c r="B14" s="4">
        <f>Gráfico!N3/1000</f>
        <v>3183.2530000000002</v>
      </c>
      <c r="C14" s="4">
        <f t="shared" si="0"/>
        <v>43218.696000000004</v>
      </c>
      <c r="D14" s="4">
        <f t="shared" si="1"/>
        <v>-2270.6960000000036</v>
      </c>
    </row>
  </sheetData>
  <sheetProtection algorithmName="SHA-512" hashValue="zPzyH7IpQ4IWcbAyEwEsAYMiPkOuncKQ7SDLnIZT5EZZPl95NF1kvFmC+n1jdp9Mpcy3GoORUk94ckOIy8sWUQ==" saltValue="80HOejgPch/yhJ5x126HNg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A2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</vt:lpstr>
      <vt:lpstr>Dados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Carvalho</cp:lastModifiedBy>
  <dcterms:created xsi:type="dcterms:W3CDTF">2020-07-13T14:19:03Z</dcterms:created>
  <dcterms:modified xsi:type="dcterms:W3CDTF">2024-01-02T13:00:27Z</dcterms:modified>
</cp:coreProperties>
</file>