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aruf\Downloads\"/>
    </mc:Choice>
  </mc:AlternateContent>
  <xr:revisionPtr revIDLastSave="0" documentId="13_ncr:1_{8AC435AD-D7B1-447A-B385-5C303F61D38D}" xr6:coauthVersionLast="47" xr6:coauthVersionMax="47" xr10:uidLastSave="{00000000-0000-0000-0000-000000000000}"/>
  <bookViews>
    <workbookView xWindow="-98" yWindow="-98" windowWidth="28996" windowHeight="15675" tabRatio="711" xr2:uid="{00000000-000D-0000-FFFF-FFFF00000000}"/>
  </bookViews>
  <sheets>
    <sheet name="Distribuidores de GNC" sheetId="38" r:id="rId1"/>
    <sheet name="Unid. Compr. GNC" sheetId="33" r:id="rId2"/>
    <sheet name="Projs. Estruturantes de GNC" sheetId="40" r:id="rId3"/>
    <sheet name="Projs. para Uso Próprio GNC" sheetId="37" r:id="rId4"/>
    <sheet name="Unid. Compr. GNC (INTERNET)" sheetId="36" state="hidden" r:id="rId5"/>
    <sheet name="Gráficos" sheetId="41" state="hidden" r:id="rId6"/>
  </sheets>
  <definedNames>
    <definedName name="_xlnm._FilterDatabase" localSheetId="0" hidden="1">'Distribuidores de GNC'!$B$7:$O$40</definedName>
    <definedName name="_xlnm._FilterDatabase" localSheetId="2" hidden="1">'Projs. Estruturantes de GNC'!$B$8:$O$21</definedName>
    <definedName name="_xlnm._FilterDatabase" localSheetId="3" hidden="1">'Projs. para Uso Próprio GNC'!$B$8:$O$9</definedName>
    <definedName name="_xlnm._FilterDatabase" localSheetId="1" hidden="1">'Unid. Compr. GNC'!$B$7:$O$80</definedName>
    <definedName name="_xlnm._FilterDatabase" localSheetId="4" hidden="1">'Unid. Compr. GNC (INTERNET)'!$B$5:$J$5</definedName>
    <definedName name="_xlnm.Print_Area" localSheetId="4">'Unid. Compr. GNC (INTERNET)'!$A$1:$J$54</definedName>
    <definedName name="_xlnm.Print_Titles" localSheetId="0">'Distribuidores de GNC'!$1:$7</definedName>
    <definedName name="_xlnm.Print_Titles" localSheetId="2">'Projs. Estruturantes de GNC'!$1:$8</definedName>
    <definedName name="_xlnm.Print_Titles" localSheetId="3">'Projs. para Uso Próprio GNC'!$1:$8</definedName>
    <definedName name="_xlnm.Print_Titles" localSheetId="1">'Unid. Compr. GNC'!$1:$7</definedName>
    <definedName name="_xlnm.Print_Titles" localSheetId="4">'Unid. Compr. GNC (INTERNET)'!$4:$5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33" l="1"/>
  <c r="T5" i="41" l="1"/>
  <c r="F25" i="41" s="1"/>
  <c r="U5" i="41"/>
  <c r="F26" i="41"/>
  <c r="L8" i="41" l="1"/>
  <c r="G8" i="41"/>
  <c r="G2" i="41"/>
  <c r="H2" i="41"/>
  <c r="I2" i="41"/>
  <c r="J2" i="41"/>
  <c r="K2" i="41"/>
  <c r="L2" i="41"/>
  <c r="M2" i="41"/>
  <c r="N2" i="41"/>
  <c r="O2" i="41"/>
  <c r="P2" i="41"/>
  <c r="Q2" i="41"/>
  <c r="R2" i="41"/>
  <c r="S2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F3" i="41"/>
  <c r="F4" i="41"/>
  <c r="F2" i="41"/>
  <c r="P11" i="40"/>
  <c r="P12" i="40"/>
  <c r="P13" i="40"/>
  <c r="P14" i="40"/>
  <c r="P15" i="40"/>
  <c r="P16" i="40"/>
  <c r="P17" i="40"/>
  <c r="P18" i="40"/>
  <c r="P19" i="40"/>
  <c r="P20" i="40"/>
  <c r="P10" i="40"/>
  <c r="P9" i="40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P57" i="33"/>
  <c r="P58" i="33"/>
  <c r="P59" i="33"/>
  <c r="P60" i="33"/>
  <c r="P61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5" i="33"/>
  <c r="P76" i="33"/>
  <c r="P77" i="33"/>
  <c r="P78" i="33"/>
  <c r="P8" i="33"/>
  <c r="Q8" i="38"/>
  <c r="Q9" i="38"/>
  <c r="Q10" i="38"/>
  <c r="Q11" i="38"/>
  <c r="Q12" i="38"/>
  <c r="Q13" i="38"/>
  <c r="Q14" i="38"/>
  <c r="Q15" i="38"/>
  <c r="Q16" i="38"/>
  <c r="Q17" i="38"/>
  <c r="Q18" i="38"/>
  <c r="Q19" i="38"/>
  <c r="Q20" i="38"/>
  <c r="Q21" i="38"/>
  <c r="Q22" i="38"/>
  <c r="Q23" i="38"/>
  <c r="Q24" i="38"/>
  <c r="Q25" i="38"/>
  <c r="Q26" i="38"/>
  <c r="Q27" i="38"/>
  <c r="Q28" i="38"/>
  <c r="Q29" i="38"/>
  <c r="Q30" i="38"/>
  <c r="Q31" i="38"/>
  <c r="Q32" i="38"/>
  <c r="Q33" i="38"/>
  <c r="Q34" i="38"/>
  <c r="H4" i="33"/>
  <c r="H2" i="33" s="1"/>
  <c r="F4" i="37"/>
  <c r="F2" i="37" s="1"/>
  <c r="F4" i="40"/>
  <c r="F2" i="40" s="1"/>
  <c r="F2" i="38"/>
  <c r="B55" i="36"/>
  <c r="C55" i="36"/>
  <c r="D55" i="36"/>
  <c r="E55" i="36"/>
  <c r="F55" i="36"/>
  <c r="G55" i="36"/>
  <c r="H55" i="36"/>
  <c r="I55" i="36"/>
  <c r="J55" i="36"/>
  <c r="B56" i="36"/>
  <c r="C56" i="36"/>
  <c r="D56" i="36"/>
  <c r="E56" i="36"/>
  <c r="F56" i="36"/>
  <c r="G56" i="36"/>
  <c r="H56" i="36"/>
  <c r="I56" i="36"/>
  <c r="J56" i="36"/>
  <c r="B57" i="36"/>
  <c r="C57" i="36"/>
  <c r="D57" i="36"/>
  <c r="E57" i="36"/>
  <c r="F57" i="36"/>
  <c r="G57" i="36"/>
  <c r="H57" i="36"/>
  <c r="I57" i="36"/>
  <c r="J57" i="36"/>
  <c r="B58" i="36"/>
  <c r="C58" i="36"/>
  <c r="D58" i="36"/>
  <c r="E58" i="36"/>
  <c r="F58" i="36"/>
  <c r="G58" i="36"/>
  <c r="H58" i="36"/>
  <c r="I58" i="36"/>
  <c r="J58" i="36"/>
  <c r="B59" i="36"/>
  <c r="C59" i="36"/>
  <c r="D59" i="36"/>
  <c r="E59" i="36"/>
  <c r="F59" i="36"/>
  <c r="G59" i="36"/>
  <c r="H59" i="36"/>
  <c r="I59" i="36"/>
  <c r="J59" i="36"/>
  <c r="B60" i="36"/>
  <c r="C60" i="36"/>
  <c r="D60" i="36"/>
  <c r="E60" i="36"/>
  <c r="F60" i="36"/>
  <c r="G60" i="36"/>
  <c r="H60" i="36"/>
  <c r="I60" i="36"/>
  <c r="J60" i="36"/>
  <c r="B61" i="36"/>
  <c r="C61" i="36"/>
  <c r="D61" i="36"/>
  <c r="E61" i="36"/>
  <c r="F61" i="36"/>
  <c r="G61" i="36"/>
  <c r="H61" i="36"/>
  <c r="I61" i="36"/>
  <c r="J61" i="36"/>
  <c r="B62" i="36"/>
  <c r="C62" i="36"/>
  <c r="D62" i="36"/>
  <c r="E62" i="36"/>
  <c r="F62" i="36"/>
  <c r="G62" i="36"/>
  <c r="H62" i="36"/>
  <c r="I62" i="36"/>
  <c r="J62" i="36"/>
  <c r="B63" i="36"/>
  <c r="C63" i="36"/>
  <c r="D63" i="36"/>
  <c r="E63" i="36"/>
  <c r="F63" i="36"/>
  <c r="G63" i="36"/>
  <c r="H63" i="36"/>
  <c r="I63" i="36"/>
  <c r="J63" i="36"/>
  <c r="B64" i="36"/>
  <c r="C64" i="36"/>
  <c r="D64" i="36"/>
  <c r="E64" i="36"/>
  <c r="F64" i="36"/>
  <c r="G64" i="36"/>
  <c r="H64" i="36"/>
  <c r="I64" i="36"/>
  <c r="J64" i="36"/>
  <c r="B65" i="36"/>
  <c r="C65" i="36"/>
  <c r="D65" i="36"/>
  <c r="E65" i="36"/>
  <c r="F65" i="36"/>
  <c r="G65" i="36"/>
  <c r="H65" i="36"/>
  <c r="I65" i="36"/>
  <c r="J65" i="36"/>
  <c r="B66" i="36"/>
  <c r="C66" i="36"/>
  <c r="D66" i="36"/>
  <c r="E66" i="36"/>
  <c r="F66" i="36"/>
  <c r="G66" i="36"/>
  <c r="H66" i="36"/>
  <c r="I66" i="36"/>
  <c r="J66" i="36"/>
  <c r="B67" i="36"/>
  <c r="C67" i="36"/>
  <c r="D67" i="36"/>
  <c r="E67" i="36"/>
  <c r="F67" i="36"/>
  <c r="G67" i="36"/>
  <c r="H67" i="36"/>
  <c r="I67" i="36"/>
  <c r="J67" i="36"/>
  <c r="B68" i="36"/>
  <c r="C68" i="36"/>
  <c r="D68" i="36"/>
  <c r="E68" i="36"/>
  <c r="F68" i="36"/>
  <c r="G68" i="36"/>
  <c r="H68" i="36"/>
  <c r="I68" i="36"/>
  <c r="J68" i="36"/>
  <c r="B69" i="36"/>
  <c r="C69" i="36"/>
  <c r="D69" i="36"/>
  <c r="E69" i="36"/>
  <c r="F69" i="36"/>
  <c r="G69" i="36"/>
  <c r="H69" i="36"/>
  <c r="I69" i="36"/>
  <c r="J69" i="36"/>
  <c r="B70" i="36"/>
  <c r="C70" i="36"/>
  <c r="D70" i="36"/>
  <c r="E70" i="36"/>
  <c r="F70" i="36"/>
  <c r="G70" i="36"/>
  <c r="H70" i="36"/>
  <c r="I70" i="36"/>
  <c r="J70" i="36"/>
  <c r="B71" i="36"/>
  <c r="C71" i="36"/>
  <c r="D71" i="36"/>
  <c r="E71" i="36"/>
  <c r="F71" i="36"/>
  <c r="G71" i="36"/>
  <c r="H71" i="36"/>
  <c r="I71" i="36"/>
  <c r="J71" i="36"/>
  <c r="B72" i="36"/>
  <c r="C72" i="36"/>
  <c r="D72" i="36"/>
  <c r="E72" i="36"/>
  <c r="F72" i="36"/>
  <c r="G72" i="36"/>
  <c r="H72" i="36"/>
  <c r="I72" i="36"/>
  <c r="J72" i="36"/>
  <c r="B73" i="36"/>
  <c r="C73" i="36"/>
  <c r="D73" i="36"/>
  <c r="E73" i="36"/>
  <c r="F73" i="36"/>
  <c r="G73" i="36"/>
  <c r="H73" i="36"/>
  <c r="I73" i="36"/>
  <c r="J73" i="36"/>
  <c r="B74" i="36"/>
  <c r="C74" i="36"/>
  <c r="D74" i="36"/>
  <c r="E74" i="36"/>
  <c r="F74" i="36"/>
  <c r="G74" i="36"/>
  <c r="H74" i="36"/>
  <c r="I74" i="36"/>
  <c r="J74" i="36"/>
  <c r="B75" i="36"/>
  <c r="C75" i="36"/>
  <c r="D75" i="36"/>
  <c r="E75" i="36"/>
  <c r="F75" i="36"/>
  <c r="G75" i="36"/>
  <c r="H75" i="36"/>
  <c r="I75" i="36"/>
  <c r="J75" i="36"/>
  <c r="B76" i="36"/>
  <c r="C76" i="36"/>
  <c r="D76" i="36"/>
  <c r="E76" i="36"/>
  <c r="F76" i="36"/>
  <c r="G76" i="36"/>
  <c r="H76" i="36"/>
  <c r="I76" i="36"/>
  <c r="J76" i="36"/>
  <c r="B77" i="36"/>
  <c r="C77" i="36"/>
  <c r="D77" i="36"/>
  <c r="E77" i="36"/>
  <c r="F77" i="36"/>
  <c r="G77" i="36"/>
  <c r="H77" i="36"/>
  <c r="I77" i="36"/>
  <c r="J77" i="36"/>
  <c r="B78" i="36"/>
  <c r="C78" i="36"/>
  <c r="D78" i="36"/>
  <c r="E78" i="36"/>
  <c r="F78" i="36"/>
  <c r="G78" i="36"/>
  <c r="H78" i="36"/>
  <c r="I78" i="36"/>
  <c r="J78" i="36"/>
  <c r="B79" i="36"/>
  <c r="C79" i="36"/>
  <c r="D79" i="36"/>
  <c r="E79" i="36"/>
  <c r="F79" i="36"/>
  <c r="G79" i="36"/>
  <c r="H79" i="36"/>
  <c r="I79" i="36"/>
  <c r="J79" i="36"/>
  <c r="B80" i="36"/>
  <c r="C80" i="36"/>
  <c r="D80" i="36"/>
  <c r="E80" i="36"/>
  <c r="F80" i="36"/>
  <c r="G80" i="36"/>
  <c r="H80" i="36"/>
  <c r="I80" i="36"/>
  <c r="J80" i="36"/>
  <c r="B81" i="36"/>
  <c r="C81" i="36"/>
  <c r="D81" i="36"/>
  <c r="E81" i="36"/>
  <c r="F81" i="36"/>
  <c r="G81" i="36"/>
  <c r="H81" i="36"/>
  <c r="I81" i="36"/>
  <c r="J81" i="36"/>
  <c r="B82" i="36"/>
  <c r="C82" i="36"/>
  <c r="D82" i="36"/>
  <c r="E82" i="36"/>
  <c r="F82" i="36"/>
  <c r="G82" i="36"/>
  <c r="H82" i="36"/>
  <c r="I82" i="36"/>
  <c r="J82" i="36"/>
  <c r="B83" i="36"/>
  <c r="C83" i="36"/>
  <c r="D83" i="36"/>
  <c r="E83" i="36"/>
  <c r="F83" i="36"/>
  <c r="G83" i="36"/>
  <c r="H83" i="36"/>
  <c r="I83" i="36"/>
  <c r="J83" i="36"/>
  <c r="B84" i="36"/>
  <c r="C84" i="36"/>
  <c r="D84" i="36"/>
  <c r="E84" i="36"/>
  <c r="F84" i="36"/>
  <c r="G84" i="36"/>
  <c r="H84" i="36"/>
  <c r="I84" i="36"/>
  <c r="J84" i="36"/>
  <c r="B85" i="36"/>
  <c r="C85" i="36"/>
  <c r="D85" i="36"/>
  <c r="E85" i="36"/>
  <c r="F85" i="36"/>
  <c r="G85" i="36"/>
  <c r="H85" i="36"/>
  <c r="I85" i="36"/>
  <c r="J85" i="36"/>
  <c r="B86" i="36"/>
  <c r="C86" i="36"/>
  <c r="D86" i="36"/>
  <c r="E86" i="36"/>
  <c r="F86" i="36"/>
  <c r="G86" i="36"/>
  <c r="H86" i="36"/>
  <c r="I86" i="36"/>
  <c r="J86" i="36"/>
  <c r="B87" i="36"/>
  <c r="C87" i="36"/>
  <c r="D87" i="36"/>
  <c r="E87" i="36"/>
  <c r="F87" i="36"/>
  <c r="G87" i="36"/>
  <c r="H87" i="36"/>
  <c r="I87" i="36"/>
  <c r="J87" i="36"/>
  <c r="B88" i="36"/>
  <c r="C88" i="36"/>
  <c r="D88" i="36"/>
  <c r="E88" i="36"/>
  <c r="F88" i="36"/>
  <c r="G88" i="36"/>
  <c r="H88" i="36"/>
  <c r="I88" i="36"/>
  <c r="J88" i="36"/>
  <c r="B89" i="36"/>
  <c r="C89" i="36"/>
  <c r="D89" i="36"/>
  <c r="E89" i="36"/>
  <c r="F89" i="36"/>
  <c r="G89" i="36"/>
  <c r="H89" i="36"/>
  <c r="I89" i="36"/>
  <c r="J89" i="36"/>
  <c r="B90" i="36"/>
  <c r="C90" i="36"/>
  <c r="D90" i="36"/>
  <c r="E90" i="36"/>
  <c r="F90" i="36"/>
  <c r="G90" i="36"/>
  <c r="H90" i="36"/>
  <c r="I90" i="36"/>
  <c r="J90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6" i="36"/>
  <c r="F2" i="36"/>
  <c r="B6" i="36"/>
  <c r="C6" i="36"/>
  <c r="D6" i="36"/>
  <c r="E6" i="36"/>
  <c r="F6" i="36"/>
  <c r="G6" i="36"/>
  <c r="H6" i="36"/>
  <c r="I6" i="36"/>
  <c r="J6" i="36"/>
  <c r="B7" i="36"/>
  <c r="C7" i="36"/>
  <c r="D7" i="36"/>
  <c r="E7" i="36"/>
  <c r="F7" i="36"/>
  <c r="G7" i="36"/>
  <c r="H7" i="36"/>
  <c r="I7" i="36"/>
  <c r="J7" i="36"/>
  <c r="B8" i="36"/>
  <c r="C8" i="36"/>
  <c r="D8" i="36"/>
  <c r="E8" i="36"/>
  <c r="F8" i="36"/>
  <c r="G8" i="36"/>
  <c r="H8" i="36"/>
  <c r="I8" i="36"/>
  <c r="J8" i="36"/>
  <c r="B9" i="36"/>
  <c r="C9" i="36"/>
  <c r="D9" i="36"/>
  <c r="E9" i="36"/>
  <c r="F9" i="36"/>
  <c r="G9" i="36"/>
  <c r="H9" i="36"/>
  <c r="I9" i="36"/>
  <c r="J9" i="36"/>
  <c r="B10" i="36"/>
  <c r="C10" i="36"/>
  <c r="D10" i="36"/>
  <c r="E10" i="36"/>
  <c r="F10" i="36"/>
  <c r="G10" i="36"/>
  <c r="H10" i="36"/>
  <c r="I10" i="36"/>
  <c r="J10" i="36"/>
  <c r="B11" i="36"/>
  <c r="C11" i="36"/>
  <c r="D11" i="36"/>
  <c r="E11" i="36"/>
  <c r="F11" i="36"/>
  <c r="G11" i="36"/>
  <c r="H11" i="36"/>
  <c r="I11" i="36"/>
  <c r="J11" i="36"/>
  <c r="B12" i="36"/>
  <c r="C12" i="36"/>
  <c r="D12" i="36"/>
  <c r="E12" i="36"/>
  <c r="F12" i="36"/>
  <c r="G12" i="36"/>
  <c r="H12" i="36"/>
  <c r="I12" i="36"/>
  <c r="J12" i="36"/>
  <c r="B13" i="36"/>
  <c r="C13" i="36"/>
  <c r="D13" i="36"/>
  <c r="E13" i="36"/>
  <c r="F13" i="36"/>
  <c r="G13" i="36"/>
  <c r="H13" i="36"/>
  <c r="I13" i="36"/>
  <c r="J13" i="36"/>
  <c r="B14" i="36"/>
  <c r="C14" i="36"/>
  <c r="D14" i="36"/>
  <c r="E14" i="36"/>
  <c r="F14" i="36"/>
  <c r="G14" i="36"/>
  <c r="H14" i="36"/>
  <c r="I14" i="36"/>
  <c r="J14" i="36"/>
  <c r="B15" i="36"/>
  <c r="C15" i="36"/>
  <c r="D15" i="36"/>
  <c r="E15" i="36"/>
  <c r="F15" i="36"/>
  <c r="G15" i="36"/>
  <c r="H15" i="36"/>
  <c r="I15" i="36"/>
  <c r="J15" i="36"/>
  <c r="B16" i="36"/>
  <c r="C16" i="36"/>
  <c r="D16" i="36"/>
  <c r="E16" i="36"/>
  <c r="F16" i="36"/>
  <c r="G16" i="36"/>
  <c r="H16" i="36"/>
  <c r="I16" i="36"/>
  <c r="J16" i="36"/>
  <c r="B17" i="36"/>
  <c r="C17" i="36"/>
  <c r="D17" i="36"/>
  <c r="E17" i="36"/>
  <c r="F17" i="36"/>
  <c r="G17" i="36"/>
  <c r="H17" i="36"/>
  <c r="I17" i="36"/>
  <c r="J17" i="36"/>
  <c r="B18" i="36"/>
  <c r="C18" i="36"/>
  <c r="D18" i="36"/>
  <c r="E18" i="36"/>
  <c r="F18" i="36"/>
  <c r="G18" i="36"/>
  <c r="H18" i="36"/>
  <c r="I18" i="36"/>
  <c r="J18" i="36"/>
  <c r="B19" i="36"/>
  <c r="C19" i="36"/>
  <c r="D19" i="36"/>
  <c r="E19" i="36"/>
  <c r="F19" i="36"/>
  <c r="G19" i="36"/>
  <c r="H19" i="36"/>
  <c r="I19" i="36"/>
  <c r="J19" i="36"/>
  <c r="B20" i="36"/>
  <c r="C20" i="36"/>
  <c r="D20" i="36"/>
  <c r="E20" i="36"/>
  <c r="F20" i="36"/>
  <c r="G20" i="36"/>
  <c r="H20" i="36"/>
  <c r="I20" i="36"/>
  <c r="J20" i="36"/>
  <c r="B21" i="36"/>
  <c r="C21" i="36"/>
  <c r="D21" i="36"/>
  <c r="E21" i="36"/>
  <c r="F21" i="36"/>
  <c r="G21" i="36"/>
  <c r="H21" i="36"/>
  <c r="I21" i="36"/>
  <c r="J21" i="36"/>
  <c r="B22" i="36"/>
  <c r="C22" i="36"/>
  <c r="D22" i="36"/>
  <c r="E22" i="36"/>
  <c r="F22" i="36"/>
  <c r="G22" i="36"/>
  <c r="H22" i="36"/>
  <c r="I22" i="36"/>
  <c r="J22" i="36"/>
  <c r="B23" i="36"/>
  <c r="C23" i="36"/>
  <c r="D23" i="36"/>
  <c r="E23" i="36"/>
  <c r="F23" i="36"/>
  <c r="G23" i="36"/>
  <c r="H23" i="36"/>
  <c r="I23" i="36"/>
  <c r="J23" i="36"/>
  <c r="B24" i="36"/>
  <c r="C24" i="36"/>
  <c r="D24" i="36"/>
  <c r="E24" i="36"/>
  <c r="F24" i="36"/>
  <c r="G24" i="36"/>
  <c r="H24" i="36"/>
  <c r="I24" i="36"/>
  <c r="J24" i="36"/>
  <c r="B25" i="36"/>
  <c r="C25" i="36"/>
  <c r="D25" i="36"/>
  <c r="E25" i="36"/>
  <c r="F25" i="36"/>
  <c r="G25" i="36"/>
  <c r="H25" i="36"/>
  <c r="I25" i="36"/>
  <c r="J25" i="36"/>
  <c r="B26" i="36"/>
  <c r="C26" i="36"/>
  <c r="D26" i="36"/>
  <c r="E26" i="36"/>
  <c r="F26" i="36"/>
  <c r="G26" i="36"/>
  <c r="H26" i="36"/>
  <c r="I26" i="36"/>
  <c r="J26" i="36"/>
  <c r="B27" i="36"/>
  <c r="C27" i="36"/>
  <c r="D27" i="36"/>
  <c r="E27" i="36"/>
  <c r="F27" i="36"/>
  <c r="G27" i="36"/>
  <c r="H27" i="36"/>
  <c r="I27" i="36"/>
  <c r="J27" i="36"/>
  <c r="B28" i="36"/>
  <c r="C28" i="36"/>
  <c r="D28" i="36"/>
  <c r="E28" i="36"/>
  <c r="F28" i="36"/>
  <c r="G28" i="36"/>
  <c r="H28" i="36"/>
  <c r="I28" i="36"/>
  <c r="J28" i="36"/>
  <c r="B29" i="36"/>
  <c r="C29" i="36"/>
  <c r="D29" i="36"/>
  <c r="E29" i="36"/>
  <c r="F29" i="36"/>
  <c r="G29" i="36"/>
  <c r="H29" i="36"/>
  <c r="I29" i="36"/>
  <c r="J29" i="36"/>
  <c r="B30" i="36"/>
  <c r="C30" i="36"/>
  <c r="D30" i="36"/>
  <c r="E30" i="36"/>
  <c r="F30" i="36"/>
  <c r="G30" i="36"/>
  <c r="H30" i="36"/>
  <c r="I30" i="36"/>
  <c r="J30" i="36"/>
  <c r="B31" i="36"/>
  <c r="C31" i="36"/>
  <c r="D31" i="36"/>
  <c r="E31" i="36"/>
  <c r="F31" i="36"/>
  <c r="G31" i="36"/>
  <c r="H31" i="36"/>
  <c r="I31" i="36"/>
  <c r="J31" i="36"/>
  <c r="B32" i="36"/>
  <c r="C32" i="36"/>
  <c r="D32" i="36"/>
  <c r="E32" i="36"/>
  <c r="F32" i="36"/>
  <c r="G32" i="36"/>
  <c r="H32" i="36"/>
  <c r="I32" i="36"/>
  <c r="J32" i="36"/>
  <c r="B33" i="36"/>
  <c r="C33" i="36"/>
  <c r="D33" i="36"/>
  <c r="E33" i="36"/>
  <c r="F33" i="36"/>
  <c r="G33" i="36"/>
  <c r="H33" i="36"/>
  <c r="I33" i="36"/>
  <c r="J33" i="36"/>
  <c r="B34" i="36"/>
  <c r="C34" i="36"/>
  <c r="D34" i="36"/>
  <c r="E34" i="36"/>
  <c r="F34" i="36"/>
  <c r="G34" i="36"/>
  <c r="H34" i="36"/>
  <c r="I34" i="36"/>
  <c r="J34" i="36"/>
  <c r="B35" i="36"/>
  <c r="C35" i="36"/>
  <c r="D35" i="36"/>
  <c r="E35" i="36"/>
  <c r="F35" i="36"/>
  <c r="G35" i="36"/>
  <c r="H35" i="36"/>
  <c r="I35" i="36"/>
  <c r="J35" i="36"/>
  <c r="B36" i="36"/>
  <c r="C36" i="36"/>
  <c r="D36" i="36"/>
  <c r="E36" i="36"/>
  <c r="F36" i="36"/>
  <c r="G36" i="36"/>
  <c r="H36" i="36"/>
  <c r="I36" i="36"/>
  <c r="J36" i="36"/>
  <c r="B37" i="36"/>
  <c r="C37" i="36"/>
  <c r="D37" i="36"/>
  <c r="E37" i="36"/>
  <c r="F37" i="36"/>
  <c r="G37" i="36"/>
  <c r="H37" i="36"/>
  <c r="I37" i="36"/>
  <c r="J37" i="36"/>
  <c r="B38" i="36"/>
  <c r="C38" i="36"/>
  <c r="D38" i="36"/>
  <c r="E38" i="36"/>
  <c r="F38" i="36"/>
  <c r="G38" i="36"/>
  <c r="H38" i="36"/>
  <c r="I38" i="36"/>
  <c r="J38" i="36"/>
  <c r="B39" i="36"/>
  <c r="C39" i="36"/>
  <c r="D39" i="36"/>
  <c r="E39" i="36"/>
  <c r="F39" i="36"/>
  <c r="G39" i="36"/>
  <c r="H39" i="36"/>
  <c r="I39" i="36"/>
  <c r="J39" i="36"/>
  <c r="B40" i="36"/>
  <c r="C40" i="36"/>
  <c r="D40" i="36"/>
  <c r="E40" i="36"/>
  <c r="F40" i="36"/>
  <c r="G40" i="36"/>
  <c r="H40" i="36"/>
  <c r="I40" i="36"/>
  <c r="J40" i="36"/>
  <c r="B41" i="36"/>
  <c r="C41" i="36"/>
  <c r="D41" i="36"/>
  <c r="E41" i="36"/>
  <c r="F41" i="36"/>
  <c r="G41" i="36"/>
  <c r="H41" i="36"/>
  <c r="I41" i="36"/>
  <c r="J41" i="36"/>
  <c r="B42" i="36"/>
  <c r="C42" i="36"/>
  <c r="D42" i="36"/>
  <c r="E42" i="36"/>
  <c r="F42" i="36"/>
  <c r="G42" i="36"/>
  <c r="H42" i="36"/>
  <c r="I42" i="36"/>
  <c r="J42" i="36"/>
  <c r="B43" i="36"/>
  <c r="C43" i="36"/>
  <c r="D43" i="36"/>
  <c r="E43" i="36"/>
  <c r="F43" i="36"/>
  <c r="G43" i="36"/>
  <c r="H43" i="36"/>
  <c r="I43" i="36"/>
  <c r="J43" i="36"/>
  <c r="B44" i="36"/>
  <c r="C44" i="36"/>
  <c r="D44" i="36"/>
  <c r="E44" i="36"/>
  <c r="F44" i="36"/>
  <c r="G44" i="36"/>
  <c r="H44" i="36"/>
  <c r="I44" i="36"/>
  <c r="J44" i="36"/>
  <c r="B45" i="36"/>
  <c r="C45" i="36"/>
  <c r="D45" i="36"/>
  <c r="E45" i="36"/>
  <c r="F45" i="36"/>
  <c r="G45" i="36"/>
  <c r="H45" i="36"/>
  <c r="I45" i="36"/>
  <c r="J45" i="36"/>
  <c r="B46" i="36"/>
  <c r="C46" i="36"/>
  <c r="D46" i="36"/>
  <c r="E46" i="36"/>
  <c r="F46" i="36"/>
  <c r="G46" i="36"/>
  <c r="H46" i="36"/>
  <c r="I46" i="36"/>
  <c r="J46" i="36"/>
  <c r="B47" i="36"/>
  <c r="C47" i="36"/>
  <c r="D47" i="36"/>
  <c r="E47" i="36"/>
  <c r="F47" i="36"/>
  <c r="G47" i="36"/>
  <c r="H47" i="36"/>
  <c r="I47" i="36"/>
  <c r="J47" i="36"/>
  <c r="B48" i="36"/>
  <c r="C48" i="36"/>
  <c r="D48" i="36"/>
  <c r="E48" i="36"/>
  <c r="F48" i="36"/>
  <c r="G48" i="36"/>
  <c r="H48" i="36"/>
  <c r="I48" i="36"/>
  <c r="J48" i="36"/>
  <c r="B49" i="36"/>
  <c r="C49" i="36"/>
  <c r="D49" i="36"/>
  <c r="E49" i="36"/>
  <c r="F49" i="36"/>
  <c r="G49" i="36"/>
  <c r="H49" i="36"/>
  <c r="I49" i="36"/>
  <c r="J49" i="36"/>
  <c r="B50" i="36"/>
  <c r="C50" i="36"/>
  <c r="D50" i="36"/>
  <c r="E50" i="36"/>
  <c r="F50" i="36"/>
  <c r="G50" i="36"/>
  <c r="H50" i="36"/>
  <c r="I50" i="36"/>
  <c r="J50" i="36"/>
  <c r="B51" i="36"/>
  <c r="C51" i="36"/>
  <c r="D51" i="36"/>
  <c r="E51" i="36"/>
  <c r="F51" i="36"/>
  <c r="G51" i="36"/>
  <c r="H51" i="36"/>
  <c r="I51" i="36"/>
  <c r="J51" i="36"/>
  <c r="B52" i="36"/>
  <c r="C52" i="36"/>
  <c r="D52" i="36"/>
  <c r="E52" i="36"/>
  <c r="F52" i="36"/>
  <c r="G52" i="36"/>
  <c r="H52" i="36"/>
  <c r="I52" i="36"/>
  <c r="J52" i="36"/>
  <c r="B53" i="36"/>
  <c r="C53" i="36"/>
  <c r="D53" i="36"/>
  <c r="E53" i="36"/>
  <c r="F53" i="36"/>
  <c r="G53" i="36"/>
  <c r="H53" i="36"/>
  <c r="I53" i="36"/>
  <c r="J53" i="36"/>
  <c r="B54" i="36"/>
  <c r="C54" i="36"/>
  <c r="D54" i="36"/>
  <c r="E54" i="36"/>
  <c r="F54" i="36"/>
  <c r="G54" i="36"/>
  <c r="H54" i="36"/>
  <c r="I54" i="36"/>
  <c r="J54" i="36"/>
  <c r="V2" i="41" l="1"/>
  <c r="J12" i="41" s="1"/>
  <c r="V4" i="41"/>
  <c r="J14" i="41" s="1"/>
  <c r="S5" i="41"/>
  <c r="F24" i="41" s="1"/>
  <c r="O5" i="41"/>
  <c r="F20" i="41" s="1"/>
  <c r="K5" i="41"/>
  <c r="F16" i="41" s="1"/>
  <c r="G5" i="41"/>
  <c r="F12" i="41" s="1"/>
  <c r="V3" i="41"/>
  <c r="J13" i="41" s="1"/>
  <c r="P5" i="41"/>
  <c r="F21" i="41" s="1"/>
  <c r="L5" i="41"/>
  <c r="F17" i="41" s="1"/>
  <c r="H5" i="41"/>
  <c r="F13" i="41" s="1"/>
  <c r="Q5" i="41"/>
  <c r="F22" i="41" s="1"/>
  <c r="M5" i="41"/>
  <c r="F18" i="41" s="1"/>
  <c r="I5" i="41"/>
  <c r="F14" i="41" s="1"/>
  <c r="R5" i="41"/>
  <c r="F23" i="41" s="1"/>
  <c r="N5" i="41"/>
  <c r="F19" i="41" s="1"/>
  <c r="J5" i="41"/>
  <c r="F15" i="41" s="1"/>
  <c r="F5" i="41"/>
  <c r="F11" i="41" l="1"/>
  <c r="V5" i="41"/>
</calcChain>
</file>

<file path=xl/sharedStrings.xml><?xml version="1.0" encoding="utf-8"?>
<sst xmlns="http://schemas.openxmlformats.org/spreadsheetml/2006/main" count="1291" uniqueCount="770">
  <si>
    <t>Distribuidores de Gás Natural Comprimido (GNC) Autorizados</t>
  </si>
  <si>
    <t>Mês de Referência:</t>
  </si>
  <si>
    <t>Fonte: ANP/SiM</t>
  </si>
  <si>
    <t>Data da atualização:</t>
  </si>
  <si>
    <t>Nº</t>
  </si>
  <si>
    <t>Razão Social</t>
  </si>
  <si>
    <t>CNPJ</t>
  </si>
  <si>
    <t>Situação</t>
  </si>
  <si>
    <t>Atuação</t>
  </si>
  <si>
    <t>Nº do Processo ANP</t>
  </si>
  <si>
    <t>Nº Registro
I-SIMP</t>
  </si>
  <si>
    <t>Características do Distribuidor</t>
  </si>
  <si>
    <t>Autorização de Distribuição</t>
  </si>
  <si>
    <t>Observações</t>
  </si>
  <si>
    <t>Endereço e contato da Diatribuidora</t>
  </si>
  <si>
    <t>Ano Início Operação</t>
  </si>
  <si>
    <t>Estados Atendidos</t>
  </si>
  <si>
    <t>Unidades de Origem
(nº AO)</t>
  </si>
  <si>
    <t>Veículos
(placas)</t>
  </si>
  <si>
    <t>Capac. Total Veículos (Nm³)</t>
  </si>
  <si>
    <t>Capacidade Distribuição (Nm³/mês)</t>
  </si>
  <si>
    <t>Núm./Ano</t>
  </si>
  <si>
    <t>Data de Publicação no DOU</t>
  </si>
  <si>
    <t>Americanoil Distribuidora de Derivados de Petróleo Ltda</t>
  </si>
  <si>
    <t>01.973.067/0001-75</t>
  </si>
  <si>
    <t>Em Atividade</t>
  </si>
  <si>
    <t xml:space="preserve">48610.008493/2008-30 </t>
  </si>
  <si>
    <t>Aut. 190/2009</t>
  </si>
  <si>
    <r>
      <rPr>
        <b/>
        <sz val="10"/>
        <rFont val="Arial"/>
        <family val="2"/>
      </rPr>
      <t>Rafaeli Sgarbossa</t>
    </r>
    <r>
      <rPr>
        <sz val="10"/>
        <rFont val="Arial"/>
        <family val="2"/>
      </rPr>
      <t xml:space="preserve">
Diretor da American Oil Dist. de Deriv. de Petróleo Ltda.
Av. Luiz de Camões, 2647 – Conta Dinheiro
CEP.: 88.519-000 – Lages – SC
Tel./Fax: (49) 3251 5800</t>
    </r>
  </si>
  <si>
    <t>Brasil GNC Distribuidora de Gás Ltda</t>
  </si>
  <si>
    <t>09.431.021/0001-36</t>
  </si>
  <si>
    <t>48610.004997/2010-03</t>
  </si>
  <si>
    <t>Aut. 696/2010</t>
  </si>
  <si>
    <r>
      <rPr>
        <b/>
        <sz val="10"/>
        <rFont val="Arial"/>
        <family val="2"/>
      </rPr>
      <t>Cleber Bahia Silva Júnior</t>
    </r>
    <r>
      <rPr>
        <sz val="10"/>
        <rFont val="Arial"/>
        <family val="2"/>
      </rPr>
      <t xml:space="preserve">
Administrador da Brasil GNC – Distribuidora de Gás Ltda.  
Rua Construtora Cunha, nº 116 – Bairro Jardins – Aracajú/SE
CEP: 49.027-340
Tel.: (79) 3246-1044   Fax.: (79) 3246-6347</t>
    </r>
  </si>
  <si>
    <t>CDGN - Companhia Distribuidora de Gás Natural Ltda</t>
  </si>
  <si>
    <t>05.484.996/0001-71</t>
  </si>
  <si>
    <t>48610.001713/2006-32</t>
  </si>
  <si>
    <t>Aut. 090/2006
Aut. 318/2009</t>
  </si>
  <si>
    <t>11/04/2006
24/06/2009</t>
  </si>
  <si>
    <r>
      <rPr>
        <b/>
        <sz val="10"/>
        <color indexed="8"/>
        <rFont val="Arial"/>
        <family val="2"/>
      </rPr>
      <t>Luciano Vilas Boas Junior</t>
    </r>
    <r>
      <rPr>
        <sz val="10"/>
        <rFont val="Arial"/>
        <family val="2"/>
      </rPr>
      <t xml:space="preserve">
Gerente Administrativo da Companhia Distribuidora de Gás Natural - CDGN
Av. Rio Branco, 134 – 12º Andar – Centro  
CEP: 20040-002 – Rio de Janeiro - RJ
Tel.: (21) 3043-4999      Fax.: (21) 3043-4976</t>
    </r>
  </si>
  <si>
    <t>Companhia Brasileira de Petróleo Ipiranga</t>
  </si>
  <si>
    <t>33.069.766/0001-81</t>
  </si>
  <si>
    <t xml:space="preserve">48610.008474/2008-11 </t>
  </si>
  <si>
    <t>Aut. 314/2006
Aut. 048/2009</t>
  </si>
  <si>
    <t>20/11/2006
26/01/2009</t>
  </si>
  <si>
    <r>
      <rPr>
        <b/>
        <sz val="10"/>
        <rFont val="Arial"/>
        <family val="2"/>
      </rPr>
      <t>Luiz Athayde da Silva Kauer</t>
    </r>
    <r>
      <rPr>
        <sz val="10"/>
        <rFont val="Arial"/>
        <family val="2"/>
      </rPr>
      <t xml:space="preserve">
Gerente da Cia Brasileira de Petróleo Ipiranga
Rua Francisco Eugênio, 329 
CEP.: 20.941-900 – Rio de Janeiro – RJ
Tel.: (21) 2574-5858      </t>
    </r>
  </si>
  <si>
    <t>Companhia de Gás do Ceará - CEGÁS</t>
  </si>
  <si>
    <t>73.759.185/0001-96</t>
  </si>
  <si>
    <t>48610.013057/2007-18</t>
  </si>
  <si>
    <t>Aut. 407/2007</t>
  </si>
  <si>
    <r>
      <rPr>
        <b/>
        <sz val="10"/>
        <rFont val="Arial"/>
        <family val="2"/>
      </rPr>
      <t>Raimundo Lutif Barroso Filho</t>
    </r>
    <r>
      <rPr>
        <sz val="10"/>
        <rFont val="Arial"/>
        <family val="2"/>
      </rPr>
      <t xml:space="preserve">
Diretor Técnico e Comercial da Companhia de Gás do Ceará - CEGÁS
Av. Santos Dumont 7700 - 5º, 6º e 7º andares - Dunas
CEP.: 60190-800     Fortaleza (CE)
Tel: (85) 3266-6900        Fax: (85) 3262-2483</t>
    </r>
  </si>
  <si>
    <t>CTG - Companhia de Transporte de Gás S.A</t>
  </si>
  <si>
    <t>05.350.199/0001-00</t>
  </si>
  <si>
    <t xml:space="preserve">48610.010998/2004-31 </t>
  </si>
  <si>
    <t>Aut. 412/2008
Aut. 488/2008</t>
  </si>
  <si>
    <t>13/12/2004
07/11/2008</t>
  </si>
  <si>
    <r>
      <rPr>
        <b/>
        <sz val="10"/>
        <rFont val="Arial"/>
        <family val="2"/>
      </rPr>
      <t>Horácio Rubem Andrés</t>
    </r>
    <r>
      <rPr>
        <sz val="10"/>
        <rFont val="Arial"/>
        <family val="2"/>
      </rPr>
      <t xml:space="preserve">
Diretor Presidente da CTG – Companhia de Transporte de Gás S/A
Alameda Franca, 267, Conj. 54, Jardins
CEP: 01.422-000        São Paulo
Tel.: (11) 3266-7940    Fax.: (11) 3283-4651</t>
    </r>
  </si>
  <si>
    <t>Distribuidora de Produtos de Petróleo Charrua Ltda</t>
  </si>
  <si>
    <t>01.317.309/0001-72</t>
  </si>
  <si>
    <t xml:space="preserve">48610.011825/2007-82 </t>
  </si>
  <si>
    <t>Aut. 178/2008</t>
  </si>
  <si>
    <r>
      <rPr>
        <b/>
        <sz val="10"/>
        <rFont val="Arial"/>
        <family val="2"/>
      </rPr>
      <t>Elvidio Elvino Eckert</t>
    </r>
    <r>
      <rPr>
        <sz val="10"/>
        <rFont val="Arial"/>
        <family val="2"/>
      </rPr>
      <t xml:space="preserve">
Sócio da Distribuidora de Produtos de Petróleo Charrua Ltda.
Av. Presidente Vargas, n.º 3860, sala 1 – Centro
CEP: 93.260-006, Esteio - RS
Tel.: (51) 3748 0622</t>
    </r>
  </si>
  <si>
    <t>Fan Distribuidora de Petróleo Ltda.</t>
  </si>
  <si>
    <t>05.380.369/0001-90</t>
  </si>
  <si>
    <t>48610.013154/2011-71</t>
  </si>
  <si>
    <t>Aut. 630/2013</t>
  </si>
  <si>
    <t>Gás Natural São Paulo Sul S.A</t>
  </si>
  <si>
    <t>02.863.830/0001-78</t>
  </si>
  <si>
    <t>48610.001158/2006-49</t>
  </si>
  <si>
    <t>Aut. 148/2007</t>
  </si>
  <si>
    <r>
      <rPr>
        <b/>
        <sz val="10"/>
        <rFont val="Arial"/>
        <family val="2"/>
      </rPr>
      <t>Eduardo Cardenal Rivera</t>
    </r>
    <r>
      <rPr>
        <sz val="10"/>
        <rFont val="Arial"/>
        <family val="2"/>
      </rPr>
      <t xml:space="preserve">
Diretor Geral da Gás Natural São Paulo Sul S.A
Rua Cyce Cesar, 24 – Pq. Campolim
CEP.: 18.047-520     Sorocaba – SP
Tel.: (15) 3224-5260          Fax.:  (15) 3224-5299</t>
    </r>
  </si>
  <si>
    <t>GNC - Gás Natural Carmópolis Ltda.</t>
  </si>
  <si>
    <t>06.275.865/0001-47</t>
  </si>
  <si>
    <t>48610.011636/2004-67</t>
  </si>
  <si>
    <t>Aut. 443/2004
Aut. 487/2008</t>
  </si>
  <si>
    <t>27/12/2004
07/11/2008</t>
  </si>
  <si>
    <r>
      <rPr>
        <b/>
        <sz val="10"/>
        <rFont val="Arial"/>
        <family val="2"/>
      </rPr>
      <t>Joaquim da Silva Ferreira</t>
    </r>
    <r>
      <rPr>
        <sz val="10"/>
        <rFont val="Arial"/>
        <family val="2"/>
      </rPr>
      <t xml:space="preserve">
Sócio Administrador da GNC – Gás Natural Carmópolis Ltda
Avenida Antônio Carlos Magalhães, n.º 5.863 – Santa Teresa
CEP: 40.265-200           Salvador – BA
Tel./Fax.: (71) 3234-3457</t>
    </r>
  </si>
  <si>
    <t>GNC-Brasil - Distribuidora de Gás Natural Ltda (antiga GNV/MT - Distribuidora de Gás Natural Ltda.)</t>
  </si>
  <si>
    <t>06.187.213/0001-50</t>
  </si>
  <si>
    <t xml:space="preserve">48610.006359/2005-51 </t>
  </si>
  <si>
    <t>Aut. 395/2005
Aut. 310/2008
Aut. 010/2009
Aut. 387/2010</t>
  </si>
  <si>
    <t>26/10/2005
07/08/2008
12/01/2009
02/07/2010</t>
  </si>
  <si>
    <r>
      <rPr>
        <b/>
        <sz val="10"/>
        <rFont val="Arial"/>
        <family val="2"/>
      </rPr>
      <t>Dilceu Antônio Lorenzet</t>
    </r>
    <r>
      <rPr>
        <sz val="10"/>
        <rFont val="Arial"/>
        <family val="2"/>
      </rPr>
      <t xml:space="preserve">
Representante Legal da GNC-Brasil – Distribuidora de Gás Natural Ltda.
Rodovia BR 364, km 16,3 - Distrito Industrial
CEP.: 78.098-970 – Cuiabá/MT
Tel.: (65) 3616-5027       Fax.: (65) 3616-5010</t>
    </r>
  </si>
  <si>
    <t>GNV Aroeiras Ltda</t>
  </si>
  <si>
    <t>07.141.961/0001-65</t>
  </si>
  <si>
    <t xml:space="preserve">48610.003776/2006-23 </t>
  </si>
  <si>
    <t>Aut. 172/2006
Aut. 280/2009</t>
  </si>
  <si>
    <t>06/07/2006
01/06/2009</t>
  </si>
  <si>
    <r>
      <rPr>
        <b/>
        <sz val="10"/>
        <rFont val="Arial"/>
        <family val="2"/>
      </rPr>
      <t>Pedro Zwaal</t>
    </r>
    <r>
      <rPr>
        <sz val="10"/>
        <rFont val="Arial"/>
        <family val="2"/>
      </rPr>
      <t xml:space="preserve">
Diretor da GNV Aroeiras Ltda.
Av. Aroeiras, n° 45 – Bairro Jardim Aroeira 
CEP: 14.800-656 – Araraquara – SP
Tel: (16) 3333-5998        Fax: (16) 3332-4503</t>
    </r>
  </si>
  <si>
    <t>Logás – Logística e Distribuição de Gás Ltda.</t>
  </si>
  <si>
    <t>11.893.134/0001-03</t>
  </si>
  <si>
    <t>48610.009993/2011-94</t>
  </si>
  <si>
    <t>Aut. 362/2004
Aut. 010/2012</t>
  </si>
  <si>
    <t>20/10/2004
10/01/2012</t>
  </si>
  <si>
    <t>Revogada a Aut. 362/04 (20/10/04 - processo 48610.014552/2002-13) em nome da GNV Anel Ltda. devido à transferência de titularidade para a Logás – Logística e Distribuição de Gás Ltda.</t>
  </si>
  <si>
    <r>
      <rPr>
        <b/>
        <sz val="10"/>
        <rFont val="Arial"/>
        <family val="2"/>
      </rPr>
      <t>Alexandre Garcia Araújo</t>
    </r>
    <r>
      <rPr>
        <sz val="10"/>
        <rFont val="Arial"/>
        <family val="2"/>
      </rPr>
      <t xml:space="preserve">
Sócio Administrador da LOGÁS – Logística e Distribuição de Gás Ltda. 
Rua Antônio José de Carvalho, nº 600, Bairro Caiçara – Belo Horizonte/MG
CEP: 30.750-620
Tel.: (31) 3415-8921 / 3415-9820</t>
    </r>
  </si>
  <si>
    <t>Mastergás Distribuidora e Serviços Ltda.</t>
  </si>
  <si>
    <t>07.539.123/0001-44</t>
  </si>
  <si>
    <t>48610.015104/2007-41</t>
  </si>
  <si>
    <t>Aut. 177/2008</t>
  </si>
  <si>
    <r>
      <rPr>
        <b/>
        <sz val="10"/>
        <rFont val="Arial"/>
        <family val="2"/>
      </rPr>
      <t>Osvaldo Rabelo Filho</t>
    </r>
    <r>
      <rPr>
        <sz val="10"/>
        <rFont val="Arial"/>
        <family val="2"/>
      </rPr>
      <t xml:space="preserve">
Sócio Administrador da Mastergás Distribuidora e Serviços Ltda.
Rodovia BR 230, km 31 – s/n.º – Estrada – Manguinhos
CEP: 58.309-602         Bayeux – PB
Tel: (83) 3232-4242           Fax: (83) 3232-4502</t>
    </r>
  </si>
  <si>
    <t>Multiflow Industrial Ltda.</t>
  </si>
  <si>
    <t>00.594.565/0001-44</t>
  </si>
  <si>
    <t>48610.003238/2006-39</t>
  </si>
  <si>
    <t>Aut. 296/2006
Aut. 359/2009</t>
  </si>
  <si>
    <t>25/10/2006
27/07/2009</t>
  </si>
  <si>
    <r>
      <rPr>
        <b/>
        <sz val="10"/>
        <rFont val="Arial"/>
        <family val="2"/>
      </rPr>
      <t>Ilton de Conti Ferreira</t>
    </r>
    <r>
      <rPr>
        <sz val="10"/>
        <rFont val="Arial"/>
        <family val="2"/>
      </rPr>
      <t xml:space="preserve">
Diretor Comercial da Multiflow Industrial Ltda.
Avenida Presidente Castelo Branco, 900
CEP.: 14096-560 – Ribeirão Preto – SP
Tels.: (16) 3627-7502    Fax: (16) 3627-7242</t>
    </r>
  </si>
  <si>
    <t>Natural Gás Distribuidora Ltda</t>
  </si>
  <si>
    <t>06.705.050/0001-50</t>
  </si>
  <si>
    <t>48610.010454/2006-31</t>
  </si>
  <si>
    <t>Aut. 011/2007
Aut. 134/2009</t>
  </si>
  <si>
    <t>24/01/2007
03/03/2009</t>
  </si>
  <si>
    <r>
      <rPr>
        <b/>
        <sz val="10"/>
        <rFont val="Arial"/>
        <family val="2"/>
      </rPr>
      <t>Roberto Rebouças Antunes</t>
    </r>
    <r>
      <rPr>
        <sz val="10"/>
        <rFont val="Arial"/>
        <family val="2"/>
      </rPr>
      <t xml:space="preserve">
Procurador da Natural Gás Distribuidora Ltda.
Rua Ferreira Itajubá, 747 – Sala 26 – 1° Pavimento – Bairro Santo Antônio
CEP.: 59.619-140 – Mossoró – RN
Tel./Fax:  (84) 3318 0900</t>
    </r>
  </si>
  <si>
    <t>Neogás do Brasil Gás Natural Comprimido S.A</t>
  </si>
  <si>
    <t>04.221.716/0001-70</t>
  </si>
  <si>
    <t xml:space="preserve">48610.013685/2001-91 </t>
  </si>
  <si>
    <t>Aut. 168/2001
Aut. 155/2008</t>
  </si>
  <si>
    <t>25/09/2001
24/04/2008</t>
  </si>
  <si>
    <r>
      <rPr>
        <b/>
        <sz val="10"/>
        <rFont val="Arial"/>
        <family val="2"/>
      </rPr>
      <t>Norberto Lassner Dobynsky</t>
    </r>
    <r>
      <rPr>
        <sz val="10"/>
        <rFont val="Arial"/>
        <family val="2"/>
      </rPr>
      <t xml:space="preserve">
Diretor Geral da Neogás do Brasil Gás Natural Comprimido S.A
Avenida Rio Branco, 181 - 3003 - Centro
CEP: 20.040-007, Rio de Janeiro - RJ
Tel.: (21) 3231-2050            Fax: (21) 3231-2070</t>
    </r>
  </si>
  <si>
    <t>Petrobahia S.A.</t>
  </si>
  <si>
    <t>01.125.282/0001-16</t>
  </si>
  <si>
    <t>48610.008307/2007-81</t>
  </si>
  <si>
    <t>Aut. 165/2010</t>
  </si>
  <si>
    <r>
      <rPr>
        <b/>
        <sz val="10"/>
        <rFont val="Arial"/>
        <family val="2"/>
      </rPr>
      <t>Ruy Argeu do Amaral Andrade</t>
    </r>
    <r>
      <rPr>
        <sz val="10"/>
        <rFont val="Arial"/>
        <family val="2"/>
      </rPr>
      <t xml:space="preserve">
Diretor Presidente da Petrobahia S.A.
Avenida Garibaldi, nº 252 – 2º andar – Salvador/BA.
CEP: 40.210-750
Tel.: (71) 3339-5900   Fax.: (71) 3339-5939</t>
    </r>
  </si>
  <si>
    <t>Petrobras Distribuidora S.A</t>
  </si>
  <si>
    <t>34.274.233/0001-02</t>
  </si>
  <si>
    <t>48610.009381/2005-53</t>
  </si>
  <si>
    <t>Aut. 034/2006
Aut. 503/2012</t>
  </si>
  <si>
    <t>08/02/2006
01/11/2012</t>
  </si>
  <si>
    <r>
      <rPr>
        <b/>
        <sz val="10"/>
        <rFont val="Arial"/>
        <family val="2"/>
      </rPr>
      <t>Alírio Mendes Júnior</t>
    </r>
    <r>
      <rPr>
        <sz val="10"/>
        <rFont val="Arial"/>
        <family val="2"/>
      </rPr>
      <t xml:space="preserve">
Gerente de Negócios de GNV da Petrobras Distribuidora S/A
Rua General Canabarro, 500 Térreo, 13º andar ala D (GGNV)
CEP.: 20.271-900 – Rio de Janeiro  - RJ
Tel/Fax:  (21) 3876 0783 – 3876 4987</t>
    </r>
  </si>
  <si>
    <t>Revendedora de Combustíveis Portalegre Ltda</t>
  </si>
  <si>
    <t>07.692.724/0001-92</t>
  </si>
  <si>
    <t>48610.010218/2007-11</t>
  </si>
  <si>
    <t>Aut. 482/2007</t>
  </si>
  <si>
    <r>
      <rPr>
        <b/>
        <sz val="10"/>
        <rFont val="Arial"/>
        <family val="2"/>
      </rPr>
      <t>Daniela de Oliveira Batista Modesto</t>
    </r>
    <r>
      <rPr>
        <sz val="10"/>
        <rFont val="Arial"/>
        <family val="2"/>
      </rPr>
      <t xml:space="preserve">
Representante Legal da Revendedora de Combustíveis Portalegre Ltda.
Rua Antônio de Melo, n.º 1256, sala 3 – Barro Vermelho
CEP: 59.030-470, Natal - RN
Tel.: (84) 3222-4536      /    (84) 3082-5971</t>
    </r>
  </si>
  <si>
    <t>White Martins Gás Natural Ltda. (antiga Solidez Engenharia e Construções Ltda)</t>
  </si>
  <si>
    <t>32.484.255/0001-63</t>
  </si>
  <si>
    <t xml:space="preserve">48610.002536/2006-11 </t>
  </si>
  <si>
    <t>Aut. 095/2006
Aut. 521/2008
Aut. 543/2011</t>
  </si>
  <si>
    <t>12/04/2006
28/11/2008
07/12/2011</t>
  </si>
  <si>
    <t>Alteração da titularidade da Aut 521/08 devido à mudança da Denominação Social da Solidez Engenharia e Construções Ltda. para White Martins Gás Natural Ltda.</t>
  </si>
  <si>
    <r>
      <rPr>
        <b/>
        <sz val="10"/>
        <rFont val="Arial"/>
        <family val="2"/>
      </rPr>
      <t>Ricardo Loureiro</t>
    </r>
    <r>
      <rPr>
        <sz val="10"/>
        <rFont val="Arial"/>
        <family val="2"/>
      </rPr>
      <t xml:space="preserve">
Gerente de Desenvolvimento de Novos Negócios 
White Martins Gases Industriais do Nordeste Ltda.  
Avenida das Américas, 3434, Bloco 7, 7º andar – Barra da Tijuca
Rio de Janeiro / RJ -  CEP: 22.631-003
Tel.: (21) 3431-2272 - Fax: 3431-2006</t>
    </r>
  </si>
  <si>
    <t>White Martins Gases Industriais Ltda.</t>
  </si>
  <si>
    <t>35.820.448/0001-36</t>
  </si>
  <si>
    <t xml:space="preserve">48610.007520/2005-12 </t>
  </si>
  <si>
    <t>Aut. 366/2005
Aut. 457/2008</t>
  </si>
  <si>
    <t>26/09/2005
30/10/2008</t>
  </si>
  <si>
    <t>Natural Gás Distribuidora de Gás Comprimido Ltda</t>
  </si>
  <si>
    <t>06.032.959/0001-95</t>
  </si>
  <si>
    <t>48610.014151/2017-40</t>
  </si>
  <si>
    <t>Aut 938/2017</t>
  </si>
  <si>
    <t>Charrua Gás Natural - Distribuição, Transporte e Compressão Ltda.</t>
  </si>
  <si>
    <t>30.053.915/0001-26</t>
  </si>
  <si>
    <t>Em Operação</t>
  </si>
  <si>
    <t>48610.204622/2018-91</t>
  </si>
  <si>
    <t>Aut. 420/2019</t>
  </si>
  <si>
    <t>Macaíba Gás Natural Comércio e Distribuição LTDA</t>
  </si>
  <si>
    <t>23.125.706/0001-85</t>
  </si>
  <si>
    <t>48610.202187/2018-60</t>
  </si>
  <si>
    <t>Aut 1/2020</t>
  </si>
  <si>
    <r>
      <rPr>
        <b/>
        <sz val="10"/>
        <rFont val="Arial"/>
        <family val="2"/>
      </rPr>
      <t>Fernando Rennó Campos</t>
    </r>
    <r>
      <rPr>
        <sz val="10"/>
        <rFont val="Arial"/>
        <family val="2"/>
      </rPr>
      <t xml:space="preserve">
Sócio Diretor da Alternativa Distribuidora de Gás Natural Comprimido Ltda.
Avenida Desembargador Milton dos Reis, n.º 151, Itapoã
CEP: 31.710-160 – Belo Horizonte – MG
Tel.: (31) 3427-4429             Fax: (31) 3495-2271</t>
    </r>
  </si>
  <si>
    <t>Meta Construções e Serviços Lrda - EPP</t>
  </si>
  <si>
    <t>16.225.161/0001-13</t>
  </si>
  <si>
    <t>48610.206081/2019-16</t>
  </si>
  <si>
    <t>Aut 15/2020</t>
  </si>
  <si>
    <t>URCA COMERCIALIZADORA DE GAS NATURAL S/A</t>
  </si>
  <si>
    <t>32.704.431/0001-25</t>
  </si>
  <si>
    <t>48610.219915/2020-97</t>
  </si>
  <si>
    <t>Aut. 815/2021</t>
  </si>
  <si>
    <t>PREMIER DISTRIBUIDORA DE GÁS NATURAL COMPRIMIDO LTDA</t>
  </si>
  <si>
    <t>48.339.686/0001-76</t>
  </si>
  <si>
    <t>48610.229172/2022-25</t>
  </si>
  <si>
    <t>Aut. 242/2023</t>
  </si>
  <si>
    <t>Ecco Gás Distribuidora Ltda</t>
  </si>
  <si>
    <t>45.656.903/0001-63</t>
  </si>
  <si>
    <t>48610.213383/2022-46</t>
  </si>
  <si>
    <t>Aut. 423/2023</t>
  </si>
  <si>
    <t>Furnas Distribuidora de Gás Comprimido Ltda.</t>
  </si>
  <si>
    <t>47.772.131/0001-50</t>
  </si>
  <si>
    <t>48610.229029/2022-33</t>
  </si>
  <si>
    <t>Aut. 44/2024</t>
  </si>
  <si>
    <t>Ale Gás Ltda</t>
  </si>
  <si>
    <t>01.824.934/0001-00</t>
  </si>
  <si>
    <t>Fora de Atividade</t>
  </si>
  <si>
    <t>48610.005902/2004-12</t>
  </si>
  <si>
    <t>Aut. 219/2005
Desp. 1.367/2011</t>
  </si>
  <si>
    <t>15/06/2005
29/11/2011</t>
  </si>
  <si>
    <t>Revogada a Aut. 219/2005 através do Despacho nº 1.367/11 (DOU - 29/11/11) a pedido da White Martins Gases Industriais Ltda (CNPJ: 35.820.448/0001-36), sucessora de direitos e obrigações da White Martins Gás Natural Ltda (antiga Ale Gás Ltda CNPJ: 01.824.934/0001-00)</t>
  </si>
  <si>
    <r>
      <rPr>
        <b/>
        <sz val="10"/>
        <color indexed="8"/>
        <rFont val="Arial"/>
        <family val="2"/>
      </rPr>
      <t xml:space="preserve">Ângelo Alberto Chiodini
</t>
    </r>
    <r>
      <rPr>
        <sz val="10"/>
        <color indexed="8"/>
        <rFont val="Arial"/>
        <family val="2"/>
      </rPr>
      <t>Sócio Administrador da Mime Distribuidora de Petróleo Ltda
Rua Manoel Francisco da Costa, n. º 2000 – Vieiras
CEP.: 89.257-000, Jaraguá do Sul – SC
Tel.: (47) 3372-8888</t>
    </r>
  </si>
  <si>
    <t>Alternativa Distribuidora de Gás Natural Comprimido Ltda.</t>
  </si>
  <si>
    <t>26.404.764/0001-36</t>
  </si>
  <si>
    <t>48610.002398/2005-81</t>
  </si>
  <si>
    <t>Aut. 096/2005
Aut. 071/2009</t>
  </si>
  <si>
    <t>06/04/2005
05/02/2009</t>
  </si>
  <si>
    <t>AO 071/2009 revogada a pedido da autorizatária, tendo em vista o requerimento formulado pela empresa e a finalização das atividades relacionadas à Distribuição de Gás Natural Comprimido</t>
  </si>
  <si>
    <t>Companhia de Gás de São Paulo - COMGÁS</t>
  </si>
  <si>
    <t>61.856.571/0001-17</t>
  </si>
  <si>
    <t>48610.009221/2005-12</t>
  </si>
  <si>
    <t>Aut. 200/2006
Desp. 776/2008</t>
  </si>
  <si>
    <t>01/08/2006
31/07/2008</t>
  </si>
  <si>
    <t xml:space="preserve">Autorização revogada mediante o Despacho do Diretor Geral nº 776/08 (DOU - 31/07/2008) a pedido da empresa </t>
  </si>
  <si>
    <t>Mime Distribuidora de Petróleo Ltda</t>
  </si>
  <si>
    <t>01.799.935/0001-42</t>
  </si>
  <si>
    <t>48610.011307/2007-69</t>
  </si>
  <si>
    <t>Aut. 367/2007
Desp. 019/2013</t>
  </si>
  <si>
    <t>30/10/2007
14/01/2013</t>
  </si>
  <si>
    <t>Revogada a Aut. 367/07 através do Despacho n° 019/13 (DOU - 14/01/2013) a pedido da Raizen Mime Combustiveis S.A (antiga Mime Distribuidora de Petróleo Ltda.).</t>
  </si>
  <si>
    <t>Unidades de Compressão de Gás Natural (GNC) Autorizadas</t>
  </si>
  <si>
    <t>Fonte:</t>
  </si>
  <si>
    <t>ANP/SiM</t>
  </si>
  <si>
    <t>Distribuidores
Atendidos
(Aut/Ano)</t>
  </si>
  <si>
    <t>Município</t>
  </si>
  <si>
    <t>UF</t>
  </si>
  <si>
    <t>Características da Unidade</t>
  </si>
  <si>
    <t>Autorizações</t>
  </si>
  <si>
    <t>Compres-
sores</t>
  </si>
  <si>
    <t>Pts de Abastec.</t>
  </si>
  <si>
    <t>Capac. Compr. (Nm³/mês)</t>
  </si>
  <si>
    <t>Neogás do Brasil Ltda</t>
  </si>
  <si>
    <t>04.221.716/0011-41</t>
  </si>
  <si>
    <t xml:space="preserve">Em Ampliação / Operação </t>
  </si>
  <si>
    <t>Barra Mansa</t>
  </si>
  <si>
    <t>RJ</t>
  </si>
  <si>
    <t>48610.003991/2010-19</t>
  </si>
  <si>
    <t>AO 606/2010
AO 686/2010
AC 985/2015</t>
  </si>
  <si>
    <t>05/10/2010
25/11/2010
16/10/2015</t>
  </si>
  <si>
    <t>34.274.233/0053-25</t>
  </si>
  <si>
    <t xml:space="preserve">Em Operação </t>
  </si>
  <si>
    <t>Linhares</t>
  </si>
  <si>
    <t>ES</t>
  </si>
  <si>
    <t>48610.015359/2011-91 48610.216516/2019-31</t>
  </si>
  <si>
    <t>AC 189/2012
AO 357/2013
AC 108/2016 
AO 272/2022</t>
  </si>
  <si>
    <t>26/04/2012
21/03/2013
08/03/2016
09/05/2022</t>
  </si>
  <si>
    <t>Auto Posto Carreteiro Ltda.</t>
  </si>
  <si>
    <t>00.462.284/0001-38</t>
  </si>
  <si>
    <t>Em Construção</t>
  </si>
  <si>
    <t>Pombos</t>
  </si>
  <si>
    <t>PE</t>
  </si>
  <si>
    <t>48610.006708/2014-26</t>
  </si>
  <si>
    <t>AC 196/2016</t>
  </si>
  <si>
    <t>Auto Posto General de São Miguel Ltda</t>
  </si>
  <si>
    <t>12.963.506/0001-85</t>
  </si>
  <si>
    <t>São Gonçalo</t>
  </si>
  <si>
    <t>48610.004928/2012-53</t>
  </si>
  <si>
    <t>AC 035/2014</t>
  </si>
  <si>
    <t>Aracruz</t>
  </si>
  <si>
    <t>48610.015359/2011-91
48610.221424/2021-97</t>
  </si>
  <si>
    <t>AC 172/2014
AO 821/2021</t>
  </si>
  <si>
    <t>02/05/2014
24/12/2021</t>
  </si>
  <si>
    <t>Unidade em área contígua ao Ponto de Entrega de Gás Natural do Gasoduto Lagoa Parda - Vitória.</t>
  </si>
  <si>
    <t>UTC Óleo e Gás S.A.</t>
  </si>
  <si>
    <t>12.456.210/0002-59</t>
  </si>
  <si>
    <t>Governador Dix-Sept Rosado</t>
  </si>
  <si>
    <t>RN</t>
  </si>
  <si>
    <t>48610.000677/2014-08</t>
  </si>
  <si>
    <t>AC 064/2014
AO 398/2014</t>
  </si>
  <si>
    <t>14/02/2014
23/09/2014</t>
  </si>
  <si>
    <t>Unidade localizada junto ao poço 3-AURI-23-RN</t>
  </si>
  <si>
    <t>01.973.067/0006-80</t>
  </si>
  <si>
    <t>Indaial</t>
  </si>
  <si>
    <t>SC</t>
  </si>
  <si>
    <t>48610.008606/2008-05</t>
  </si>
  <si>
    <t>AC 392/2008
AO 184/2009
AO 390/2009
AO 365/2013</t>
  </si>
  <si>
    <t>24/09/2008
13/04/2009
19/08/2009
26/03/2013</t>
  </si>
  <si>
    <t>Auto Posto Blumenau LTDA.</t>
  </si>
  <si>
    <t>82.646.621/0001-01</t>
  </si>
  <si>
    <t>Blumenau</t>
  </si>
  <si>
    <t>48610.009712/2008-06</t>
  </si>
  <si>
    <t>AO 349/2009
AO 340/2012</t>
  </si>
  <si>
    <t>20/07/2009
19/07/2012</t>
  </si>
  <si>
    <t>Auto Posto DGF Lagos Ltda.</t>
  </si>
  <si>
    <t>03.546.533/0001-61</t>
  </si>
  <si>
    <t>São Pedro da Aldeia</t>
  </si>
  <si>
    <t>48610.011492/2010-97</t>
  </si>
  <si>
    <t>AC 075/2011
AO 352/2012</t>
  </si>
  <si>
    <t>15/02/2011
25/07/2012</t>
  </si>
  <si>
    <t>Auto Posto Monteiro dos Lagos Ltda.</t>
  </si>
  <si>
    <t>09.124.621/0001-51</t>
  </si>
  <si>
    <t>48610.001957/2013-44</t>
  </si>
  <si>
    <t>AC 049/2014
AO 116/2014</t>
  </si>
  <si>
    <t>06/02/2014
25/03/2014</t>
  </si>
  <si>
    <t>Auto Posto RJ - São Pedro Ltda.</t>
  </si>
  <si>
    <t>11.076.308/0001-37</t>
  </si>
  <si>
    <t>48610.005936/2012-17</t>
  </si>
  <si>
    <t>AC 404/2012
AO 615/2012</t>
  </si>
  <si>
    <t>10/09/2012
24/12/2012</t>
  </si>
  <si>
    <t>Auto Posto Tassos Ltda.</t>
  </si>
  <si>
    <t>09.638.650/0001-31</t>
  </si>
  <si>
    <t>48610.005420/2009-7</t>
  </si>
  <si>
    <t>AO 466/2010
AO 339/2012</t>
  </si>
  <si>
    <t>26/07/2010
19/07/2012</t>
  </si>
  <si>
    <t xml:space="preserve">CDGN Logística S.A. </t>
  </si>
  <si>
    <t>05.484.996/0004-14</t>
  </si>
  <si>
    <t>Pojuca</t>
  </si>
  <si>
    <t>BA</t>
  </si>
  <si>
    <t>48610.012906/2015-18</t>
  </si>
  <si>
    <t>AC 383/2016
AO 605/2016</t>
  </si>
  <si>
    <t>01/08/2016
18/11/2016</t>
  </si>
  <si>
    <t>Unidade de Compressão de Gás Natural Comprimido (GNC), localizada na área do poço 3-GTE-03D-BA, de coordenadas 12°20'43.15"S 38°14'35.08"O,  integrante do campo de Tiê, na bacia do recôncavo</t>
  </si>
  <si>
    <t>CEG Rio S.A.</t>
  </si>
  <si>
    <t>01.695.370/0001-53</t>
  </si>
  <si>
    <t>Guapimirim</t>
  </si>
  <si>
    <t>48610.009988/2011-81</t>
  </si>
  <si>
    <t>AC 240/2012
AO 371/2013</t>
  </si>
  <si>
    <t>22/05/2012
27/03/2013</t>
  </si>
  <si>
    <t>Unidade de Compressão localizada em Cadete Fabres</t>
  </si>
  <si>
    <t>48610.002214/2007-43</t>
  </si>
  <si>
    <t>AO 250/2012</t>
  </si>
  <si>
    <t>Unidade de Compressão localizada no Posto Parada Modelo</t>
  </si>
  <si>
    <t>Companhia Distribuidora de Gás Natural - CDGN</t>
  </si>
  <si>
    <t>05.484.996/0012-24</t>
  </si>
  <si>
    <t>Cabo Frio</t>
  </si>
  <si>
    <t>48610.015125/2009-29</t>
  </si>
  <si>
    <t>AO 620/2010
AO 099/2016</t>
  </si>
  <si>
    <t>11/10/2010
07/03/2016</t>
  </si>
  <si>
    <t>Itabuna</t>
  </si>
  <si>
    <t>48610.003254/2010-16</t>
  </si>
  <si>
    <t>AC 148/2010
AO 608/2010</t>
  </si>
  <si>
    <t>23/03/2010
06/10/2010</t>
  </si>
  <si>
    <t>Companhia Distribuidora de Gás Natural S.A. - CDGN</t>
  </si>
  <si>
    <t>05.484.996/0005-03</t>
  </si>
  <si>
    <t>Cubatão</t>
  </si>
  <si>
    <t>SP</t>
  </si>
  <si>
    <t>48610.010421/2008-52</t>
  </si>
  <si>
    <t>AO 122/2012</t>
  </si>
  <si>
    <t>CTG - Companhia de Transporte de Gás S.A.</t>
  </si>
  <si>
    <t>Itatiba</t>
  </si>
  <si>
    <t>48610.003072/2005-71</t>
  </si>
  <si>
    <t>AC 126/2005
AO 099/2006</t>
  </si>
  <si>
    <t>20/04/2005
19/04/2006</t>
  </si>
  <si>
    <t>Esteio</t>
  </si>
  <si>
    <t>RS</t>
  </si>
  <si>
    <t>48610.011833/2007-29</t>
  </si>
  <si>
    <t>AC 320/2007
AO 176/2008
AO 160/2012
AC 191/2012</t>
  </si>
  <si>
    <t>02/10/2007
13/05/2008
12/04/2012
26/04/2012</t>
  </si>
  <si>
    <t>Gás de Alagoas S.A. - ALGÁS.</t>
  </si>
  <si>
    <t>69.983.484/0001-32</t>
  </si>
  <si>
    <t>Rio Largo</t>
  </si>
  <si>
    <t>AL</t>
  </si>
  <si>
    <t>48610.010258/2006-66</t>
  </si>
  <si>
    <t>AC 064/2007
AO 319/2007
AO 402/2009
AO 336/2012</t>
  </si>
  <si>
    <t>29/03/2007
02/10/2007
25/08/2009
18/07/2012</t>
  </si>
  <si>
    <t>Cesário Lange</t>
  </si>
  <si>
    <t>48610.008273/2007-25</t>
  </si>
  <si>
    <t>AO 432/2007</t>
  </si>
  <si>
    <t>Gaslab Posto de Revenda de Gás Natural Ltda.</t>
  </si>
  <si>
    <t>07.349.667/0001-43</t>
  </si>
  <si>
    <t>Campo Largo</t>
  </si>
  <si>
    <t>PR</t>
  </si>
  <si>
    <t>48610.006483/2008-60</t>
  </si>
  <si>
    <t>AO 339/2008
AO 448/2010
AO 631/2010
AO 310/2016</t>
  </si>
  <si>
    <t>25/08/2008
20/07/2010
13/10/2010
13/06/2016</t>
  </si>
  <si>
    <t>Gasplus – Posto e Distribuidor de Combustível e Derivados Ltda</t>
  </si>
  <si>
    <t>04.992.422/0001-41</t>
  </si>
  <si>
    <t>Juiz de Fora</t>
  </si>
  <si>
    <t>MG</t>
  </si>
  <si>
    <t>48610.008857/2008-81</t>
  </si>
  <si>
    <t>AO 078/2012</t>
  </si>
  <si>
    <t>GNC Matão - Compressão de Gás Natural Ltda</t>
  </si>
  <si>
    <t>13.553.312/0001-74</t>
  </si>
  <si>
    <t>Matão</t>
  </si>
  <si>
    <t>48610.008699/2011-65</t>
  </si>
  <si>
    <t>AC 100/2007
AO 348/2009
AO 450/2009
AO 274/2011
AO 822/2013</t>
  </si>
  <si>
    <t>25/05/2007
20/07/2009
28/09/2009
20/06/2011
05/11/2013</t>
  </si>
  <si>
    <t>Anteriormente autorizada como Multiflow Industrial Ltda. (antiga razão social)</t>
  </si>
  <si>
    <t>GNC-Brasil - Distribuidora de Gás Natural Ltda</t>
  </si>
  <si>
    <t>06.187.213/0002-31</t>
  </si>
  <si>
    <t>Campo Grande</t>
  </si>
  <si>
    <t>MS</t>
  </si>
  <si>
    <t>48610.015143/2010-44</t>
  </si>
  <si>
    <t>AC 188/2008
AO 017/2009
AO 671/2010
AO 567/2012
AO 555/2014</t>
  </si>
  <si>
    <t>23/05/2008
13/01/2009
16/11/2010
17/12/2012
29/12/2014</t>
  </si>
  <si>
    <t>Unidade originalmente Autorizada em nome da Neogás do Brasil Ltda (AC 188/08 e AO 017/09) no âmbito do processo ANP 
nº 48610.002571/2008-92.
Transferência de titularidade realizada mediante outorga da AO 671/2010, renovada pela 
AO 567/2012</t>
  </si>
  <si>
    <t>Cuiabá</t>
  </si>
  <si>
    <t>MT</t>
  </si>
  <si>
    <t>48610.015256/2007-44</t>
  </si>
  <si>
    <t>AO 263/2008
AO 009/2009
AO 388/2010
AO 714/2010</t>
  </si>
  <si>
    <t>15/07/2008
12/01/2009
02/07/2010
17/12/2010</t>
  </si>
  <si>
    <t>Anteriormente autorizada como GNV/MT - Transportes de Gás Natural Ltda (antiga razão social)</t>
  </si>
  <si>
    <t>GNV Aroeiras Ltda.</t>
  </si>
  <si>
    <t>Araraquara</t>
  </si>
  <si>
    <t>48610.007340/2008-75</t>
  </si>
  <si>
    <t>AO 371/2009
AC 505/2009
AO 116/2011
AO 1.117/2015</t>
  </si>
  <si>
    <t>07/08/2009
22/10/2009
04/03/2011
29/12/2015</t>
  </si>
  <si>
    <t>07.141.961/0002-46</t>
  </si>
  <si>
    <t>Ribeirão Preto</t>
  </si>
  <si>
    <t>48610.007041/2008-31</t>
  </si>
  <si>
    <t>AO 055/2009
AO 810/2013</t>
  </si>
  <si>
    <t>29/01/2009
28/10/2013</t>
  </si>
  <si>
    <t>11.893.134/0002-86</t>
  </si>
  <si>
    <t>Ipatinga</t>
  </si>
  <si>
    <t xml:space="preserve">48610.001954/2013-19 </t>
  </si>
  <si>
    <t xml:space="preserve"> AC 482/2013
AO 808/2013</t>
  </si>
  <si>
    <t>21/05/2013
25/10/2013</t>
  </si>
  <si>
    <t>Unidade de Compressão de GNC em área contígua ao Posto USIMEC, que prestará o serviço de compressão para o futuro Projeto Estruturante de Ipatinga</t>
  </si>
  <si>
    <t>Betim</t>
  </si>
  <si>
    <t>48610.010346/2005-87
48610.205149/2020-83</t>
  </si>
  <si>
    <t>AC 480/2005
AO 333/2006
AO 730/2015
AO 59/2021</t>
  </si>
  <si>
    <t>26/12/2005
11/12/2006
22/07/2015
29/01/2021</t>
  </si>
  <si>
    <t>Unidade originalmente Autorizada em nome da Neogás do Brasil Ltda (AC 480/2005 e AO 333/2006) 
Transferência de titularidade realizada mediante outorga da AO 730/2015</t>
  </si>
  <si>
    <t>Barbacena</t>
  </si>
  <si>
    <t>AO 175/2008
AO 216/2011
AO 462/2018</t>
  </si>
  <si>
    <t>08/05/2008
12/05/2011
04/06/2018</t>
  </si>
  <si>
    <t>Unidade originalmente Autorizada em nome da GNV Anel Ltda (AO's 175/2008 e 216/2011) 
Transferência de titularidade realizada mediante outorga da AO 462/2018</t>
  </si>
  <si>
    <t>Meta Construções e Serviços Ltda.</t>
  </si>
  <si>
    <t>15.225.161/0001-13</t>
  </si>
  <si>
    <t>Carmópolis</t>
  </si>
  <si>
    <t>SE</t>
  </si>
  <si>
    <t>48610.203060/2018 - 68</t>
  </si>
  <si>
    <t>AO 459/2008
AO 005/2011
AO 819/2013
AO 1.209/2018</t>
  </si>
  <si>
    <t>31/10/2008
07/01/2011
04/11/2013
07/12/2018</t>
  </si>
  <si>
    <t>Unidade originalmente Autorizada em nome da GNC - Gás Natural Carmópolis Ltda (AO's 459/2018, 005/2011 e 819/2013) 
Transferência de titularidade realizada mediante outorga da AO 1.209/2018)</t>
  </si>
  <si>
    <t>Motogás Indústria de Compressão e Comércio de Gás Natural Ltda.</t>
  </si>
  <si>
    <t>01.420.327/0004-28</t>
  </si>
  <si>
    <t>Campina Grande</t>
  </si>
  <si>
    <t>PB</t>
  </si>
  <si>
    <t>48610.003361/2008-11</t>
  </si>
  <si>
    <t>AO 224/2008
AO 182/2009
AO 309/2009
AO 519/2011</t>
  </si>
  <si>
    <t>18/06/2008
07/04/2009
17/06/2009
25/11/2011</t>
  </si>
  <si>
    <t>Tubarão</t>
  </si>
  <si>
    <t>48610.011708/2017-91</t>
  </si>
  <si>
    <t>AC 881/2017
AO 573/2018</t>
  </si>
  <si>
    <t>19/12/2017
06/07/2018</t>
  </si>
  <si>
    <t>06.705.050/0006-65</t>
  </si>
  <si>
    <t>Macaíba</t>
  </si>
  <si>
    <t>48610.013750/2008-55</t>
  </si>
  <si>
    <t>AO 199/2009
AO 015/2012</t>
  </si>
  <si>
    <t>29/04/2009
12/01/2012</t>
  </si>
  <si>
    <t>06.705.050/0005-84</t>
  </si>
  <si>
    <t>Maracanaú</t>
  </si>
  <si>
    <t>CE</t>
  </si>
  <si>
    <t>48610.000539/2008-72</t>
  </si>
  <si>
    <t>AO 202/2009
AO 297/2012</t>
  </si>
  <si>
    <t>30/04/2009
15/06/2012</t>
  </si>
  <si>
    <t>Mossoró</t>
  </si>
  <si>
    <t>48610.003283/2005-11</t>
  </si>
  <si>
    <t>AC 220/2005
AO 010/2007</t>
  </si>
  <si>
    <t>15/06/2005
24/01/2007</t>
  </si>
  <si>
    <t>Neogás do Brasil Gás Natural Comprimido S.A.</t>
  </si>
  <si>
    <t>04.221.716/0017-37</t>
  </si>
  <si>
    <t>Campos dos Goytacazes</t>
  </si>
  <si>
    <t>48610.002241/2014 - 45</t>
  </si>
  <si>
    <t>AC 757/2015
AC 274/2016</t>
  </si>
  <si>
    <t>29/07/2015
20/05/2016</t>
  </si>
  <si>
    <t xml:space="preserve">04.221.716/0014-94 </t>
  </si>
  <si>
    <t>Ponta Grossa</t>
  </si>
  <si>
    <t>48610.002177/2012-31</t>
  </si>
  <si>
    <t>AC 311/2014
AO 213/2015</t>
  </si>
  <si>
    <t>13/08/2014
02/04/2015</t>
  </si>
  <si>
    <t>04.221.716/0002-50</t>
  </si>
  <si>
    <t>160/2009</t>
  </si>
  <si>
    <t>Estiva Gerbi</t>
  </si>
  <si>
    <t>48610.001749/2005-35</t>
  </si>
  <si>
    <t>AO 266/2005
AO 328/2016</t>
  </si>
  <si>
    <t>20/07/2005
28/06/2016</t>
  </si>
  <si>
    <t>Unidade de Compressão de Gás Natural Comprimido (GNC) já existente e autorizada anteriormente em nome da CBL – Laminação Brasileira de Cobre Ltda, por meio da Autorização ANP nº 2006/2014.</t>
  </si>
  <si>
    <t>04.221.716/0008-46</t>
  </si>
  <si>
    <t>São Francisco de Paula</t>
  </si>
  <si>
    <t>48610.011269/2006-63</t>
  </si>
  <si>
    <t>AO 030/2008
AO 276/2011
AO 486/2011</t>
  </si>
  <si>
    <t>25/01/2008
21/06/2011
27/10/2011</t>
  </si>
  <si>
    <t>01.125.282/0003-88</t>
  </si>
  <si>
    <t>48610.009030/2011-91</t>
  </si>
  <si>
    <t>AO 577/2011
AO 538/2012</t>
  </si>
  <si>
    <t>26/12/2011
28/11/2012</t>
  </si>
  <si>
    <t>01.125.282/0009-73</t>
  </si>
  <si>
    <t>48610.010424/2008-96</t>
  </si>
  <si>
    <t>AC 089/2009
AO 313/2009
AO 528/2012</t>
  </si>
  <si>
    <t>13/02/2009
17/06/2009
19/11/2012</t>
  </si>
  <si>
    <t>34.274.233/0372-86</t>
  </si>
  <si>
    <t>48610.011919/2008-32</t>
  </si>
  <si>
    <t>AO 377/2013</t>
  </si>
  <si>
    <t>Brusque</t>
  </si>
  <si>
    <t>48610.012059/2008-54</t>
  </si>
  <si>
    <t>AO 404/2013</t>
  </si>
  <si>
    <t>34.274.233/0004-47</t>
  </si>
  <si>
    <t>Farroupilha</t>
  </si>
  <si>
    <t>48610.012346/2008-64</t>
  </si>
  <si>
    <t>AO 542/2012</t>
  </si>
  <si>
    <t>Jaguaruna</t>
  </si>
  <si>
    <t>48610.011918/2008-98</t>
  </si>
  <si>
    <t>AO 449/2012</t>
  </si>
  <si>
    <t>Petróleo Brasileiro S.A</t>
  </si>
  <si>
    <t>33.000.167/1091-11</t>
  </si>
  <si>
    <t>Guamaré</t>
  </si>
  <si>
    <t>48610.010679/2006-97</t>
  </si>
  <si>
    <t>AC 221/2008
AO 137/2009
AO 102/2010
AO 132/2012</t>
  </si>
  <si>
    <t>17/06/2008
04/03/2009
05/03/2010
29/03/2012</t>
  </si>
  <si>
    <t>Posto Agricopel Ltda.</t>
  </si>
  <si>
    <t>83.488.882/0017-70</t>
  </si>
  <si>
    <t>48610.012762/2008-62</t>
  </si>
  <si>
    <t>AO 210/2012</t>
  </si>
  <si>
    <t>Posto do Cabo Ltda.</t>
  </si>
  <si>
    <t>28.847.234/0001-98</t>
  </si>
  <si>
    <t>48610.018807/2010-27</t>
  </si>
  <si>
    <t>AC 449/2013
AO 873/2013</t>
  </si>
  <si>
    <t>06/05/2013
05/12/2013</t>
  </si>
  <si>
    <t>Posto Farol do Parque Ltda.</t>
  </si>
  <si>
    <t>84.831.478/0001-53</t>
  </si>
  <si>
    <t>Curitiba</t>
  </si>
  <si>
    <t>48610.015786/2009-54</t>
  </si>
  <si>
    <t>1
(800 Nm³/h)</t>
  </si>
  <si>
    <t>AO 711/2010
AO 354/2011</t>
  </si>
  <si>
    <t>16/12/2010
08/08/2011</t>
  </si>
  <si>
    <t>Posto Jardim Botânico Ltda.</t>
  </si>
  <si>
    <t>95.396.289/0001-16</t>
  </si>
  <si>
    <t>48610.012986/2008-74</t>
  </si>
  <si>
    <t>1
(950 Nm³/h)</t>
  </si>
  <si>
    <t>AO 667/2010
AO 072/2011
AO 003/2013</t>
  </si>
  <si>
    <t>11/11/2010
14/02/2011
07/01/2013</t>
  </si>
  <si>
    <t>Posto Oficinas Ltda.</t>
  </si>
  <si>
    <t>78.867.769/0001-07</t>
  </si>
  <si>
    <t>48610.012496/2011-73</t>
  </si>
  <si>
    <t>AC 487/2011
AO 202/2012</t>
  </si>
  <si>
    <t>31/10/2011
07/05/2012</t>
  </si>
  <si>
    <t>Posto Praia Grande Ltda.</t>
  </si>
  <si>
    <t>31.871.999/0001-78</t>
  </si>
  <si>
    <t>Arraial do Cabo</t>
  </si>
  <si>
    <t>48610.016559/2011-61</t>
  </si>
  <si>
    <t>AC 534/2012
AO 351/2017</t>
  </si>
  <si>
    <t>26/11/2012
03/07/2017</t>
  </si>
  <si>
    <t>Rede Furnas Comércio de Combustíveis Ltda</t>
  </si>
  <si>
    <t>01.387.686/0010-79</t>
  </si>
  <si>
    <t>48610.012589/2009-83</t>
  </si>
  <si>
    <t>AO 270/2010
AO 369/2012</t>
  </si>
  <si>
    <t>17/05/2010
10/08/2012</t>
  </si>
  <si>
    <t>UTC Engenharia S/A</t>
  </si>
  <si>
    <t>44.023.661/0016-94</t>
  </si>
  <si>
    <t>48610.010612/2011-10</t>
  </si>
  <si>
    <t>AO 539/2012</t>
  </si>
  <si>
    <t xml:space="preserve">Unidade localizada junto ao poço 1-UTC-02-RN </t>
  </si>
  <si>
    <t>UTC Exploração e Produção S.A.</t>
  </si>
  <si>
    <t xml:space="preserve"> Governador Dix-Sept Rosado</t>
  </si>
  <si>
    <t>48610.002879/2014 - 86</t>
  </si>
  <si>
    <t>AC 841/2015
AO 1.071/2015</t>
  </si>
  <si>
    <t>14/08/2015
20/11/2015</t>
  </si>
  <si>
    <t>A Unidade de Compressão está instalada em área disponível do poço 1-UTC-03-RN do Campo Galo de Campina, localizada no Poço Feio, Zona Rural do município de Governador Dix-Sept Rosado, Estado do Rio Grande do Norte</t>
  </si>
  <si>
    <t>UTC Óleo e Gás S/A</t>
  </si>
  <si>
    <t xml:space="preserve">12.456.210/0002-59 </t>
  </si>
  <si>
    <t>48610.012661/2012-78</t>
  </si>
  <si>
    <t>AC 679/2013
AO 111/2014
AO 401/2014</t>
  </si>
  <si>
    <t>06/09/2013
17/03/2014
23/09/2014</t>
  </si>
  <si>
    <t>Unidade localizada junto ao poço 1-POTI-02-RN
Unidade originalmente Autorizada em nome da UTC Engenharia S/A (AC 679/13 e AO 111/14).
Transferência de titularidade realizada mediante outorga da AO 401/2014.</t>
  </si>
  <si>
    <t>Vieira e Rabelo Ltda.</t>
  </si>
  <si>
    <t>05.822.300/0001-70</t>
  </si>
  <si>
    <t>Goiana</t>
  </si>
  <si>
    <t>48610.004412/2008-22</t>
  </si>
  <si>
    <t>AO 223/2008
AO 516/2008
AO 512/2009
AO 026/2010
AO 531/2011</t>
  </si>
  <si>
    <t>17/06/2008
25/11/2008
28/10/2009
18/01/2010
05/12/2011</t>
  </si>
  <si>
    <t>05.822.300/0002-50</t>
  </si>
  <si>
    <t>Gravatá</t>
  </si>
  <si>
    <t>48610.002957/2009-85</t>
  </si>
  <si>
    <t>AO 433/2009
AO 638/2010
AO 506/2011</t>
  </si>
  <si>
    <t>15/09/2009
22/10/2010
14/11/2011</t>
  </si>
  <si>
    <t xml:space="preserve">White Martins Gases Industriais do Nordeste Ltda
</t>
  </si>
  <si>
    <t>24.380.578/0063-81</t>
  </si>
  <si>
    <t>Caruaru</t>
  </si>
  <si>
    <t>48610.017327/2010-49</t>
  </si>
  <si>
    <t>AC 716/2010
AO 119/2011
AO 1.111/2015</t>
  </si>
  <si>
    <t>20/12/2010
04/03/2011
21/12/2015</t>
  </si>
  <si>
    <t>Alteração da titularidade da Autorização de Operação nº 119/2011 devido à incorporação da White Martins Gás Natural Ltda. pela White Martins Gases Industriais do Nordeste Ltda</t>
  </si>
  <si>
    <t>35.820.448/0030-70</t>
  </si>
  <si>
    <t>Contagem</t>
  </si>
  <si>
    <t>48610.005012/2005-91</t>
  </si>
  <si>
    <t>AC 257/2005
AO 365/2005
AO 528/2011</t>
  </si>
  <si>
    <t>14/07/2005
26/09/2005
01/12/2011</t>
  </si>
  <si>
    <t>35.820.448/0164-82</t>
  </si>
  <si>
    <t>Araucária</t>
  </si>
  <si>
    <t>48610.010688/2009-21</t>
  </si>
  <si>
    <t>AC 350/2010
AO 555/2010
AO 030/2011</t>
  </si>
  <si>
    <t>11/06/2010
10/09/2010
24/01/2011</t>
  </si>
  <si>
    <t>Natural Gas Distribuidora de Gas Comprimido Ltda.</t>
  </si>
  <si>
    <t>AC 881/2017 
AO 573/2019</t>
  </si>
  <si>
    <t>20/12/2017
09/06/2018</t>
  </si>
  <si>
    <t>AUTO POSTO DISNEY LTDA.</t>
  </si>
  <si>
    <t>00.100.521/0001-00</t>
  </si>
  <si>
    <t>48610.006722/2018-53</t>
  </si>
  <si>
    <t>AO 1016/2018</t>
  </si>
  <si>
    <t>AUTO POSTO MONTEIROS DE SÃO GONÇALO LTDA</t>
  </si>
  <si>
    <t>22.043.273/0001-56</t>
  </si>
  <si>
    <t>48610.001880/2017-36</t>
  </si>
  <si>
    <t>AO 216/2021</t>
  </si>
  <si>
    <t>Fora de Operação</t>
  </si>
  <si>
    <t>48610.006532/2004-31</t>
  </si>
  <si>
    <t>AC 095/2005
AO 415/2005
DESP 1.368/2011</t>
  </si>
  <si>
    <t>04/04/2005
09/11/2005
29/11/2011</t>
  </si>
  <si>
    <t>Denominação Social alterada para White Martins Gás Natural Ltda., a qual foi foi extinta por incorporação à empresa White Martins Gases Industriais Ltda., que solicitou a revogação da AO 415/2005, cancelada mediante Despacho nº 1.368/2011, publicado no DOU em 29/11/2011.</t>
  </si>
  <si>
    <t>Alternativa Distribuidora de Gás Natural Comprimido Ltda</t>
  </si>
  <si>
    <t>Belo Horizonte</t>
  </si>
  <si>
    <t>48610.004885/2004-12</t>
  </si>
  <si>
    <t>AC 388/2004
AO 097/2005</t>
  </si>
  <si>
    <t>11/11/2004
06/04/2005</t>
  </si>
  <si>
    <t>AO 097/2005 revogada a pedido da autorizatária, tendo em vista o requerimento formulado pela empresa e a finalização das atividades relacionadas à Distribuição de Gás Natural Comprimido</t>
  </si>
  <si>
    <t>34.274.233/0273-02</t>
  </si>
  <si>
    <t>Cabedelo</t>
  </si>
  <si>
    <t>48610.002190/2006-41</t>
  </si>
  <si>
    <t>AO 160/2008</t>
  </si>
  <si>
    <t>AO 160/2008 vencida
A Petrobras Distribuidora informou a paralização das atividades desta Unidade de compressão e solicitou o encerramento do processo.</t>
  </si>
  <si>
    <t>34.274.233/0007-90</t>
  </si>
  <si>
    <t>Vitória de Santo Antão</t>
  </si>
  <si>
    <t>48610.012512/2008-22</t>
  </si>
  <si>
    <t>AO 575/2011</t>
  </si>
  <si>
    <t xml:space="preserve"> Autorização revogada por meio do Despacho nº 644, de 13/05/2014, publicado no DOU nº 90, de 14/05/2014,a pedido da autorizatária, tendo em vista o requerimento formulado pela empresa e a finalização das atividades relacionadas à compressão de Gás Natural Comprimido</t>
  </si>
  <si>
    <t>48610.012511/2008-88</t>
  </si>
  <si>
    <t>AO 174/2012</t>
  </si>
  <si>
    <t>White Martins Gás Natural Ltda.
(antiga Solidez Engenharia e Construções Ltda.)</t>
  </si>
  <si>
    <t>Viana</t>
  </si>
  <si>
    <t>48610.009506/2005-45</t>
  </si>
  <si>
    <t>AO 095/2006
AO 529/2011
Desp 1.759/2015</t>
  </si>
  <si>
    <t>12/04/2006
05/12/2011
21/12/2015</t>
  </si>
  <si>
    <t>Cancelamento da autorização a pedido da titularidade da White Martins Gases Industriais do Nordeste Ltda, incorporadora da White Martins Gás Natural Ltda.</t>
  </si>
  <si>
    <t>Posto SIM Ltda.</t>
  </si>
  <si>
    <t>04.369.988/0005-45</t>
  </si>
  <si>
    <t>48610.00682/2018-35</t>
  </si>
  <si>
    <t>AC 419/2019</t>
  </si>
  <si>
    <t>19/06/2019</t>
  </si>
  <si>
    <t>Auto Posto Casaca Ltda</t>
  </si>
  <si>
    <t>28.837.938/0001-80</t>
  </si>
  <si>
    <t>48610.201157/2021-31</t>
  </si>
  <si>
    <t>AC 96/2022.     AO 752/2022</t>
  </si>
  <si>
    <t xml:space="preserve">16/02/2022 14/10/2022  </t>
  </si>
  <si>
    <t>Gás Energy Distribuidora de Gás do Ceará Ltda</t>
  </si>
  <si>
    <t>44.003.225/0001-77</t>
  </si>
  <si>
    <t>Aracati</t>
  </si>
  <si>
    <t>48610.222844/2021-91</t>
  </si>
  <si>
    <t>AC 284/2022</t>
  </si>
  <si>
    <t>CDGN Logística S.A</t>
  </si>
  <si>
    <t>Ouriçangas</t>
  </si>
  <si>
    <t>48610.221358/2019-31</t>
  </si>
  <si>
    <t>AO  300/2022</t>
  </si>
  <si>
    <t>Eco Comercializadora de GNV S.A.</t>
  </si>
  <si>
    <t>08.546.346/0005-25</t>
  </si>
  <si>
    <t>São José</t>
  </si>
  <si>
    <t>48610.226339/2021-15</t>
  </si>
  <si>
    <t>AC 799/2022    AO 245/2023</t>
  </si>
  <si>
    <t>26/10/2022 4/10/2023</t>
  </si>
  <si>
    <t>Cocal Energia Ltda</t>
  </si>
  <si>
    <t>14.788.495/0001-70</t>
  </si>
  <si>
    <t>Narandiba</t>
  </si>
  <si>
    <t>48610.219228/2022-33</t>
  </si>
  <si>
    <t>AO  243/2023</t>
  </si>
  <si>
    <t>Logás - Logística e Distribuição de Gás S.A.</t>
  </si>
  <si>
    <t>11.893.134/0003-67</t>
  </si>
  <si>
    <t>Poços de Caldas</t>
  </si>
  <si>
    <t>48610.221338/2023-46</t>
  </si>
  <si>
    <t>AC 853/2022    AO 78/2024</t>
  </si>
  <si>
    <t>24/11/2022 09/02/2024</t>
  </si>
  <si>
    <t>Posto Nova Barra Ltda</t>
  </si>
  <si>
    <t>04.528.732/0003-71</t>
  </si>
  <si>
    <t>Piraí</t>
  </si>
  <si>
    <t>48610.222098/2021-35</t>
  </si>
  <si>
    <t>AC 244/2023</t>
  </si>
  <si>
    <t>Projetos Estruturantes de Gás Natural Comprimido (GNC) Autorizados</t>
  </si>
  <si>
    <t>ANP/SIM</t>
  </si>
  <si>
    <t>Características do Projeto</t>
  </si>
  <si>
    <t>Autorização do Projeto
Estruturante</t>
  </si>
  <si>
    <t>Ano de Início de Operação</t>
  </si>
  <si>
    <t>Unid. Compr.
Fornecedoras
(Nº AO/Ano)</t>
  </si>
  <si>
    <t>Local Atendido</t>
  </si>
  <si>
    <t>Capacidades</t>
  </si>
  <si>
    <t>Cidade</t>
  </si>
  <si>
    <t>Total dos Veículos (Nm³)</t>
  </si>
  <si>
    <t>Distribuição (Nm³/mês)</t>
  </si>
  <si>
    <t>Companhia de Transporte de Gás S.A. - CTG</t>
  </si>
  <si>
    <t xml:space="preserve">05.350.199/0003-63 </t>
  </si>
  <si>
    <t>AO 099/06</t>
  </si>
  <si>
    <t>Analândia</t>
  </si>
  <si>
    <t>48610.010953/2014-38</t>
  </si>
  <si>
    <t>Aut 028/15</t>
  </si>
  <si>
    <t>29/01/2015</t>
  </si>
  <si>
    <t>Campos do Jordão</t>
  </si>
  <si>
    <t>48610.003322/2016-24</t>
  </si>
  <si>
    <t>Aut 211/16</t>
  </si>
  <si>
    <t>AO 116/11
AO 055/09</t>
  </si>
  <si>
    <t>Baurú</t>
  </si>
  <si>
    <t xml:space="preserve">48610.002166/2009-55 </t>
  </si>
  <si>
    <t>Aut. 401/09</t>
  </si>
  <si>
    <t>AO 808/2013</t>
  </si>
  <si>
    <t>Gov. Valadares, Ipatinga e Itabira</t>
  </si>
  <si>
    <t>48610.005210/2013 - 65</t>
  </si>
  <si>
    <t>Aut. 824/13
Aut. 538/16</t>
  </si>
  <si>
    <t>08/11/2013
20/10/2016</t>
  </si>
  <si>
    <t>Inclusão do Município de Ipatinga como destino. Originalmente autorizado entre o município de Ipatinga (origem) e os municípios de Governador Valadares e Itabira (destinos), todos no Estado de Minas Gerais.</t>
  </si>
  <si>
    <t>AO 686/10</t>
  </si>
  <si>
    <t>Nova Friburgo</t>
  </si>
  <si>
    <t>48610.013075/2008-64</t>
  </si>
  <si>
    <t>Aut. 028/12</t>
  </si>
  <si>
    <t>Teresópolis</t>
  </si>
  <si>
    <t>48610.015039/2011-31</t>
  </si>
  <si>
    <t>Aut. 079/12</t>
  </si>
  <si>
    <t>AO 357/2013</t>
  </si>
  <si>
    <t>48610.010676/2011-11</t>
  </si>
  <si>
    <t>Aut 358/13</t>
  </si>
  <si>
    <t>CDGN Logística S.A.</t>
  </si>
  <si>
    <t>AO 605/2016</t>
  </si>
  <si>
    <t>Guarujá</t>
  </si>
  <si>
    <t>48610.007794/2017-37</t>
  </si>
  <si>
    <t>Aut 569/2017</t>
  </si>
  <si>
    <t>AO 1.117/2015</t>
  </si>
  <si>
    <t>Bebedouro</t>
  </si>
  <si>
    <t>48610.011586/2017-32</t>
  </si>
  <si>
    <t>Aut
558/2017
Aut 689/2017</t>
  </si>
  <si>
    <t>05/09/2017
17/10/2017</t>
  </si>
  <si>
    <t>Aut. 010/2012</t>
  </si>
  <si>
    <t>Nazareno</t>
  </si>
  <si>
    <t>48610.015399/2017-28</t>
  </si>
  <si>
    <t>Aut 469/2018</t>
  </si>
  <si>
    <t>São Paulo</t>
  </si>
  <si>
    <t>48610.006181/2018-63</t>
  </si>
  <si>
    <t>Aut 993/2018</t>
  </si>
  <si>
    <t>AO 328/2016</t>
  </si>
  <si>
    <t>48610.006361/2018-45</t>
  </si>
  <si>
    <t>Aut 1084/2018</t>
  </si>
  <si>
    <t>LOGÁS – Logística e Distribuição de Gás Ltda</t>
  </si>
  <si>
    <t xml:space="preserve">AO 730/2015 </t>
  </si>
  <si>
    <t>48610.013763/2017-15</t>
  </si>
  <si>
    <t>Aut 
203 / 2018</t>
  </si>
  <si>
    <t>NEOGAS DO BRASIL GAS NATURAL COMPRIMIDO S.A.</t>
  </si>
  <si>
    <t>AO 371/2013</t>
  </si>
  <si>
    <t>Angra dos Reis</t>
  </si>
  <si>
    <t>48610.213470/2019-06</t>
  </si>
  <si>
    <t>Aut 388/2021</t>
  </si>
  <si>
    <t>28/06/2021</t>
  </si>
  <si>
    <t>UCGNC Cadete Fabres (Guapimirim/RJ)</t>
  </si>
  <si>
    <t>AmericanOil Distribuidora de Derivados de Petróleo Eireli</t>
  </si>
  <si>
    <t>AO 365/2013</t>
  </si>
  <si>
    <t>Indaial e Lages</t>
  </si>
  <si>
    <t>48610.211027/2020-26</t>
  </si>
  <si>
    <t>Aut             62/2022</t>
  </si>
  <si>
    <t>Itaipava</t>
  </si>
  <si>
    <t>48610.213466/2019-30</t>
  </si>
  <si>
    <t>Aut             504/2023</t>
  </si>
  <si>
    <t>Cachoeira de Macacu</t>
  </si>
  <si>
    <t>48610.213461/2019-15</t>
  </si>
  <si>
    <t>Aut             505/2023</t>
  </si>
  <si>
    <t>48610.213450/2019-27</t>
  </si>
  <si>
    <t>Aut             506/2023</t>
  </si>
  <si>
    <t>48610.213469/2019-73</t>
  </si>
  <si>
    <t>Aut             507/2023</t>
  </si>
  <si>
    <t>Maricá</t>
  </si>
  <si>
    <t>48610.213463/2019-04</t>
  </si>
  <si>
    <t>Aut             508/2023</t>
  </si>
  <si>
    <t>Projetos para Uso Próprio de Gás Natural Comprimido (GNC) Autorizados</t>
  </si>
  <si>
    <t>Autorização do Projeto para Uso Próprio</t>
  </si>
  <si>
    <t>Destino</t>
  </si>
  <si>
    <t>CBL - Laminação Brasileira de Cobre Ltda.</t>
  </si>
  <si>
    <t>57.686.404/0001-06</t>
  </si>
  <si>
    <t>AO 266/05</t>
  </si>
  <si>
    <t>São João de Boa Vista</t>
  </si>
  <si>
    <t>48610.001724/2005-31</t>
  </si>
  <si>
    <t>Aut. 265/2005
Aut. 160/2009</t>
  </si>
  <si>
    <t>20/07/2005
18/03/2009</t>
  </si>
  <si>
    <t>Autorizada até 18/03/09 para realização da atividade de Distribuição de GNC mediante Autorização ANP nº 265/2005 (revogada pela Aut. 160/09, em função da alteração para Realização de Projeto para Uso Próprio).
Possui unidade de compressão própria e exclusiva para atendimento ao projeto para uso próprio.
 Autorização revogada por meio do Despacho nº 2006, de 26/12/2014, publicado no DOU nº 251, de 29/12/2014,a pedido da autorizatária, tendo em vista o requerimento formulado pela empresa e a finalização de suas atividades relacionadas ao GNC</t>
  </si>
  <si>
    <t>ANP/SCM</t>
  </si>
  <si>
    <t>Número do Processo</t>
  </si>
  <si>
    <t>Tipo</t>
  </si>
  <si>
    <t>2005-2018</t>
  </si>
  <si>
    <t>Distribuidor GNC</t>
  </si>
  <si>
    <t>Unid. Comp. GNC</t>
  </si>
  <si>
    <t>Projeto Estruturante</t>
  </si>
  <si>
    <t>Totais</t>
  </si>
  <si>
    <t>Tipo de Instalação</t>
  </si>
  <si>
    <t>Ano</t>
  </si>
  <si>
    <t>Quantidade</t>
  </si>
  <si>
    <t>34.470.844/0001-18</t>
  </si>
  <si>
    <t>48610.237649/2023-27</t>
  </si>
  <si>
    <t>Aut. 378/2024</t>
  </si>
  <si>
    <t>GNLINK DISTRIBUIDORA
 DE GAS NATURAL S.A</t>
  </si>
  <si>
    <t>Revogada pelo Despacho SIM-ANP nº 1151/2022,
de 12 de setembro de 2022, publicado no DOU em 13/09/2022</t>
  </si>
  <si>
    <t>Petrobras Distribuidora S.A(atual Vibra Energia)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</si>
</sst>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 /\ mmm\ /\ yyyy"/>
    <numFmt numFmtId="165" formatCode="[$-416]d\ /\ mmm\ /\ yyyy;@"/>
    <numFmt numFmtId="166" formatCode="mmm\ /\ yyyy"/>
    <numFmt numFmtId="167" formatCode="mmmm\ /\ yyyy"/>
    <numFmt numFmtId="168" formatCode="dd/mm/yy;@"/>
  </numFmts>
  <fonts count="19" x14ac:knownFonts="1">
    <font>
      <sz val="10"/>
      <name val="Arial"/>
    </font>
    <font>
      <sz val="8"/>
      <color indexed="23"/>
      <name val="Verdana"/>
      <family val="2"/>
    </font>
    <font>
      <b/>
      <sz val="10"/>
      <name val="Arial"/>
      <family val="2"/>
    </font>
    <font>
      <sz val="8.5"/>
      <name val="Verdana"/>
      <family val="2"/>
    </font>
    <font>
      <b/>
      <sz val="8.5"/>
      <color theme="0"/>
      <name val="Verdana"/>
      <family val="2"/>
    </font>
    <font>
      <b/>
      <sz val="14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.5"/>
      <name val="Arial"/>
      <family val="2"/>
    </font>
    <font>
      <sz val="8"/>
      <color rgb="FFFF0000"/>
      <name val="Verdan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8.5"/>
      <color rgb="FF333333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4" borderId="16" applyNumberFormat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3" borderId="3" xfId="0" applyNumberFormat="1" applyFont="1" applyFill="1" applyBorder="1" applyAlignment="1">
      <alignment horizontal="left" vertical="center" wrapText="1" indent="3"/>
    </xf>
    <xf numFmtId="0" fontId="1" fillId="3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" xfId="0" applyBorder="1"/>
    <xf numFmtId="0" fontId="2" fillId="3" borderId="8" xfId="0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3" borderId="10" xfId="0" applyFill="1" applyBorder="1"/>
    <xf numFmtId="166" fontId="1" fillId="3" borderId="2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7" fontId="1" fillId="3" borderId="0" xfId="0" applyNumberFormat="1" applyFont="1" applyFill="1" applyAlignment="1">
      <alignment wrapText="1"/>
    </xf>
    <xf numFmtId="166" fontId="1" fillId="3" borderId="2" xfId="0" quotePrefix="1" applyNumberFormat="1" applyFont="1" applyFill="1" applyBorder="1" applyAlignment="1">
      <alignment vertical="center" wrapText="1"/>
    </xf>
    <xf numFmtId="167" fontId="1" fillId="3" borderId="0" xfId="0" applyNumberFormat="1" applyFont="1" applyFill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0" fillId="3" borderId="6" xfId="0" applyFill="1" applyBorder="1"/>
    <xf numFmtId="0" fontId="0" fillId="3" borderId="3" xfId="0" applyFill="1" applyBorder="1"/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10" fillId="0" borderId="4" xfId="0" applyFont="1" applyBorder="1"/>
    <xf numFmtId="0" fontId="0" fillId="0" borderId="4" xfId="0" applyBorder="1"/>
    <xf numFmtId="9" fontId="0" fillId="0" borderId="0" xfId="2" applyFont="1"/>
    <xf numFmtId="0" fontId="10" fillId="0" borderId="4" xfId="0" applyFont="1" applyBorder="1" applyAlignment="1">
      <alignment horizontal="center" vertical="center"/>
    </xf>
    <xf numFmtId="9" fontId="10" fillId="0" borderId="0" xfId="2" applyFont="1"/>
    <xf numFmtId="0" fontId="15" fillId="0" borderId="0" xfId="0" applyFont="1"/>
    <xf numFmtId="0" fontId="0" fillId="0" borderId="13" xfId="0" applyBorder="1"/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 wrapText="1"/>
    </xf>
    <xf numFmtId="166" fontId="9" fillId="3" borderId="2" xfId="0" applyNumberFormat="1" applyFont="1" applyFill="1" applyBorder="1" applyAlignment="1">
      <alignment vertical="center" wrapText="1"/>
    </xf>
    <xf numFmtId="166" fontId="1" fillId="3" borderId="3" xfId="0" quotePrefix="1" applyNumberFormat="1" applyFont="1" applyFill="1" applyBorder="1" applyAlignment="1">
      <alignment vertical="center" wrapText="1"/>
    </xf>
    <xf numFmtId="0" fontId="13" fillId="4" borderId="17" xfId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center" wrapText="1"/>
    </xf>
    <xf numFmtId="164" fontId="1" fillId="3" borderId="2" xfId="0" quotePrefix="1" applyNumberFormat="1" applyFont="1" applyFill="1" applyBorder="1" applyAlignment="1">
      <alignment horizontal="center" vertical="center" wrapText="1"/>
    </xf>
    <xf numFmtId="17" fontId="1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6" fontId="1" fillId="3" borderId="2" xfId="0" quotePrefix="1" applyNumberFormat="1" applyFont="1" applyFill="1" applyBorder="1" applyAlignment="1">
      <alignment horizontal="left" vertical="center" wrapText="1"/>
    </xf>
    <xf numFmtId="166" fontId="1" fillId="3" borderId="3" xfId="0" quotePrefix="1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Entrada" xfId="1" builtinId="20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BEFFF0"/>
      <color rgb="FFD2FFF0"/>
      <color rgb="FF96FFF0"/>
      <color rgb="FF89FFFF"/>
      <color rgb="FF5BFFFF"/>
      <color rgb="FF00BEBE"/>
      <color rgb="FF00DED9"/>
      <color rgb="FF00B0AC"/>
      <color rgb="FF3A9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Gráficos!$G$8</c:f>
              <c:strCache>
                <c:ptCount val="1"/>
                <c:pt idx="0">
                  <c:v>Autorizações Totais por ano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3.2376100046317781E-2"/>
                  <c:y val="-5.7406487290692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B-495E-9F7A-D1F7B6D34037}"/>
                </c:ext>
              </c:extLst>
            </c:dLbl>
            <c:dLbl>
              <c:idx val="8"/>
              <c:layout>
                <c:manualLayout>
                  <c:x val="-1.6228464521519586E-2"/>
                  <c:y val="-5.7406487290692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B-495E-9F7A-D1F7B6D3403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Gráficos!$E$11:$E$26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Gráficos!$F$11:$F$26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25</c:v>
                </c:pt>
                <c:pt idx="8">
                  <c:v>11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B-495E-9F7A-D1F7B6D3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737160"/>
        <c:axId val="340738728"/>
      </c:lineChart>
      <c:catAx>
        <c:axId val="34073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0738728"/>
        <c:crosses val="autoZero"/>
        <c:auto val="1"/>
        <c:lblAlgn val="ctr"/>
        <c:lblOffset val="100"/>
        <c:noMultiLvlLbl val="0"/>
      </c:catAx>
      <c:valAx>
        <c:axId val="34073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40737160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Gráficos!$L$8</c:f>
              <c:strCache>
                <c:ptCount val="1"/>
                <c:pt idx="0">
                  <c:v>Distribuição Autorizações 2005-2018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Gráficos!$I$12:$I$14</c:f>
              <c:strCache>
                <c:ptCount val="3"/>
                <c:pt idx="0">
                  <c:v>Distribuidor GNC</c:v>
                </c:pt>
                <c:pt idx="1">
                  <c:v>Unid. Comp. GNC</c:v>
                </c:pt>
                <c:pt idx="2">
                  <c:v>Projeto Estruturante</c:v>
                </c:pt>
              </c:strCache>
            </c:strRef>
          </c:cat>
          <c:val>
            <c:numRef>
              <c:f>Gráficos!$J$12:$J$14</c:f>
              <c:numCache>
                <c:formatCode>General</c:formatCode>
                <c:ptCount val="3"/>
                <c:pt idx="0">
                  <c:v>23</c:v>
                </c:pt>
                <c:pt idx="1">
                  <c:v>70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9-46F8-AED1-C99AA13C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32198</xdr:rowOff>
    </xdr:from>
    <xdr:to>
      <xdr:col>1</xdr:col>
      <xdr:colOff>546817</xdr:colOff>
      <xdr:row>3</xdr:row>
      <xdr:rowOff>99704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606" r="3837" b="2307"/>
        <a:stretch>
          <a:fillRect/>
        </a:stretch>
      </xdr:blipFill>
      <xdr:spPr bwMode="auto">
        <a:xfrm>
          <a:off x="15240" y="32198"/>
          <a:ext cx="807802" cy="1229556"/>
        </a:xfrm>
        <a:prstGeom prst="rect">
          <a:avLst/>
        </a:prstGeom>
        <a:noFill/>
      </xdr:spPr>
    </xdr:pic>
    <xdr:clientData/>
  </xdr:twoCellAnchor>
  <xdr:twoCellAnchor>
    <xdr:from>
      <xdr:col>1</xdr:col>
      <xdr:colOff>563505</xdr:colOff>
      <xdr:row>0</xdr:row>
      <xdr:rowOff>0</xdr:rowOff>
    </xdr:from>
    <xdr:to>
      <xdr:col>1</xdr:col>
      <xdr:colOff>563962</xdr:colOff>
      <xdr:row>4</xdr:row>
      <xdr:rowOff>4292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 flipH="1">
          <a:off x="845445" y="0"/>
          <a:ext cx="457" cy="13073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28493</xdr:colOff>
      <xdr:row>0</xdr:row>
      <xdr:rowOff>32198</xdr:rowOff>
    </xdr:from>
    <xdr:to>
      <xdr:col>1</xdr:col>
      <xdr:colOff>598170</xdr:colOff>
      <xdr:row>3</xdr:row>
      <xdr:rowOff>107324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606" r="3837" b="2307"/>
        <a:stretch>
          <a:fillRect/>
        </a:stretch>
      </xdr:blipFill>
      <xdr:spPr bwMode="auto">
        <a:xfrm>
          <a:off x="28493" y="199623"/>
          <a:ext cx="814376" cy="1242811"/>
        </a:xfrm>
        <a:prstGeom prst="rect">
          <a:avLst/>
        </a:prstGeom>
        <a:noFill/>
      </xdr:spPr>
    </xdr:pic>
    <xdr:clientData/>
  </xdr:twoCellAnchor>
  <xdr:twoCellAnchor>
    <xdr:from>
      <xdr:col>1</xdr:col>
      <xdr:colOff>622478</xdr:colOff>
      <xdr:row>0</xdr:row>
      <xdr:rowOff>0</xdr:rowOff>
    </xdr:from>
    <xdr:to>
      <xdr:col>1</xdr:col>
      <xdr:colOff>622935</xdr:colOff>
      <xdr:row>4</xdr:row>
      <xdr:rowOff>4292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flipH="1">
          <a:off x="867177" y="167425"/>
          <a:ext cx="457" cy="130935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609225</xdr:colOff>
      <xdr:row>4</xdr:row>
      <xdr:rowOff>0</xdr:rowOff>
    </xdr:from>
    <xdr:to>
      <xdr:col>1</xdr:col>
      <xdr:colOff>609682</xdr:colOff>
      <xdr:row>4</xdr:row>
      <xdr:rowOff>4292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 bwMode="auto">
        <a:xfrm flipH="1">
          <a:off x="853065" y="0"/>
          <a:ext cx="457" cy="13073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22860</xdr:colOff>
      <xdr:row>0</xdr:row>
      <xdr:rowOff>32198</xdr:rowOff>
    </xdr:from>
    <xdr:to>
      <xdr:col>1</xdr:col>
      <xdr:colOff>592537</xdr:colOff>
      <xdr:row>3</xdr:row>
      <xdr:rowOff>99704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606" r="3837" b="2307"/>
        <a:stretch>
          <a:fillRect/>
        </a:stretch>
      </xdr:blipFill>
      <xdr:spPr bwMode="auto">
        <a:xfrm>
          <a:off x="22860" y="32198"/>
          <a:ext cx="813517" cy="12409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609225</xdr:colOff>
      <xdr:row>0</xdr:row>
      <xdr:rowOff>0</xdr:rowOff>
    </xdr:from>
    <xdr:to>
      <xdr:col>1</xdr:col>
      <xdr:colOff>609682</xdr:colOff>
      <xdr:row>4</xdr:row>
      <xdr:rowOff>4292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 bwMode="auto">
        <a:xfrm flipH="1">
          <a:off x="853065" y="0"/>
          <a:ext cx="457" cy="13073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609225</xdr:colOff>
      <xdr:row>4</xdr:row>
      <xdr:rowOff>0</xdr:rowOff>
    </xdr:from>
    <xdr:to>
      <xdr:col>1</xdr:col>
      <xdr:colOff>609682</xdr:colOff>
      <xdr:row>4</xdr:row>
      <xdr:rowOff>4292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 bwMode="auto">
        <a:xfrm flipH="1">
          <a:off x="853065" y="0"/>
          <a:ext cx="457" cy="13073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15240</xdr:colOff>
      <xdr:row>0</xdr:row>
      <xdr:rowOff>32198</xdr:rowOff>
    </xdr:from>
    <xdr:to>
      <xdr:col>1</xdr:col>
      <xdr:colOff>584917</xdr:colOff>
      <xdr:row>3</xdr:row>
      <xdr:rowOff>99704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606" r="3837" b="2307"/>
        <a:stretch>
          <a:fillRect/>
        </a:stretch>
      </xdr:blipFill>
      <xdr:spPr bwMode="auto">
        <a:xfrm>
          <a:off x="15240" y="32198"/>
          <a:ext cx="813517" cy="12409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609225</xdr:colOff>
      <xdr:row>0</xdr:row>
      <xdr:rowOff>0</xdr:rowOff>
    </xdr:from>
    <xdr:to>
      <xdr:col>1</xdr:col>
      <xdr:colOff>609682</xdr:colOff>
      <xdr:row>4</xdr:row>
      <xdr:rowOff>0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 flipH="1">
          <a:off x="853065" y="0"/>
          <a:ext cx="457" cy="13073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20461</xdr:colOff>
      <xdr:row>0</xdr:row>
      <xdr:rowOff>16055</xdr:rowOff>
    </xdr:from>
    <xdr:to>
      <xdr:col>1</xdr:col>
      <xdr:colOff>549345</xdr:colOff>
      <xdr:row>2</xdr:row>
      <xdr:rowOff>1217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61" y="16055"/>
          <a:ext cx="771900" cy="12888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9525</xdr:rowOff>
    </xdr:from>
    <xdr:to>
      <xdr:col>7</xdr:col>
      <xdr:colOff>133350</xdr:colOff>
      <xdr:row>31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9</xdr:row>
      <xdr:rowOff>9525</xdr:rowOff>
    </xdr:from>
    <xdr:to>
      <xdr:col>18</xdr:col>
      <xdr:colOff>200025</xdr:colOff>
      <xdr:row>30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  <a:ext uri="{147F2762-F138-4A5C-976F-8EAC2B608ADB}">
              <a16:predDERef xmlns:a16="http://schemas.microsoft.com/office/drawing/2014/main" pre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tabSelected="1" zoomScale="90" zoomScaleNormal="90" workbookViewId="0">
      <pane ySplit="7" topLeftCell="A44" activePane="bottomLeft" state="frozen"/>
      <selection pane="bottomLeft" activeCell="R14" sqref="R14"/>
    </sheetView>
  </sheetViews>
  <sheetFormatPr defaultColWidth="8.86328125" defaultRowHeight="84" customHeight="1" x14ac:dyDescent="0.35"/>
  <cols>
    <col min="1" max="1" width="4.1328125" style="20" customWidth="1"/>
    <col min="2" max="2" width="23.59765625" style="26" customWidth="1"/>
    <col min="3" max="3" width="18.1328125" style="24" customWidth="1"/>
    <col min="4" max="4" width="10.1328125" style="24" customWidth="1"/>
    <col min="5" max="5" width="11.73046875" style="24" hidden="1" customWidth="1"/>
    <col min="6" max="6" width="12" style="24" hidden="1" customWidth="1"/>
    <col min="7" max="7" width="20.73046875" style="24" customWidth="1"/>
    <col min="8" max="8" width="11.59765625" style="24" customWidth="1"/>
    <col min="9" max="9" width="9.73046875" style="24" customWidth="1"/>
    <col min="10" max="10" width="12.3984375" style="24" customWidth="1"/>
    <col min="11" max="11" width="12.86328125" style="24" customWidth="1"/>
    <col min="12" max="12" width="15.59765625" style="24" customWidth="1"/>
    <col min="13" max="13" width="10.3984375" style="24" customWidth="1"/>
    <col min="14" max="14" width="39.59765625" style="24" customWidth="1"/>
    <col min="15" max="15" width="68.1328125" style="20" hidden="1" customWidth="1"/>
    <col min="16" max="16" width="0.1328125" style="20" customWidth="1"/>
    <col min="17" max="17" width="20.86328125" style="20" hidden="1" customWidth="1"/>
    <col min="18" max="16384" width="8.86328125" style="20"/>
  </cols>
  <sheetData>
    <row r="1" spans="1:17" customFormat="1" ht="60.6" customHeight="1" x14ac:dyDescent="0.35">
      <c r="A1" s="15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40"/>
      <c r="P1" s="27"/>
    </row>
    <row r="2" spans="1:17" customFormat="1" ht="18" customHeight="1" x14ac:dyDescent="0.35">
      <c r="A2" s="27"/>
      <c r="B2" s="30"/>
      <c r="C2" s="85" t="s">
        <v>1</v>
      </c>
      <c r="D2" s="85"/>
      <c r="E2" s="85"/>
      <c r="F2" s="88">
        <f>F4-20</f>
        <v>45401</v>
      </c>
      <c r="G2" s="88"/>
      <c r="H2" s="36"/>
      <c r="I2" s="28"/>
      <c r="J2" s="28"/>
      <c r="K2" s="28"/>
      <c r="L2" s="90"/>
      <c r="M2" s="91"/>
      <c r="N2" s="28"/>
      <c r="O2" s="32"/>
      <c r="P2" s="27"/>
    </row>
    <row r="3" spans="1:17" customFormat="1" ht="13.9" customHeight="1" x14ac:dyDescent="0.35">
      <c r="A3" s="27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2"/>
      <c r="P3" s="27"/>
    </row>
    <row r="4" spans="1:17" customFormat="1" ht="11.25" customHeight="1" x14ac:dyDescent="0.35">
      <c r="A4" s="17"/>
      <c r="B4" s="10" t="s">
        <v>2</v>
      </c>
      <c r="C4" s="87" t="s">
        <v>3</v>
      </c>
      <c r="D4" s="87"/>
      <c r="E4" s="87"/>
      <c r="F4" s="86">
        <v>45421</v>
      </c>
      <c r="G4" s="86"/>
      <c r="H4" s="5"/>
      <c r="I4" s="5"/>
      <c r="J4" s="5"/>
      <c r="K4" s="5"/>
      <c r="L4" s="89"/>
      <c r="M4" s="86"/>
      <c r="N4" s="37"/>
      <c r="O4" s="41"/>
      <c r="P4" s="27"/>
    </row>
    <row r="5" spans="1:17" ht="3" customHeight="1" x14ac:dyDescent="0.4">
      <c r="B5" s="25"/>
      <c r="C5" s="21"/>
      <c r="D5" s="22"/>
      <c r="E5" s="22"/>
      <c r="F5" s="21"/>
      <c r="G5" s="21"/>
      <c r="H5" s="21"/>
      <c r="I5" s="21"/>
      <c r="J5" s="21"/>
      <c r="K5" s="21"/>
      <c r="L5" s="21"/>
      <c r="M5" s="21"/>
      <c r="N5" s="22"/>
    </row>
    <row r="6" spans="1:17" s="26" customFormat="1" ht="11.45" customHeight="1" x14ac:dyDescent="0.35">
      <c r="A6" s="83" t="s">
        <v>4</v>
      </c>
      <c r="B6" s="83" t="s">
        <v>5</v>
      </c>
      <c r="C6" s="83" t="s">
        <v>6</v>
      </c>
      <c r="D6" s="83" t="s">
        <v>7</v>
      </c>
      <c r="E6" s="82" t="s">
        <v>8</v>
      </c>
      <c r="F6" s="82"/>
      <c r="G6" s="83" t="s">
        <v>9</v>
      </c>
      <c r="H6" s="83" t="s">
        <v>10</v>
      </c>
      <c r="I6" s="82" t="s">
        <v>11</v>
      </c>
      <c r="J6" s="82"/>
      <c r="K6" s="82"/>
      <c r="L6" s="82" t="s">
        <v>12</v>
      </c>
      <c r="M6" s="82"/>
      <c r="N6" s="83" t="s">
        <v>13</v>
      </c>
      <c r="O6" s="83" t="s">
        <v>14</v>
      </c>
      <c r="Q6" s="82" t="s">
        <v>15</v>
      </c>
    </row>
    <row r="7" spans="1:17" s="26" customFormat="1" ht="42" customHeight="1" x14ac:dyDescent="0.35">
      <c r="A7" s="84"/>
      <c r="B7" s="84"/>
      <c r="C7" s="84"/>
      <c r="D7" s="84"/>
      <c r="E7" s="6" t="s">
        <v>16</v>
      </c>
      <c r="F7" s="6" t="s">
        <v>17</v>
      </c>
      <c r="G7" s="84"/>
      <c r="H7" s="84"/>
      <c r="I7" s="6" t="s">
        <v>18</v>
      </c>
      <c r="J7" s="6" t="s">
        <v>19</v>
      </c>
      <c r="K7" s="6" t="s">
        <v>20</v>
      </c>
      <c r="L7" s="6" t="s">
        <v>21</v>
      </c>
      <c r="M7" s="6" t="s">
        <v>22</v>
      </c>
      <c r="N7" s="84"/>
      <c r="O7" s="84"/>
      <c r="Q7" s="82"/>
    </row>
    <row r="8" spans="1:17" ht="84" customHeight="1" x14ac:dyDescent="0.35">
      <c r="A8" s="23">
        <v>1</v>
      </c>
      <c r="B8" s="7" t="s">
        <v>23</v>
      </c>
      <c r="C8" s="7" t="s">
        <v>24</v>
      </c>
      <c r="D8" s="7" t="s">
        <v>25</v>
      </c>
      <c r="E8" s="7"/>
      <c r="F8" s="7"/>
      <c r="G8" s="7" t="s">
        <v>26</v>
      </c>
      <c r="H8" s="7"/>
      <c r="I8" s="7"/>
      <c r="J8" s="7"/>
      <c r="K8" s="8"/>
      <c r="L8" s="7" t="s">
        <v>27</v>
      </c>
      <c r="M8" s="9">
        <v>39923</v>
      </c>
      <c r="N8" s="9"/>
      <c r="O8" s="39" t="s">
        <v>28</v>
      </c>
      <c r="Q8" s="45" t="str">
        <f>IF(D8="Em Atividade",RIGHT(L8,4),"")</f>
        <v>2009</v>
      </c>
    </row>
    <row r="9" spans="1:17" ht="84" customHeight="1" x14ac:dyDescent="0.35">
      <c r="A9" s="23">
        <v>2</v>
      </c>
      <c r="B9" s="7" t="s">
        <v>29</v>
      </c>
      <c r="C9" s="7" t="s">
        <v>30</v>
      </c>
      <c r="D9" s="7" t="s">
        <v>25</v>
      </c>
      <c r="E9" s="7"/>
      <c r="F9" s="7"/>
      <c r="G9" s="7" t="s">
        <v>31</v>
      </c>
      <c r="H9" s="7"/>
      <c r="I9" s="7"/>
      <c r="J9" s="7"/>
      <c r="K9" s="8"/>
      <c r="L9" s="7" t="s">
        <v>32</v>
      </c>
      <c r="M9" s="9">
        <v>40520</v>
      </c>
      <c r="N9" s="9"/>
      <c r="O9" s="39" t="s">
        <v>33</v>
      </c>
      <c r="Q9" s="45" t="str">
        <f t="shared" ref="Q9:Q13" si="0">IF(D9="Em Atividade",RIGHT(L9,4),"")</f>
        <v>2010</v>
      </c>
    </row>
    <row r="10" spans="1:17" ht="84" customHeight="1" x14ac:dyDescent="0.35">
      <c r="A10" s="23">
        <v>3</v>
      </c>
      <c r="B10" s="7" t="s">
        <v>34</v>
      </c>
      <c r="C10" s="7" t="s">
        <v>35</v>
      </c>
      <c r="D10" s="7" t="s">
        <v>25</v>
      </c>
      <c r="E10" s="7"/>
      <c r="F10" s="7"/>
      <c r="G10" s="7" t="s">
        <v>36</v>
      </c>
      <c r="H10" s="7"/>
      <c r="I10" s="7"/>
      <c r="J10" s="7"/>
      <c r="K10" s="8"/>
      <c r="L10" s="7" t="s">
        <v>37</v>
      </c>
      <c r="M10" s="9" t="s">
        <v>38</v>
      </c>
      <c r="N10" s="9"/>
      <c r="O10" s="39" t="s">
        <v>39</v>
      </c>
      <c r="Q10" s="45" t="str">
        <f t="shared" si="0"/>
        <v>2009</v>
      </c>
    </row>
    <row r="11" spans="1:17" ht="84" customHeight="1" x14ac:dyDescent="0.35">
      <c r="A11" s="23">
        <v>4</v>
      </c>
      <c r="B11" s="7" t="s">
        <v>40</v>
      </c>
      <c r="C11" s="7" t="s">
        <v>41</v>
      </c>
      <c r="D11" s="7" t="s">
        <v>25</v>
      </c>
      <c r="E11" s="7"/>
      <c r="F11" s="7"/>
      <c r="G11" s="7" t="s">
        <v>42</v>
      </c>
      <c r="H11" s="7"/>
      <c r="I11" s="7"/>
      <c r="J11" s="7"/>
      <c r="K11" s="8"/>
      <c r="L11" s="7" t="s">
        <v>43</v>
      </c>
      <c r="M11" s="9" t="s">
        <v>44</v>
      </c>
      <c r="N11" s="9"/>
      <c r="O11" s="39" t="s">
        <v>45</v>
      </c>
      <c r="Q11" s="45" t="str">
        <f t="shared" si="0"/>
        <v>2009</v>
      </c>
    </row>
    <row r="12" spans="1:17" ht="84" customHeight="1" x14ac:dyDescent="0.35">
      <c r="A12" s="23">
        <v>5</v>
      </c>
      <c r="B12" s="7" t="s">
        <v>46</v>
      </c>
      <c r="C12" s="7" t="s">
        <v>47</v>
      </c>
      <c r="D12" s="7" t="s">
        <v>25</v>
      </c>
      <c r="E12" s="7"/>
      <c r="F12" s="7"/>
      <c r="G12" s="7" t="s">
        <v>48</v>
      </c>
      <c r="H12" s="7"/>
      <c r="I12" s="7"/>
      <c r="J12" s="7"/>
      <c r="K12" s="8"/>
      <c r="L12" s="7" t="s">
        <v>49</v>
      </c>
      <c r="M12" s="9">
        <v>39398</v>
      </c>
      <c r="N12" s="9"/>
      <c r="O12" s="39" t="s">
        <v>50</v>
      </c>
      <c r="Q12" s="45" t="str">
        <f t="shared" si="0"/>
        <v>2007</v>
      </c>
    </row>
    <row r="13" spans="1:17" ht="84" customHeight="1" x14ac:dyDescent="0.35">
      <c r="A13" s="23">
        <v>6</v>
      </c>
      <c r="B13" s="7" t="s">
        <v>51</v>
      </c>
      <c r="C13" s="7" t="s">
        <v>52</v>
      </c>
      <c r="D13" s="7" t="s">
        <v>25</v>
      </c>
      <c r="E13" s="7"/>
      <c r="F13" s="7"/>
      <c r="G13" s="7" t="s">
        <v>53</v>
      </c>
      <c r="H13" s="7"/>
      <c r="I13" s="7"/>
      <c r="J13" s="7"/>
      <c r="K13" s="8"/>
      <c r="L13" s="7" t="s">
        <v>54</v>
      </c>
      <c r="M13" s="9" t="s">
        <v>55</v>
      </c>
      <c r="N13" s="9"/>
      <c r="O13" s="39" t="s">
        <v>56</v>
      </c>
      <c r="Q13" s="45" t="str">
        <f t="shared" si="0"/>
        <v>2008</v>
      </c>
    </row>
    <row r="14" spans="1:17" ht="84" customHeight="1" x14ac:dyDescent="0.35">
      <c r="A14" s="23">
        <v>7</v>
      </c>
      <c r="B14" s="7" t="s">
        <v>62</v>
      </c>
      <c r="C14" s="7" t="s">
        <v>63</v>
      </c>
      <c r="D14" s="7" t="s">
        <v>25</v>
      </c>
      <c r="E14" s="7"/>
      <c r="F14" s="7"/>
      <c r="G14" s="7" t="s">
        <v>64</v>
      </c>
      <c r="H14" s="7"/>
      <c r="I14" s="7"/>
      <c r="J14" s="7"/>
      <c r="K14" s="8"/>
      <c r="L14" s="7" t="s">
        <v>65</v>
      </c>
      <c r="M14" s="9">
        <v>41493</v>
      </c>
      <c r="N14" s="9"/>
      <c r="O14" s="39" t="s">
        <v>61</v>
      </c>
      <c r="Q14" s="45" t="str">
        <f>IF(D38="Em Atividade",RIGHT(L38,4),"")</f>
        <v>2008</v>
      </c>
    </row>
    <row r="15" spans="1:17" ht="84" customHeight="1" x14ac:dyDescent="0.35">
      <c r="A15" s="23">
        <v>8</v>
      </c>
      <c r="B15" s="7" t="s">
        <v>66</v>
      </c>
      <c r="C15" s="7" t="s">
        <v>67</v>
      </c>
      <c r="D15" s="7" t="s">
        <v>25</v>
      </c>
      <c r="E15" s="7"/>
      <c r="F15" s="7"/>
      <c r="G15" s="7" t="s">
        <v>68</v>
      </c>
      <c r="H15" s="7"/>
      <c r="I15" s="7"/>
      <c r="J15" s="7"/>
      <c r="K15" s="8"/>
      <c r="L15" s="7" t="s">
        <v>69</v>
      </c>
      <c r="M15" s="9">
        <v>39269</v>
      </c>
      <c r="N15" s="9"/>
      <c r="O15" s="43"/>
      <c r="Q15" s="45" t="str">
        <f>IF(D14="Em Atividade",RIGHT(L14,4),"")</f>
        <v>2013</v>
      </c>
    </row>
    <row r="16" spans="1:17" ht="84" customHeight="1" x14ac:dyDescent="0.35">
      <c r="A16" s="23">
        <v>9</v>
      </c>
      <c r="B16" s="7" t="s">
        <v>71</v>
      </c>
      <c r="C16" s="7" t="s">
        <v>72</v>
      </c>
      <c r="D16" s="7" t="s">
        <v>25</v>
      </c>
      <c r="E16" s="7"/>
      <c r="F16" s="7"/>
      <c r="G16" s="7" t="s">
        <v>73</v>
      </c>
      <c r="H16" s="7"/>
      <c r="I16" s="7"/>
      <c r="J16" s="7"/>
      <c r="K16" s="8"/>
      <c r="L16" s="7" t="s">
        <v>74</v>
      </c>
      <c r="M16" s="9" t="s">
        <v>75</v>
      </c>
      <c r="N16" s="9"/>
      <c r="O16" s="39" t="s">
        <v>70</v>
      </c>
      <c r="Q16" s="45" t="str">
        <f>IF(D15="Em Atividade",RIGHT(L15,4),"")</f>
        <v>2007</v>
      </c>
    </row>
    <row r="17" spans="1:17" ht="84" customHeight="1" x14ac:dyDescent="0.35">
      <c r="A17" s="23">
        <v>10</v>
      </c>
      <c r="B17" s="7" t="s">
        <v>77</v>
      </c>
      <c r="C17" s="7" t="s">
        <v>78</v>
      </c>
      <c r="D17" s="7" t="s">
        <v>25</v>
      </c>
      <c r="E17" s="7"/>
      <c r="F17" s="7"/>
      <c r="G17" s="7" t="s">
        <v>79</v>
      </c>
      <c r="H17" s="7"/>
      <c r="I17" s="7"/>
      <c r="J17" s="7"/>
      <c r="K17" s="8"/>
      <c r="L17" s="7" t="s">
        <v>80</v>
      </c>
      <c r="M17" s="9" t="s">
        <v>81</v>
      </c>
      <c r="N17" s="9"/>
      <c r="O17" s="39" t="s">
        <v>76</v>
      </c>
      <c r="Q17" s="45" t="str">
        <f>IF(D16="Em Atividade",RIGHT(L16,4),"")</f>
        <v>2008</v>
      </c>
    </row>
    <row r="18" spans="1:17" ht="84" customHeight="1" x14ac:dyDescent="0.35">
      <c r="A18" s="23">
        <v>11</v>
      </c>
      <c r="B18" s="7" t="s">
        <v>83</v>
      </c>
      <c r="C18" s="7" t="s">
        <v>84</v>
      </c>
      <c r="D18" s="7" t="s">
        <v>25</v>
      </c>
      <c r="E18" s="7"/>
      <c r="F18" s="7"/>
      <c r="G18" s="7" t="s">
        <v>85</v>
      </c>
      <c r="H18" s="7"/>
      <c r="I18" s="7"/>
      <c r="J18" s="7"/>
      <c r="K18" s="8"/>
      <c r="L18" s="7" t="s">
        <v>86</v>
      </c>
      <c r="M18" s="9" t="s">
        <v>87</v>
      </c>
      <c r="N18" s="9"/>
      <c r="O18" s="39" t="s">
        <v>82</v>
      </c>
      <c r="Q18" s="45" t="str">
        <f>IF(D17="Em Atividade",RIGHT(L17,4),"")</f>
        <v>2010</v>
      </c>
    </row>
    <row r="19" spans="1:17" ht="84" customHeight="1" x14ac:dyDescent="0.35">
      <c r="A19" s="23">
        <v>12</v>
      </c>
      <c r="B19" s="7" t="s">
        <v>89</v>
      </c>
      <c r="C19" s="7" t="s">
        <v>90</v>
      </c>
      <c r="D19" s="7" t="s">
        <v>25</v>
      </c>
      <c r="E19" s="7"/>
      <c r="F19" s="7"/>
      <c r="G19" s="7" t="s">
        <v>91</v>
      </c>
      <c r="H19" s="7"/>
      <c r="I19" s="7"/>
      <c r="J19" s="7"/>
      <c r="K19" s="8"/>
      <c r="L19" s="7" t="s">
        <v>92</v>
      </c>
      <c r="M19" s="9" t="s">
        <v>93</v>
      </c>
      <c r="N19" s="9" t="s">
        <v>94</v>
      </c>
      <c r="O19" s="39" t="s">
        <v>88</v>
      </c>
      <c r="Q19" s="45" t="str">
        <f>IF(D18="Em Atividade",RIGHT(L18,4),"")</f>
        <v>2009</v>
      </c>
    </row>
    <row r="20" spans="1:17" ht="84" customHeight="1" x14ac:dyDescent="0.35">
      <c r="A20" s="23">
        <v>13</v>
      </c>
      <c r="B20" s="7" t="s">
        <v>96</v>
      </c>
      <c r="C20" s="7" t="s">
        <v>97</v>
      </c>
      <c r="D20" s="7" t="s">
        <v>25</v>
      </c>
      <c r="E20" s="7"/>
      <c r="F20" s="7"/>
      <c r="G20" s="7" t="s">
        <v>98</v>
      </c>
      <c r="H20" s="7"/>
      <c r="I20" s="7"/>
      <c r="J20" s="7"/>
      <c r="K20" s="8"/>
      <c r="L20" s="7" t="s">
        <v>99</v>
      </c>
      <c r="M20" s="9">
        <v>39581</v>
      </c>
      <c r="N20" s="9"/>
      <c r="O20" s="39" t="s">
        <v>95</v>
      </c>
      <c r="Q20" s="45" t="str">
        <f>IF(D19="Em Atividade",RIGHT(L19,4),"")</f>
        <v>2012</v>
      </c>
    </row>
    <row r="21" spans="1:17" ht="84" customHeight="1" x14ac:dyDescent="0.35">
      <c r="A21" s="23">
        <v>14</v>
      </c>
      <c r="B21" s="7" t="s">
        <v>101</v>
      </c>
      <c r="C21" s="7" t="s">
        <v>102</v>
      </c>
      <c r="D21" s="7" t="s">
        <v>25</v>
      </c>
      <c r="E21" s="7"/>
      <c r="F21" s="7"/>
      <c r="G21" s="7" t="s">
        <v>103</v>
      </c>
      <c r="H21" s="7"/>
      <c r="I21" s="7"/>
      <c r="J21" s="7"/>
      <c r="K21" s="8"/>
      <c r="L21" s="7" t="s">
        <v>104</v>
      </c>
      <c r="M21" s="9" t="s">
        <v>105</v>
      </c>
      <c r="N21" s="9"/>
      <c r="O21" s="39" t="s">
        <v>100</v>
      </c>
      <c r="Q21" s="45" t="str">
        <f>IF(D20="Em Atividade",RIGHT(L20,4),"")</f>
        <v>2008</v>
      </c>
    </row>
    <row r="22" spans="1:17" ht="84" customHeight="1" x14ac:dyDescent="0.35">
      <c r="A22" s="23">
        <v>15</v>
      </c>
      <c r="B22" s="7" t="s">
        <v>107</v>
      </c>
      <c r="C22" s="7" t="s">
        <v>108</v>
      </c>
      <c r="D22" s="7" t="s">
        <v>25</v>
      </c>
      <c r="E22" s="7"/>
      <c r="F22" s="7"/>
      <c r="G22" s="7" t="s">
        <v>109</v>
      </c>
      <c r="H22" s="7"/>
      <c r="I22" s="7"/>
      <c r="J22" s="7"/>
      <c r="K22" s="8"/>
      <c r="L22" s="7" t="s">
        <v>110</v>
      </c>
      <c r="M22" s="9" t="s">
        <v>111</v>
      </c>
      <c r="N22" s="9"/>
      <c r="O22" s="39" t="s">
        <v>106</v>
      </c>
      <c r="Q22" s="45" t="str">
        <f>IF(D21="Em Atividade",RIGHT(L21,4),"")</f>
        <v>2009</v>
      </c>
    </row>
    <row r="23" spans="1:17" ht="84" customHeight="1" x14ac:dyDescent="0.35">
      <c r="A23" s="23">
        <v>16</v>
      </c>
      <c r="B23" s="7" t="s">
        <v>113</v>
      </c>
      <c r="C23" s="7" t="s">
        <v>114</v>
      </c>
      <c r="D23" s="7" t="s">
        <v>25</v>
      </c>
      <c r="E23" s="7"/>
      <c r="F23" s="7"/>
      <c r="G23" s="7" t="s">
        <v>115</v>
      </c>
      <c r="H23" s="7"/>
      <c r="I23" s="7"/>
      <c r="J23" s="7"/>
      <c r="K23" s="8"/>
      <c r="L23" s="7" t="s">
        <v>116</v>
      </c>
      <c r="M23" s="9" t="s">
        <v>117</v>
      </c>
      <c r="N23" s="9"/>
      <c r="O23" s="39" t="s">
        <v>112</v>
      </c>
      <c r="Q23" s="45" t="str">
        <f>IF(D22="Em Atividade",RIGHT(L22,4),"")</f>
        <v>2009</v>
      </c>
    </row>
    <row r="24" spans="1:17" ht="84" customHeight="1" x14ac:dyDescent="0.35">
      <c r="A24" s="23">
        <v>17</v>
      </c>
      <c r="B24" s="7" t="s">
        <v>119</v>
      </c>
      <c r="C24" s="7" t="s">
        <v>120</v>
      </c>
      <c r="D24" s="7" t="s">
        <v>25</v>
      </c>
      <c r="E24" s="7"/>
      <c r="F24" s="7"/>
      <c r="G24" s="7" t="s">
        <v>121</v>
      </c>
      <c r="H24" s="7"/>
      <c r="I24" s="7"/>
      <c r="J24" s="7"/>
      <c r="K24" s="8"/>
      <c r="L24" s="7" t="s">
        <v>122</v>
      </c>
      <c r="M24" s="9">
        <v>40277</v>
      </c>
      <c r="N24" s="9"/>
      <c r="O24" s="39" t="s">
        <v>118</v>
      </c>
      <c r="Q24" s="45" t="str">
        <f>IF(D23="Em Atividade",RIGHT(L23,4),"")</f>
        <v>2008</v>
      </c>
    </row>
    <row r="25" spans="1:17" ht="84" customHeight="1" x14ac:dyDescent="0.35">
      <c r="A25" s="23">
        <v>18</v>
      </c>
      <c r="B25" s="7" t="s">
        <v>769</v>
      </c>
      <c r="C25" s="7" t="s">
        <v>125</v>
      </c>
      <c r="D25" s="7" t="s">
        <v>25</v>
      </c>
      <c r="E25" s="7"/>
      <c r="F25" s="7"/>
      <c r="G25" s="7" t="s">
        <v>126</v>
      </c>
      <c r="H25" s="7"/>
      <c r="I25" s="7"/>
      <c r="J25" s="7"/>
      <c r="K25" s="8"/>
      <c r="L25" s="7" t="s">
        <v>127</v>
      </c>
      <c r="M25" s="9" t="s">
        <v>128</v>
      </c>
      <c r="N25" s="9"/>
      <c r="O25" s="39" t="s">
        <v>123</v>
      </c>
      <c r="Q25" s="45" t="str">
        <f>IF(D24="Em Atividade",RIGHT(L24,4),"")</f>
        <v>2010</v>
      </c>
    </row>
    <row r="26" spans="1:17" ht="84" customHeight="1" x14ac:dyDescent="0.35">
      <c r="A26" s="23">
        <v>19</v>
      </c>
      <c r="B26" s="7" t="s">
        <v>130</v>
      </c>
      <c r="C26" s="7" t="s">
        <v>131</v>
      </c>
      <c r="D26" s="7" t="s">
        <v>25</v>
      </c>
      <c r="E26" s="7"/>
      <c r="F26" s="7"/>
      <c r="G26" s="7" t="s">
        <v>132</v>
      </c>
      <c r="H26" s="7"/>
      <c r="I26" s="7"/>
      <c r="J26" s="7"/>
      <c r="K26" s="8"/>
      <c r="L26" s="7" t="s">
        <v>133</v>
      </c>
      <c r="M26" s="9">
        <v>39440</v>
      </c>
      <c r="N26" s="9"/>
      <c r="O26" s="39" t="s">
        <v>129</v>
      </c>
      <c r="Q26" s="45" t="str">
        <f>IF(D25="Em Atividade",RIGHT(L25,4),"")</f>
        <v>2012</v>
      </c>
    </row>
    <row r="27" spans="1:17" ht="84" customHeight="1" x14ac:dyDescent="0.35">
      <c r="A27" s="23">
        <v>20</v>
      </c>
      <c r="B27" s="7" t="s">
        <v>135</v>
      </c>
      <c r="C27" s="7" t="s">
        <v>136</v>
      </c>
      <c r="D27" s="7" t="s">
        <v>25</v>
      </c>
      <c r="E27" s="7"/>
      <c r="F27" s="7"/>
      <c r="G27" s="7" t="s">
        <v>137</v>
      </c>
      <c r="H27" s="7"/>
      <c r="I27" s="7"/>
      <c r="J27" s="7"/>
      <c r="K27" s="8"/>
      <c r="L27" s="7" t="s">
        <v>138</v>
      </c>
      <c r="M27" s="9" t="s">
        <v>139</v>
      </c>
      <c r="N27" s="9" t="s">
        <v>140</v>
      </c>
      <c r="O27" s="39" t="s">
        <v>134</v>
      </c>
      <c r="Q27" s="45" t="str">
        <f>IF(D26="Em Atividade",RIGHT(L26,4),"")</f>
        <v>2007</v>
      </c>
    </row>
    <row r="28" spans="1:17" ht="84" customHeight="1" x14ac:dyDescent="0.35">
      <c r="A28" s="23">
        <v>21</v>
      </c>
      <c r="B28" s="7" t="s">
        <v>142</v>
      </c>
      <c r="C28" s="7" t="s">
        <v>143</v>
      </c>
      <c r="D28" s="7" t="s">
        <v>25</v>
      </c>
      <c r="E28" s="7"/>
      <c r="F28" s="7"/>
      <c r="G28" s="7" t="s">
        <v>144</v>
      </c>
      <c r="H28" s="7"/>
      <c r="I28" s="7"/>
      <c r="J28" s="7"/>
      <c r="K28" s="8"/>
      <c r="L28" s="7" t="s">
        <v>145</v>
      </c>
      <c r="M28" s="9" t="s">
        <v>146</v>
      </c>
      <c r="N28" s="9"/>
      <c r="O28" s="39" t="s">
        <v>141</v>
      </c>
      <c r="Q28" s="45" t="str">
        <f>IF(D27="Em Atividade",RIGHT(L27,4),"")</f>
        <v>2011</v>
      </c>
    </row>
    <row r="29" spans="1:17" ht="84" customHeight="1" x14ac:dyDescent="0.35">
      <c r="A29" s="23">
        <v>22</v>
      </c>
      <c r="B29" s="7" t="s">
        <v>147</v>
      </c>
      <c r="C29" s="7" t="s">
        <v>148</v>
      </c>
      <c r="D29" s="7" t="s">
        <v>25</v>
      </c>
      <c r="E29" s="7"/>
      <c r="F29" s="7"/>
      <c r="G29" s="7" t="s">
        <v>149</v>
      </c>
      <c r="H29" s="7"/>
      <c r="I29" s="7"/>
      <c r="J29" s="7"/>
      <c r="K29" s="8"/>
      <c r="L29" s="7" t="s">
        <v>150</v>
      </c>
      <c r="M29" s="9">
        <v>43096</v>
      </c>
      <c r="N29" s="9"/>
      <c r="O29" s="39" t="s">
        <v>141</v>
      </c>
      <c r="Q29" s="45" t="str">
        <f>IF(D28="Em Atividade",RIGHT(L28,4),"")</f>
        <v>2008</v>
      </c>
    </row>
    <row r="30" spans="1:17" ht="84" customHeight="1" x14ac:dyDescent="0.35">
      <c r="A30" s="64">
        <v>23</v>
      </c>
      <c r="B30" s="65" t="s">
        <v>151</v>
      </c>
      <c r="C30" s="65" t="s">
        <v>152</v>
      </c>
      <c r="D30" s="65" t="s">
        <v>25</v>
      </c>
      <c r="E30" s="65" t="s">
        <v>153</v>
      </c>
      <c r="F30" s="65"/>
      <c r="G30" s="65" t="s">
        <v>154</v>
      </c>
      <c r="H30" s="65"/>
      <c r="I30" s="65"/>
      <c r="J30" s="65"/>
      <c r="K30" s="66"/>
      <c r="L30" s="65" t="s">
        <v>155</v>
      </c>
      <c r="M30" s="67">
        <v>43635</v>
      </c>
      <c r="N30" s="67"/>
      <c r="O30" s="39"/>
      <c r="Q30" s="45" t="str">
        <f>IF(D29="Em Atividade",RIGHT(L29,4),"")</f>
        <v>2017</v>
      </c>
    </row>
    <row r="31" spans="1:17" ht="84" customHeight="1" x14ac:dyDescent="0.35">
      <c r="A31" s="23">
        <v>24</v>
      </c>
      <c r="B31" s="7" t="s">
        <v>156</v>
      </c>
      <c r="C31" s="7" t="s">
        <v>157</v>
      </c>
      <c r="D31" s="7" t="s">
        <v>25</v>
      </c>
      <c r="E31" s="7"/>
      <c r="F31" s="7"/>
      <c r="G31" s="7" t="s">
        <v>158</v>
      </c>
      <c r="H31" s="7"/>
      <c r="I31" s="7"/>
      <c r="J31" s="7"/>
      <c r="K31" s="8"/>
      <c r="L31" s="7" t="s">
        <v>159</v>
      </c>
      <c r="M31" s="9">
        <v>43837</v>
      </c>
      <c r="N31" s="9"/>
      <c r="O31" s="43"/>
      <c r="Q31" s="45" t="str">
        <f>IF(D30="Em Atividade",RIGHT(L30,4),"")</f>
        <v>2019</v>
      </c>
    </row>
    <row r="32" spans="1:17" ht="84" customHeight="1" x14ac:dyDescent="0.35">
      <c r="A32" s="23">
        <v>25</v>
      </c>
      <c r="B32" s="7" t="s">
        <v>161</v>
      </c>
      <c r="C32" s="7" t="s">
        <v>162</v>
      </c>
      <c r="D32" s="7" t="s">
        <v>25</v>
      </c>
      <c r="E32" s="7"/>
      <c r="F32" s="7"/>
      <c r="G32" s="7" t="s">
        <v>163</v>
      </c>
      <c r="H32" s="7"/>
      <c r="I32" s="7"/>
      <c r="J32" s="7"/>
      <c r="K32" s="8"/>
      <c r="L32" s="7" t="s">
        <v>164</v>
      </c>
      <c r="M32" s="9">
        <v>43844</v>
      </c>
      <c r="N32" s="9"/>
      <c r="O32" s="63" t="s">
        <v>160</v>
      </c>
      <c r="Q32" s="45" t="str">
        <f>IF(D33="Em Atividade",RIGHT(L33,4),"")</f>
        <v>2021</v>
      </c>
    </row>
    <row r="33" spans="1:17" ht="84" customHeight="1" x14ac:dyDescent="0.35">
      <c r="A33" s="64">
        <v>26</v>
      </c>
      <c r="B33" s="7" t="s">
        <v>165</v>
      </c>
      <c r="C33" s="7" t="s">
        <v>166</v>
      </c>
      <c r="D33" s="7" t="s">
        <v>25</v>
      </c>
      <c r="E33" s="7"/>
      <c r="F33" s="7"/>
      <c r="G33" s="7" t="s">
        <v>167</v>
      </c>
      <c r="H33" s="7"/>
      <c r="I33" s="7"/>
      <c r="J33" s="7"/>
      <c r="K33" s="8"/>
      <c r="L33" s="7" t="s">
        <v>168</v>
      </c>
      <c r="M33" s="9">
        <v>44553</v>
      </c>
      <c r="N33" s="9"/>
      <c r="O33" s="57"/>
      <c r="Q33" s="45" t="str">
        <f>IF(D39="Em Atividade",RIGHT(L39,4),"")</f>
        <v/>
      </c>
    </row>
    <row r="34" spans="1:17" ht="84" customHeight="1" x14ac:dyDescent="0.35">
      <c r="A34" s="23">
        <v>27</v>
      </c>
      <c r="B34" s="7" t="s">
        <v>169</v>
      </c>
      <c r="C34" s="7" t="s">
        <v>170</v>
      </c>
      <c r="D34" s="7" t="s">
        <v>25</v>
      </c>
      <c r="E34" s="7"/>
      <c r="F34" s="7"/>
      <c r="G34" s="7" t="s">
        <v>171</v>
      </c>
      <c r="H34" s="7"/>
      <c r="I34" s="7"/>
      <c r="J34" s="7"/>
      <c r="K34" s="8"/>
      <c r="L34" s="7" t="s">
        <v>172</v>
      </c>
      <c r="M34" s="9">
        <v>45022</v>
      </c>
      <c r="N34" s="9"/>
      <c r="Q34" s="45" t="str">
        <f>IF(D40="Em Atividade",RIGHT(L40,4),"")</f>
        <v/>
      </c>
    </row>
    <row r="35" spans="1:17" ht="84" customHeight="1" x14ac:dyDescent="0.35">
      <c r="A35" s="23">
        <v>28</v>
      </c>
      <c r="B35" s="7" t="s">
        <v>173</v>
      </c>
      <c r="C35" s="7" t="s">
        <v>174</v>
      </c>
      <c r="D35" s="7" t="s">
        <v>25</v>
      </c>
      <c r="E35" s="7"/>
      <c r="F35" s="7"/>
      <c r="G35" s="7" t="s">
        <v>175</v>
      </c>
      <c r="H35" s="7"/>
      <c r="I35" s="7"/>
      <c r="J35" s="7"/>
      <c r="K35" s="8"/>
      <c r="L35" s="7" t="s">
        <v>176</v>
      </c>
      <c r="M35" s="9">
        <v>45083</v>
      </c>
      <c r="N35" s="9"/>
      <c r="Q35" s="24"/>
    </row>
    <row r="36" spans="1:17" ht="84" customHeight="1" x14ac:dyDescent="0.35">
      <c r="A36" s="64">
        <v>29</v>
      </c>
      <c r="B36" s="7" t="s">
        <v>177</v>
      </c>
      <c r="C36" s="7" t="s">
        <v>178</v>
      </c>
      <c r="D36" s="7" t="s">
        <v>25</v>
      </c>
      <c r="E36" s="7"/>
      <c r="F36" s="7"/>
      <c r="G36" s="7" t="s">
        <v>179</v>
      </c>
      <c r="H36" s="7"/>
      <c r="I36" s="7"/>
      <c r="J36" s="7"/>
      <c r="K36" s="8"/>
      <c r="L36" s="7" t="s">
        <v>180</v>
      </c>
      <c r="M36" s="9">
        <v>45315</v>
      </c>
      <c r="N36" s="9"/>
      <c r="Q36" s="24"/>
    </row>
    <row r="37" spans="1:17" ht="84" customHeight="1" x14ac:dyDescent="0.35">
      <c r="A37" s="77">
        <v>30</v>
      </c>
      <c r="B37" s="80" t="s">
        <v>767</v>
      </c>
      <c r="C37" s="79" t="s">
        <v>764</v>
      </c>
      <c r="D37" s="7" t="s">
        <v>25</v>
      </c>
      <c r="E37" s="7"/>
      <c r="F37" s="7"/>
      <c r="G37" s="79" t="s">
        <v>765</v>
      </c>
      <c r="H37" s="7"/>
      <c r="I37" s="7"/>
      <c r="J37" s="7"/>
      <c r="K37" s="7"/>
      <c r="L37" s="7" t="s">
        <v>766</v>
      </c>
      <c r="M37" s="9">
        <v>45470</v>
      </c>
      <c r="N37" s="78"/>
      <c r="Q37" s="24"/>
    </row>
    <row r="38" spans="1:17" ht="84" customHeight="1" x14ac:dyDescent="0.35">
      <c r="A38" s="70">
        <v>31</v>
      </c>
      <c r="B38" s="71" t="s">
        <v>57</v>
      </c>
      <c r="C38" s="71" t="s">
        <v>58</v>
      </c>
      <c r="D38" s="71" t="s">
        <v>25</v>
      </c>
      <c r="E38" s="71"/>
      <c r="F38" s="71"/>
      <c r="G38" s="71" t="s">
        <v>59</v>
      </c>
      <c r="H38" s="71"/>
      <c r="I38" s="71"/>
      <c r="J38" s="71"/>
      <c r="K38" s="72"/>
      <c r="L38" s="71" t="s">
        <v>60</v>
      </c>
      <c r="M38" s="73">
        <v>39581</v>
      </c>
      <c r="N38" s="73" t="s">
        <v>768</v>
      </c>
      <c r="O38" s="42" t="s">
        <v>188</v>
      </c>
    </row>
    <row r="39" spans="1:17" ht="84" customHeight="1" x14ac:dyDescent="0.35">
      <c r="A39" s="70">
        <v>32</v>
      </c>
      <c r="B39" s="71" t="s">
        <v>181</v>
      </c>
      <c r="C39" s="71" t="s">
        <v>182</v>
      </c>
      <c r="D39" s="71" t="s">
        <v>183</v>
      </c>
      <c r="E39" s="71"/>
      <c r="F39" s="71"/>
      <c r="G39" s="71" t="s">
        <v>184</v>
      </c>
      <c r="H39" s="71"/>
      <c r="I39" s="71"/>
      <c r="J39" s="71"/>
      <c r="K39" s="72"/>
      <c r="L39" s="71" t="s">
        <v>185</v>
      </c>
      <c r="M39" s="73" t="s">
        <v>186</v>
      </c>
      <c r="N39" s="73" t="s">
        <v>187</v>
      </c>
      <c r="O39" s="42"/>
    </row>
    <row r="40" spans="1:17" ht="84" customHeight="1" x14ac:dyDescent="0.35">
      <c r="A40" s="70">
        <v>33</v>
      </c>
      <c r="B40" s="71" t="s">
        <v>189</v>
      </c>
      <c r="C40" s="71" t="s">
        <v>190</v>
      </c>
      <c r="D40" s="71" t="s">
        <v>183</v>
      </c>
      <c r="E40" s="71"/>
      <c r="F40" s="71"/>
      <c r="G40" s="71" t="s">
        <v>191</v>
      </c>
      <c r="H40" s="71"/>
      <c r="I40" s="71"/>
      <c r="J40" s="71"/>
      <c r="K40" s="72"/>
      <c r="L40" s="71" t="s">
        <v>192</v>
      </c>
      <c r="M40" s="73" t="s">
        <v>193</v>
      </c>
      <c r="N40" s="73" t="s">
        <v>194</v>
      </c>
    </row>
    <row r="41" spans="1:17" ht="84" customHeight="1" x14ac:dyDescent="0.35">
      <c r="A41" s="74">
        <v>34</v>
      </c>
      <c r="B41" s="71" t="s">
        <v>195</v>
      </c>
      <c r="C41" s="71" t="s">
        <v>196</v>
      </c>
      <c r="D41" s="71" t="s">
        <v>183</v>
      </c>
      <c r="E41" s="71"/>
      <c r="F41" s="71"/>
      <c r="G41" s="71" t="s">
        <v>197</v>
      </c>
      <c r="H41" s="71"/>
      <c r="I41" s="71"/>
      <c r="J41" s="71"/>
      <c r="K41" s="72"/>
      <c r="L41" s="71" t="s">
        <v>198</v>
      </c>
      <c r="M41" s="73" t="s">
        <v>199</v>
      </c>
      <c r="N41" s="73" t="s">
        <v>200</v>
      </c>
    </row>
    <row r="42" spans="1:17" ht="84" customHeight="1" x14ac:dyDescent="0.35">
      <c r="A42" s="75">
        <v>35</v>
      </c>
      <c r="B42" s="76" t="s">
        <v>201</v>
      </c>
      <c r="C42" s="71" t="s">
        <v>202</v>
      </c>
      <c r="D42" s="71" t="s">
        <v>183</v>
      </c>
      <c r="E42" s="71"/>
      <c r="F42" s="71"/>
      <c r="G42" s="71" t="s">
        <v>203</v>
      </c>
      <c r="H42" s="71"/>
      <c r="I42" s="71"/>
      <c r="J42" s="71"/>
      <c r="K42" s="72"/>
      <c r="L42" s="71" t="s">
        <v>204</v>
      </c>
      <c r="M42" s="73" t="s">
        <v>205</v>
      </c>
      <c r="N42" s="73" t="s">
        <v>206</v>
      </c>
    </row>
    <row r="45" spans="1:17" ht="84" customHeight="1" x14ac:dyDescent="0.35">
      <c r="A45" s="26"/>
    </row>
    <row r="46" spans="1:17" ht="84" customHeight="1" x14ac:dyDescent="0.35">
      <c r="A46" s="25"/>
    </row>
    <row r="47" spans="1:17" ht="84" customHeight="1" x14ac:dyDescent="0.35">
      <c r="A47" s="26"/>
    </row>
  </sheetData>
  <autoFilter ref="B7:O40" xr:uid="{00000000-0009-0000-0000-000000000000}">
    <sortState xmlns:xlrd2="http://schemas.microsoft.com/office/spreadsheetml/2017/richdata2" ref="B9:O41">
      <sortCondition ref="D7:D40"/>
    </sortState>
  </autoFilter>
  <sortState xmlns:xlrd2="http://schemas.microsoft.com/office/spreadsheetml/2017/richdata2" ref="A8:N34">
    <sortCondition ref="A8:A34"/>
  </sortState>
  <mergeCells count="19">
    <mergeCell ref="Q6:Q7"/>
    <mergeCell ref="O6:O7"/>
    <mergeCell ref="A6:A7"/>
    <mergeCell ref="B6:B7"/>
    <mergeCell ref="C6:C7"/>
    <mergeCell ref="D6:D7"/>
    <mergeCell ref="G6:G7"/>
    <mergeCell ref="B1:N1"/>
    <mergeCell ref="I6:K6"/>
    <mergeCell ref="L6:M6"/>
    <mergeCell ref="N6:N7"/>
    <mergeCell ref="E6:F6"/>
    <mergeCell ref="H6:H7"/>
    <mergeCell ref="C2:E2"/>
    <mergeCell ref="F4:G4"/>
    <mergeCell ref="C4:E4"/>
    <mergeCell ref="F2:G2"/>
    <mergeCell ref="L4:M4"/>
    <mergeCell ref="L2:M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fitToHeight="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P88"/>
  <sheetViews>
    <sheetView zoomScale="90" zoomScaleNormal="90" workbookViewId="0">
      <pane ySplit="7" topLeftCell="A82" activePane="bottomLeft" state="frozen"/>
      <selection pane="bottomLeft" activeCell="A78" sqref="A78:A88"/>
    </sheetView>
  </sheetViews>
  <sheetFormatPr defaultColWidth="9.1328125" defaultRowHeight="12.75" x14ac:dyDescent="0.35"/>
  <cols>
    <col min="1" max="1" width="3.59765625" customWidth="1"/>
    <col min="2" max="2" width="21.265625" style="3" customWidth="1"/>
    <col min="3" max="3" width="18.1328125" style="3" customWidth="1"/>
    <col min="4" max="4" width="0.1328125" style="3" customWidth="1"/>
    <col min="5" max="5" width="10.1328125" style="3" customWidth="1"/>
    <col min="6" max="6" width="12.3984375" style="3" customWidth="1"/>
    <col min="7" max="7" width="4.1328125" style="3" customWidth="1"/>
    <col min="8" max="8" width="20.73046875" style="3" customWidth="1"/>
    <col min="9" max="9" width="8.3984375" style="3" hidden="1" customWidth="1"/>
    <col min="10" max="10" width="11.73046875" style="3" hidden="1" customWidth="1"/>
    <col min="11" max="11" width="9.3984375" style="3" hidden="1" customWidth="1"/>
    <col min="12" max="12" width="10.86328125" style="3" hidden="1" customWidth="1"/>
    <col min="13" max="13" width="15.265625" style="3" customWidth="1"/>
    <col min="14" max="14" width="11.1328125" style="3" customWidth="1"/>
    <col min="15" max="15" width="38.86328125" style="3" customWidth="1"/>
    <col min="16" max="16" width="20.86328125" hidden="1" customWidth="1"/>
  </cols>
  <sheetData>
    <row r="1" spans="1:16" ht="60.6" customHeight="1" x14ac:dyDescent="0.35">
      <c r="A1" s="15"/>
      <c r="B1" s="81" t="s">
        <v>207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92"/>
    </row>
    <row r="2" spans="1:16" ht="17.45" customHeight="1" x14ac:dyDescent="0.35">
      <c r="A2" s="27"/>
      <c r="B2" s="30"/>
      <c r="C2" s="28"/>
      <c r="D2" s="28"/>
      <c r="E2" s="85" t="s">
        <v>1</v>
      </c>
      <c r="F2" s="85"/>
      <c r="G2" s="35"/>
      <c r="H2" s="38">
        <f>H4-20</f>
        <v>45401</v>
      </c>
      <c r="I2" s="36"/>
      <c r="J2" s="28"/>
      <c r="K2" s="28"/>
      <c r="L2" s="28"/>
      <c r="M2" s="28"/>
      <c r="N2" s="28"/>
      <c r="O2" s="29"/>
    </row>
    <row r="3" spans="1:16" ht="13.9" customHeight="1" x14ac:dyDescent="0.35">
      <c r="A3" s="27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6" ht="11.25" customHeight="1" x14ac:dyDescent="0.35">
      <c r="A4" s="17"/>
      <c r="B4" s="10" t="s">
        <v>208</v>
      </c>
      <c r="C4" s="5" t="s">
        <v>209</v>
      </c>
      <c r="D4" s="5"/>
      <c r="E4" s="96" t="s">
        <v>3</v>
      </c>
      <c r="F4" s="96"/>
      <c r="G4" s="33"/>
      <c r="H4" s="34">
        <f>'Distribuidores de GNC'!F4</f>
        <v>45421</v>
      </c>
      <c r="I4" s="34"/>
      <c r="J4" s="93"/>
      <c r="K4" s="93"/>
      <c r="L4" s="93"/>
      <c r="M4" s="60"/>
      <c r="N4" s="94"/>
      <c r="O4" s="95"/>
    </row>
    <row r="5" spans="1:16" ht="3" customHeight="1" x14ac:dyDescent="0.45">
      <c r="B5" s="2"/>
      <c r="C5" s="2"/>
      <c r="D5" s="1"/>
      <c r="E5" s="1"/>
      <c r="F5" s="2"/>
      <c r="G5" s="2"/>
      <c r="H5" s="62"/>
      <c r="I5" s="2"/>
      <c r="J5" s="2"/>
      <c r="K5" s="2"/>
      <c r="L5" s="2"/>
      <c r="M5" s="2"/>
      <c r="N5" s="2"/>
      <c r="O5" s="1"/>
    </row>
    <row r="6" spans="1:16" ht="11.45" customHeight="1" x14ac:dyDescent="0.35">
      <c r="A6" s="83" t="s">
        <v>4</v>
      </c>
      <c r="B6" s="83" t="s">
        <v>5</v>
      </c>
      <c r="C6" s="82" t="s">
        <v>6</v>
      </c>
      <c r="D6" s="83" t="s">
        <v>210</v>
      </c>
      <c r="E6" s="82" t="s">
        <v>7</v>
      </c>
      <c r="F6" s="82" t="s">
        <v>211</v>
      </c>
      <c r="G6" s="82" t="s">
        <v>212</v>
      </c>
      <c r="H6" s="82" t="s">
        <v>9</v>
      </c>
      <c r="I6" s="82" t="s">
        <v>10</v>
      </c>
      <c r="J6" s="82" t="s">
        <v>213</v>
      </c>
      <c r="K6" s="82"/>
      <c r="L6" s="82"/>
      <c r="M6" s="82" t="s">
        <v>214</v>
      </c>
      <c r="N6" s="82"/>
      <c r="O6" s="82" t="s">
        <v>13</v>
      </c>
      <c r="P6" s="82" t="s">
        <v>15</v>
      </c>
    </row>
    <row r="7" spans="1:16" ht="42" customHeight="1" x14ac:dyDescent="0.35">
      <c r="A7" s="84"/>
      <c r="B7" s="84"/>
      <c r="C7" s="82"/>
      <c r="D7" s="84"/>
      <c r="E7" s="82"/>
      <c r="F7" s="82"/>
      <c r="G7" s="82"/>
      <c r="H7" s="82"/>
      <c r="I7" s="82"/>
      <c r="J7" s="6" t="s">
        <v>215</v>
      </c>
      <c r="K7" s="6" t="s">
        <v>216</v>
      </c>
      <c r="L7" s="6" t="s">
        <v>217</v>
      </c>
      <c r="M7" s="6" t="s">
        <v>21</v>
      </c>
      <c r="N7" s="6" t="s">
        <v>22</v>
      </c>
      <c r="O7" s="82"/>
      <c r="P7" s="82"/>
    </row>
    <row r="8" spans="1:16" ht="84" customHeight="1" x14ac:dyDescent="0.35">
      <c r="A8" s="18">
        <v>1</v>
      </c>
      <c r="B8" s="7" t="s">
        <v>218</v>
      </c>
      <c r="C8" s="7" t="s">
        <v>219</v>
      </c>
      <c r="D8" s="7"/>
      <c r="E8" s="7" t="s">
        <v>220</v>
      </c>
      <c r="F8" s="7" t="s">
        <v>221</v>
      </c>
      <c r="G8" s="7" t="s">
        <v>222</v>
      </c>
      <c r="H8" s="7" t="s">
        <v>223</v>
      </c>
      <c r="I8" s="7"/>
      <c r="J8" s="7"/>
      <c r="K8" s="7"/>
      <c r="L8" s="8"/>
      <c r="M8" s="7" t="s">
        <v>224</v>
      </c>
      <c r="N8" s="9" t="s">
        <v>225</v>
      </c>
      <c r="O8" s="9"/>
      <c r="P8" s="46" t="str">
        <f>IF(D8="Fora de Operação","",RIGHT(M8,4))</f>
        <v>2015</v>
      </c>
    </row>
    <row r="9" spans="1:16" ht="84" customHeight="1" x14ac:dyDescent="0.35">
      <c r="A9" s="18">
        <v>2</v>
      </c>
      <c r="B9" s="7" t="s">
        <v>124</v>
      </c>
      <c r="C9" s="7" t="s">
        <v>226</v>
      </c>
      <c r="D9" s="7"/>
      <c r="E9" s="7" t="s">
        <v>227</v>
      </c>
      <c r="F9" s="7" t="s">
        <v>228</v>
      </c>
      <c r="G9" s="7" t="s">
        <v>229</v>
      </c>
      <c r="H9" s="7" t="s">
        <v>230</v>
      </c>
      <c r="I9" s="7"/>
      <c r="J9" s="7"/>
      <c r="K9" s="7"/>
      <c r="L9" s="8"/>
      <c r="M9" s="7" t="s">
        <v>231</v>
      </c>
      <c r="N9" s="68" t="s">
        <v>232</v>
      </c>
      <c r="O9" s="9"/>
      <c r="P9" s="46" t="str">
        <f t="shared" ref="P9:P72" si="0">IF(D9="Fora de Operação","",RIGHT(M9,4))</f>
        <v>2022</v>
      </c>
    </row>
    <row r="10" spans="1:16" ht="84" customHeight="1" x14ac:dyDescent="0.35">
      <c r="A10" s="18">
        <v>3</v>
      </c>
      <c r="B10" s="7" t="s">
        <v>233</v>
      </c>
      <c r="C10" s="7" t="s">
        <v>234</v>
      </c>
      <c r="D10" s="7"/>
      <c r="E10" s="7" t="s">
        <v>235</v>
      </c>
      <c r="F10" s="7" t="s">
        <v>236</v>
      </c>
      <c r="G10" s="7" t="s">
        <v>237</v>
      </c>
      <c r="H10" s="7" t="s">
        <v>238</v>
      </c>
      <c r="I10" s="7"/>
      <c r="J10" s="7"/>
      <c r="K10" s="7"/>
      <c r="L10" s="8"/>
      <c r="M10" s="7" t="s">
        <v>239</v>
      </c>
      <c r="N10" s="68">
        <v>42474</v>
      </c>
      <c r="O10" s="9"/>
      <c r="P10" s="46" t="str">
        <f t="shared" si="0"/>
        <v>2016</v>
      </c>
    </row>
    <row r="11" spans="1:16" ht="84" customHeight="1" x14ac:dyDescent="0.35">
      <c r="A11" s="18">
        <v>4</v>
      </c>
      <c r="B11" s="7" t="s">
        <v>240</v>
      </c>
      <c r="C11" s="7" t="s">
        <v>241</v>
      </c>
      <c r="D11" s="7"/>
      <c r="E11" s="7" t="s">
        <v>235</v>
      </c>
      <c r="F11" s="7" t="s">
        <v>242</v>
      </c>
      <c r="G11" s="7" t="s">
        <v>222</v>
      </c>
      <c r="H11" s="7" t="s">
        <v>243</v>
      </c>
      <c r="I11" s="7"/>
      <c r="J11" s="7"/>
      <c r="K11" s="7"/>
      <c r="L11" s="8"/>
      <c r="M11" s="7" t="s">
        <v>244</v>
      </c>
      <c r="N11" s="68">
        <v>41667</v>
      </c>
      <c r="O11" s="9"/>
      <c r="P11" s="46" t="str">
        <f t="shared" si="0"/>
        <v>2014</v>
      </c>
    </row>
    <row r="12" spans="1:16" ht="84" customHeight="1" x14ac:dyDescent="0.35">
      <c r="A12" s="18">
        <v>5</v>
      </c>
      <c r="B12" s="7" t="s">
        <v>124</v>
      </c>
      <c r="C12" s="7" t="s">
        <v>226</v>
      </c>
      <c r="D12" s="7"/>
      <c r="E12" s="7" t="s">
        <v>153</v>
      </c>
      <c r="F12" s="7" t="s">
        <v>245</v>
      </c>
      <c r="G12" s="7" t="s">
        <v>229</v>
      </c>
      <c r="H12" s="7" t="s">
        <v>246</v>
      </c>
      <c r="I12" s="7"/>
      <c r="J12" s="7"/>
      <c r="K12" s="7"/>
      <c r="L12" s="8"/>
      <c r="M12" s="7" t="s">
        <v>247</v>
      </c>
      <c r="N12" s="68" t="s">
        <v>248</v>
      </c>
      <c r="O12" s="9" t="s">
        <v>249</v>
      </c>
      <c r="P12" s="46" t="str">
        <f t="shared" si="0"/>
        <v>2021</v>
      </c>
    </row>
    <row r="13" spans="1:16" ht="84" customHeight="1" x14ac:dyDescent="0.35">
      <c r="A13" s="18">
        <v>6</v>
      </c>
      <c r="B13" s="7" t="s">
        <v>250</v>
      </c>
      <c r="C13" s="7" t="s">
        <v>251</v>
      </c>
      <c r="D13" s="7"/>
      <c r="E13" s="7" t="s">
        <v>235</v>
      </c>
      <c r="F13" s="7" t="s">
        <v>252</v>
      </c>
      <c r="G13" s="7" t="s">
        <v>253</v>
      </c>
      <c r="H13" s="7" t="s">
        <v>254</v>
      </c>
      <c r="I13" s="7"/>
      <c r="J13" s="7"/>
      <c r="K13" s="7"/>
      <c r="L13" s="8"/>
      <c r="M13" s="7" t="s">
        <v>255</v>
      </c>
      <c r="N13" s="68" t="s">
        <v>256</v>
      </c>
      <c r="O13" s="9" t="s">
        <v>257</v>
      </c>
      <c r="P13" s="46" t="str">
        <f t="shared" si="0"/>
        <v>2014</v>
      </c>
    </row>
    <row r="14" spans="1:16" ht="84" customHeight="1" x14ac:dyDescent="0.35">
      <c r="A14" s="18">
        <v>7</v>
      </c>
      <c r="B14" s="7" t="s">
        <v>23</v>
      </c>
      <c r="C14" s="7" t="s">
        <v>258</v>
      </c>
      <c r="D14" s="7"/>
      <c r="E14" s="7" t="s">
        <v>153</v>
      </c>
      <c r="F14" s="7" t="s">
        <v>259</v>
      </c>
      <c r="G14" s="7" t="s">
        <v>260</v>
      </c>
      <c r="H14" s="7" t="s">
        <v>261</v>
      </c>
      <c r="I14" s="7"/>
      <c r="J14" s="7"/>
      <c r="K14" s="7"/>
      <c r="L14" s="8"/>
      <c r="M14" s="7" t="s">
        <v>262</v>
      </c>
      <c r="N14" s="68" t="s">
        <v>263</v>
      </c>
      <c r="O14" s="9"/>
      <c r="P14" s="46" t="str">
        <f t="shared" si="0"/>
        <v>2013</v>
      </c>
    </row>
    <row r="15" spans="1:16" ht="84" customHeight="1" x14ac:dyDescent="0.35">
      <c r="A15" s="18">
        <v>8</v>
      </c>
      <c r="B15" s="7" t="s">
        <v>264</v>
      </c>
      <c r="C15" s="7" t="s">
        <v>265</v>
      </c>
      <c r="D15" s="7"/>
      <c r="E15" s="7" t="s">
        <v>153</v>
      </c>
      <c r="F15" s="7" t="s">
        <v>266</v>
      </c>
      <c r="G15" s="7" t="s">
        <v>260</v>
      </c>
      <c r="H15" s="7" t="s">
        <v>267</v>
      </c>
      <c r="I15" s="7"/>
      <c r="J15" s="7"/>
      <c r="K15" s="7"/>
      <c r="L15" s="8"/>
      <c r="M15" s="7" t="s">
        <v>268</v>
      </c>
      <c r="N15" s="68" t="s">
        <v>269</v>
      </c>
      <c r="O15" s="9"/>
      <c r="P15" s="46" t="str">
        <f t="shared" si="0"/>
        <v>2012</v>
      </c>
    </row>
    <row r="16" spans="1:16" ht="84" customHeight="1" x14ac:dyDescent="0.35">
      <c r="A16" s="18">
        <v>9</v>
      </c>
      <c r="B16" s="7" t="s">
        <v>270</v>
      </c>
      <c r="C16" s="7" t="s">
        <v>271</v>
      </c>
      <c r="D16" s="7"/>
      <c r="E16" s="7" t="s">
        <v>153</v>
      </c>
      <c r="F16" s="7" t="s">
        <v>272</v>
      </c>
      <c r="G16" s="7" t="s">
        <v>222</v>
      </c>
      <c r="H16" s="7" t="s">
        <v>273</v>
      </c>
      <c r="I16" s="7"/>
      <c r="J16" s="7"/>
      <c r="K16" s="7"/>
      <c r="L16" s="8"/>
      <c r="M16" s="7" t="s">
        <v>274</v>
      </c>
      <c r="N16" s="68" t="s">
        <v>275</v>
      </c>
      <c r="O16" s="9"/>
      <c r="P16" s="46" t="str">
        <f t="shared" si="0"/>
        <v>2012</v>
      </c>
    </row>
    <row r="17" spans="1:16" ht="84" customHeight="1" x14ac:dyDescent="0.35">
      <c r="A17" s="18">
        <v>10</v>
      </c>
      <c r="B17" s="7" t="s">
        <v>276</v>
      </c>
      <c r="C17" s="7" t="s">
        <v>277</v>
      </c>
      <c r="D17" s="7"/>
      <c r="E17" s="7" t="s">
        <v>153</v>
      </c>
      <c r="F17" s="7" t="s">
        <v>272</v>
      </c>
      <c r="G17" s="7" t="s">
        <v>222</v>
      </c>
      <c r="H17" s="7" t="s">
        <v>278</v>
      </c>
      <c r="I17" s="7"/>
      <c r="J17" s="7"/>
      <c r="K17" s="7"/>
      <c r="L17" s="8"/>
      <c r="M17" s="7" t="s">
        <v>279</v>
      </c>
      <c r="N17" s="68" t="s">
        <v>280</v>
      </c>
      <c r="O17" s="9"/>
      <c r="P17" s="46" t="str">
        <f t="shared" si="0"/>
        <v>2014</v>
      </c>
    </row>
    <row r="18" spans="1:16" ht="84" customHeight="1" x14ac:dyDescent="0.35">
      <c r="A18" s="18">
        <v>11</v>
      </c>
      <c r="B18" s="7" t="s">
        <v>281</v>
      </c>
      <c r="C18" s="7" t="s">
        <v>282</v>
      </c>
      <c r="D18" s="7"/>
      <c r="E18" s="7" t="s">
        <v>153</v>
      </c>
      <c r="F18" s="7" t="s">
        <v>272</v>
      </c>
      <c r="G18" s="7" t="s">
        <v>222</v>
      </c>
      <c r="H18" s="7" t="s">
        <v>283</v>
      </c>
      <c r="I18" s="7"/>
      <c r="J18" s="7"/>
      <c r="K18" s="7"/>
      <c r="L18" s="8"/>
      <c r="M18" s="7" t="s">
        <v>284</v>
      </c>
      <c r="N18" s="68" t="s">
        <v>285</v>
      </c>
      <c r="O18" s="9"/>
      <c r="P18" s="46" t="str">
        <f t="shared" si="0"/>
        <v>2012</v>
      </c>
    </row>
    <row r="19" spans="1:16" ht="84" customHeight="1" x14ac:dyDescent="0.35">
      <c r="A19" s="18">
        <v>12</v>
      </c>
      <c r="B19" s="7" t="s">
        <v>286</v>
      </c>
      <c r="C19" s="7" t="s">
        <v>287</v>
      </c>
      <c r="D19" s="7"/>
      <c r="E19" s="7" t="s">
        <v>153</v>
      </c>
      <c r="F19" s="7" t="s">
        <v>242</v>
      </c>
      <c r="G19" s="7" t="s">
        <v>222</v>
      </c>
      <c r="H19" s="7" t="s">
        <v>288</v>
      </c>
      <c r="I19" s="7"/>
      <c r="J19" s="7"/>
      <c r="K19" s="7"/>
      <c r="L19" s="8"/>
      <c r="M19" s="7" t="s">
        <v>289</v>
      </c>
      <c r="N19" s="68" t="s">
        <v>290</v>
      </c>
      <c r="O19" s="9"/>
      <c r="P19" s="46" t="str">
        <f t="shared" si="0"/>
        <v>2012</v>
      </c>
    </row>
    <row r="20" spans="1:16" ht="84" customHeight="1" x14ac:dyDescent="0.35">
      <c r="A20" s="18">
        <v>13</v>
      </c>
      <c r="B20" s="7" t="s">
        <v>291</v>
      </c>
      <c r="C20" s="7" t="s">
        <v>292</v>
      </c>
      <c r="D20" s="7"/>
      <c r="E20" s="7" t="s">
        <v>153</v>
      </c>
      <c r="F20" s="7" t="s">
        <v>293</v>
      </c>
      <c r="G20" s="7" t="s">
        <v>294</v>
      </c>
      <c r="H20" s="7" t="s">
        <v>295</v>
      </c>
      <c r="I20" s="7"/>
      <c r="J20" s="7"/>
      <c r="K20" s="7"/>
      <c r="L20" s="8"/>
      <c r="M20" s="7" t="s">
        <v>296</v>
      </c>
      <c r="N20" s="68" t="s">
        <v>297</v>
      </c>
      <c r="O20" s="9" t="s">
        <v>298</v>
      </c>
      <c r="P20" s="46" t="str">
        <f t="shared" si="0"/>
        <v>2016</v>
      </c>
    </row>
    <row r="21" spans="1:16" ht="84" customHeight="1" x14ac:dyDescent="0.35">
      <c r="A21" s="18">
        <v>14</v>
      </c>
      <c r="B21" s="7" t="s">
        <v>299</v>
      </c>
      <c r="C21" s="7" t="s">
        <v>300</v>
      </c>
      <c r="D21" s="7"/>
      <c r="E21" s="7" t="s">
        <v>153</v>
      </c>
      <c r="F21" s="7" t="s">
        <v>301</v>
      </c>
      <c r="G21" s="7" t="s">
        <v>222</v>
      </c>
      <c r="H21" s="7" t="s">
        <v>302</v>
      </c>
      <c r="I21" s="7"/>
      <c r="J21" s="7"/>
      <c r="K21" s="7"/>
      <c r="L21" s="8"/>
      <c r="M21" s="7" t="s">
        <v>303</v>
      </c>
      <c r="N21" s="68" t="s">
        <v>304</v>
      </c>
      <c r="O21" s="9" t="s">
        <v>305</v>
      </c>
      <c r="P21" s="46" t="str">
        <f t="shared" si="0"/>
        <v>2013</v>
      </c>
    </row>
    <row r="22" spans="1:16" ht="84" customHeight="1" x14ac:dyDescent="0.35">
      <c r="A22" s="18">
        <v>15</v>
      </c>
      <c r="B22" s="7" t="s">
        <v>299</v>
      </c>
      <c r="C22" s="7" t="s">
        <v>300</v>
      </c>
      <c r="D22" s="7"/>
      <c r="E22" s="7" t="s">
        <v>153</v>
      </c>
      <c r="F22" s="7" t="s">
        <v>301</v>
      </c>
      <c r="G22" s="7" t="s">
        <v>222</v>
      </c>
      <c r="H22" s="7" t="s">
        <v>306</v>
      </c>
      <c r="I22" s="7"/>
      <c r="J22" s="7"/>
      <c r="K22" s="7"/>
      <c r="L22" s="8"/>
      <c r="M22" s="7" t="s">
        <v>307</v>
      </c>
      <c r="N22" s="68">
        <v>41053</v>
      </c>
      <c r="O22" s="9" t="s">
        <v>308</v>
      </c>
      <c r="P22" s="46" t="str">
        <f t="shared" si="0"/>
        <v>2012</v>
      </c>
    </row>
    <row r="23" spans="1:16" ht="84" customHeight="1" x14ac:dyDescent="0.35">
      <c r="A23" s="18">
        <v>16</v>
      </c>
      <c r="B23" s="7" t="s">
        <v>309</v>
      </c>
      <c r="C23" s="7" t="s">
        <v>310</v>
      </c>
      <c r="D23" s="7"/>
      <c r="E23" s="7" t="s">
        <v>153</v>
      </c>
      <c r="F23" s="7" t="s">
        <v>311</v>
      </c>
      <c r="G23" s="7" t="s">
        <v>222</v>
      </c>
      <c r="H23" s="7" t="s">
        <v>312</v>
      </c>
      <c r="I23" s="7"/>
      <c r="J23" s="7"/>
      <c r="K23" s="7"/>
      <c r="L23" s="8"/>
      <c r="M23" s="7" t="s">
        <v>313</v>
      </c>
      <c r="N23" s="68" t="s">
        <v>314</v>
      </c>
      <c r="O23" s="9"/>
      <c r="P23" s="46" t="str">
        <f t="shared" si="0"/>
        <v>2016</v>
      </c>
    </row>
    <row r="24" spans="1:16" ht="84" customHeight="1" x14ac:dyDescent="0.35">
      <c r="A24" s="18">
        <v>17</v>
      </c>
      <c r="B24" s="7" t="s">
        <v>309</v>
      </c>
      <c r="C24" s="7" t="s">
        <v>35</v>
      </c>
      <c r="D24" s="7"/>
      <c r="E24" s="7" t="s">
        <v>153</v>
      </c>
      <c r="F24" s="7" t="s">
        <v>315</v>
      </c>
      <c r="G24" s="7" t="s">
        <v>294</v>
      </c>
      <c r="H24" s="7" t="s">
        <v>316</v>
      </c>
      <c r="I24" s="7"/>
      <c r="J24" s="7"/>
      <c r="K24" s="7"/>
      <c r="L24" s="8"/>
      <c r="M24" s="7" t="s">
        <v>317</v>
      </c>
      <c r="N24" s="68" t="s">
        <v>318</v>
      </c>
      <c r="O24" s="9"/>
      <c r="P24" s="46" t="str">
        <f t="shared" si="0"/>
        <v>2010</v>
      </c>
    </row>
    <row r="25" spans="1:16" ht="84" customHeight="1" x14ac:dyDescent="0.35">
      <c r="A25" s="18">
        <v>18</v>
      </c>
      <c r="B25" s="7" t="s">
        <v>319</v>
      </c>
      <c r="C25" s="7" t="s">
        <v>320</v>
      </c>
      <c r="D25" s="7"/>
      <c r="E25" s="7" t="s">
        <v>153</v>
      </c>
      <c r="F25" s="7" t="s">
        <v>321</v>
      </c>
      <c r="G25" s="7" t="s">
        <v>322</v>
      </c>
      <c r="H25" s="7" t="s">
        <v>323</v>
      </c>
      <c r="I25" s="7"/>
      <c r="J25" s="7"/>
      <c r="K25" s="7"/>
      <c r="L25" s="8"/>
      <c r="M25" s="7" t="s">
        <v>324</v>
      </c>
      <c r="N25" s="68">
        <v>40995</v>
      </c>
      <c r="O25" s="9"/>
      <c r="P25" s="46" t="str">
        <f t="shared" si="0"/>
        <v>2012</v>
      </c>
    </row>
    <row r="26" spans="1:16" ht="84" customHeight="1" x14ac:dyDescent="0.35">
      <c r="A26" s="18">
        <v>19</v>
      </c>
      <c r="B26" s="7" t="s">
        <v>325</v>
      </c>
      <c r="C26" s="7" t="s">
        <v>52</v>
      </c>
      <c r="D26" s="7"/>
      <c r="E26" s="7" t="s">
        <v>153</v>
      </c>
      <c r="F26" s="7" t="s">
        <v>326</v>
      </c>
      <c r="G26" s="7" t="s">
        <v>322</v>
      </c>
      <c r="H26" s="7" t="s">
        <v>327</v>
      </c>
      <c r="I26" s="7"/>
      <c r="J26" s="7"/>
      <c r="K26" s="7"/>
      <c r="L26" s="8"/>
      <c r="M26" s="7" t="s">
        <v>328</v>
      </c>
      <c r="N26" s="68" t="s">
        <v>329</v>
      </c>
      <c r="O26" s="9"/>
      <c r="P26" s="46" t="str">
        <f t="shared" si="0"/>
        <v>2006</v>
      </c>
    </row>
    <row r="27" spans="1:16" ht="84" customHeight="1" x14ac:dyDescent="0.35">
      <c r="A27" s="18">
        <v>20</v>
      </c>
      <c r="B27" s="7" t="s">
        <v>57</v>
      </c>
      <c r="C27" s="7" t="s">
        <v>58</v>
      </c>
      <c r="D27" s="7"/>
      <c r="E27" s="7" t="s">
        <v>153</v>
      </c>
      <c r="F27" s="7" t="s">
        <v>330</v>
      </c>
      <c r="G27" s="7" t="s">
        <v>331</v>
      </c>
      <c r="H27" s="7" t="s">
        <v>332</v>
      </c>
      <c r="I27" s="7"/>
      <c r="J27" s="7"/>
      <c r="K27" s="7"/>
      <c r="L27" s="8"/>
      <c r="M27" s="7" t="s">
        <v>333</v>
      </c>
      <c r="N27" s="68" t="s">
        <v>334</v>
      </c>
      <c r="O27" s="9"/>
      <c r="P27" s="46" t="str">
        <f t="shared" si="0"/>
        <v>2012</v>
      </c>
    </row>
    <row r="28" spans="1:16" ht="84" customHeight="1" x14ac:dyDescent="0.35">
      <c r="A28" s="18">
        <v>21</v>
      </c>
      <c r="B28" s="7" t="s">
        <v>335</v>
      </c>
      <c r="C28" s="7" t="s">
        <v>336</v>
      </c>
      <c r="D28" s="7"/>
      <c r="E28" s="7" t="s">
        <v>153</v>
      </c>
      <c r="F28" s="7" t="s">
        <v>337</v>
      </c>
      <c r="G28" s="7" t="s">
        <v>338</v>
      </c>
      <c r="H28" s="7" t="s">
        <v>339</v>
      </c>
      <c r="I28" s="7"/>
      <c r="J28" s="7"/>
      <c r="K28" s="7"/>
      <c r="L28" s="8"/>
      <c r="M28" s="7" t="s">
        <v>340</v>
      </c>
      <c r="N28" s="68" t="s">
        <v>341</v>
      </c>
      <c r="O28" s="9"/>
      <c r="P28" s="46" t="str">
        <f t="shared" si="0"/>
        <v>2012</v>
      </c>
    </row>
    <row r="29" spans="1:16" ht="84" customHeight="1" x14ac:dyDescent="0.35">
      <c r="A29" s="18">
        <v>22</v>
      </c>
      <c r="B29" s="7" t="s">
        <v>66</v>
      </c>
      <c r="C29" s="7" t="s">
        <v>67</v>
      </c>
      <c r="D29" s="7"/>
      <c r="E29" s="7" t="s">
        <v>153</v>
      </c>
      <c r="F29" s="7" t="s">
        <v>342</v>
      </c>
      <c r="G29" s="7" t="s">
        <v>322</v>
      </c>
      <c r="H29" s="7" t="s">
        <v>343</v>
      </c>
      <c r="I29" s="7"/>
      <c r="J29" s="7"/>
      <c r="K29" s="7"/>
      <c r="L29" s="8"/>
      <c r="M29" s="7" t="s">
        <v>344</v>
      </c>
      <c r="N29" s="68">
        <v>39419</v>
      </c>
      <c r="O29" s="9"/>
      <c r="P29" s="46" t="str">
        <f t="shared" si="0"/>
        <v>2007</v>
      </c>
    </row>
    <row r="30" spans="1:16" ht="84" customHeight="1" x14ac:dyDescent="0.35">
      <c r="A30" s="18">
        <v>23</v>
      </c>
      <c r="B30" s="7" t="s">
        <v>345</v>
      </c>
      <c r="C30" s="7" t="s">
        <v>346</v>
      </c>
      <c r="D30" s="7"/>
      <c r="E30" s="7" t="s">
        <v>153</v>
      </c>
      <c r="F30" s="7" t="s">
        <v>347</v>
      </c>
      <c r="G30" s="7" t="s">
        <v>348</v>
      </c>
      <c r="H30" s="7" t="s">
        <v>349</v>
      </c>
      <c r="I30" s="7"/>
      <c r="J30" s="7"/>
      <c r="K30" s="7"/>
      <c r="L30" s="8"/>
      <c r="M30" s="7" t="s">
        <v>350</v>
      </c>
      <c r="N30" s="68" t="s">
        <v>351</v>
      </c>
      <c r="O30" s="9"/>
      <c r="P30" s="46" t="str">
        <f t="shared" si="0"/>
        <v>2016</v>
      </c>
    </row>
    <row r="31" spans="1:16" ht="84" customHeight="1" x14ac:dyDescent="0.35">
      <c r="A31" s="18">
        <v>24</v>
      </c>
      <c r="B31" s="7" t="s">
        <v>352</v>
      </c>
      <c r="C31" s="7" t="s">
        <v>353</v>
      </c>
      <c r="D31" s="7"/>
      <c r="E31" s="7" t="s">
        <v>153</v>
      </c>
      <c r="F31" s="7" t="s">
        <v>354</v>
      </c>
      <c r="G31" s="7" t="s">
        <v>355</v>
      </c>
      <c r="H31" s="7" t="s">
        <v>356</v>
      </c>
      <c r="I31" s="7"/>
      <c r="J31" s="7"/>
      <c r="K31" s="7"/>
      <c r="L31" s="8"/>
      <c r="M31" s="7" t="s">
        <v>357</v>
      </c>
      <c r="N31" s="68">
        <v>40970</v>
      </c>
      <c r="O31" s="9"/>
      <c r="P31" s="46" t="str">
        <f t="shared" si="0"/>
        <v>2012</v>
      </c>
    </row>
    <row r="32" spans="1:16" ht="84" customHeight="1" x14ac:dyDescent="0.35">
      <c r="A32" s="18">
        <v>25</v>
      </c>
      <c r="B32" s="7" t="s">
        <v>358</v>
      </c>
      <c r="C32" s="7" t="s">
        <v>359</v>
      </c>
      <c r="D32" s="7"/>
      <c r="E32" s="7" t="s">
        <v>153</v>
      </c>
      <c r="F32" s="7" t="s">
        <v>360</v>
      </c>
      <c r="G32" s="7" t="s">
        <v>322</v>
      </c>
      <c r="H32" s="7" t="s">
        <v>361</v>
      </c>
      <c r="I32" s="7"/>
      <c r="J32" s="7"/>
      <c r="K32" s="7"/>
      <c r="L32" s="8"/>
      <c r="M32" s="7" t="s">
        <v>362</v>
      </c>
      <c r="N32" s="68" t="s">
        <v>363</v>
      </c>
      <c r="O32" s="9" t="s">
        <v>364</v>
      </c>
      <c r="P32" s="46" t="str">
        <f t="shared" si="0"/>
        <v>2013</v>
      </c>
    </row>
    <row r="33" spans="1:16" ht="84" customHeight="1" x14ac:dyDescent="0.35">
      <c r="A33" s="18">
        <v>26</v>
      </c>
      <c r="B33" s="7" t="s">
        <v>365</v>
      </c>
      <c r="C33" s="7" t="s">
        <v>366</v>
      </c>
      <c r="D33" s="7"/>
      <c r="E33" s="7" t="s">
        <v>153</v>
      </c>
      <c r="F33" s="7" t="s">
        <v>367</v>
      </c>
      <c r="G33" s="7" t="s">
        <v>368</v>
      </c>
      <c r="H33" s="7" t="s">
        <v>369</v>
      </c>
      <c r="I33" s="7"/>
      <c r="J33" s="7"/>
      <c r="K33" s="7"/>
      <c r="L33" s="8"/>
      <c r="M33" s="7" t="s">
        <v>370</v>
      </c>
      <c r="N33" s="68" t="s">
        <v>371</v>
      </c>
      <c r="O33" s="9" t="s">
        <v>372</v>
      </c>
      <c r="P33" s="46" t="str">
        <f t="shared" si="0"/>
        <v>2014</v>
      </c>
    </row>
    <row r="34" spans="1:16" ht="84" customHeight="1" x14ac:dyDescent="0.35">
      <c r="A34" s="18">
        <v>27</v>
      </c>
      <c r="B34" s="7" t="s">
        <v>365</v>
      </c>
      <c r="C34" s="7" t="s">
        <v>78</v>
      </c>
      <c r="D34" s="7"/>
      <c r="E34" s="7" t="s">
        <v>153</v>
      </c>
      <c r="F34" s="7" t="s">
        <v>373</v>
      </c>
      <c r="G34" s="7" t="s">
        <v>374</v>
      </c>
      <c r="H34" s="7" t="s">
        <v>375</v>
      </c>
      <c r="I34" s="7"/>
      <c r="J34" s="7"/>
      <c r="K34" s="7"/>
      <c r="L34" s="8"/>
      <c r="M34" s="7" t="s">
        <v>376</v>
      </c>
      <c r="N34" s="68" t="s">
        <v>377</v>
      </c>
      <c r="O34" s="9" t="s">
        <v>378</v>
      </c>
      <c r="P34" s="46" t="str">
        <f t="shared" si="0"/>
        <v>2010</v>
      </c>
    </row>
    <row r="35" spans="1:16" ht="84" customHeight="1" x14ac:dyDescent="0.35">
      <c r="A35" s="18">
        <v>28</v>
      </c>
      <c r="B35" s="7" t="s">
        <v>379</v>
      </c>
      <c r="C35" s="7" t="s">
        <v>84</v>
      </c>
      <c r="D35" s="7"/>
      <c r="E35" s="7" t="s">
        <v>153</v>
      </c>
      <c r="F35" s="7" t="s">
        <v>380</v>
      </c>
      <c r="G35" s="7" t="s">
        <v>322</v>
      </c>
      <c r="H35" s="7" t="s">
        <v>381</v>
      </c>
      <c r="I35" s="7"/>
      <c r="J35" s="7"/>
      <c r="K35" s="7"/>
      <c r="L35" s="8"/>
      <c r="M35" s="7" t="s">
        <v>382</v>
      </c>
      <c r="N35" s="68" t="s">
        <v>383</v>
      </c>
      <c r="O35" s="9"/>
      <c r="P35" s="46" t="str">
        <f t="shared" si="0"/>
        <v>2015</v>
      </c>
    </row>
    <row r="36" spans="1:16" ht="84" customHeight="1" x14ac:dyDescent="0.35">
      <c r="A36" s="18">
        <v>29</v>
      </c>
      <c r="B36" s="7" t="s">
        <v>379</v>
      </c>
      <c r="C36" s="7" t="s">
        <v>384</v>
      </c>
      <c r="D36" s="7"/>
      <c r="E36" s="7" t="s">
        <v>153</v>
      </c>
      <c r="F36" s="7" t="s">
        <v>385</v>
      </c>
      <c r="G36" s="7" t="s">
        <v>322</v>
      </c>
      <c r="H36" s="7" t="s">
        <v>386</v>
      </c>
      <c r="I36" s="7"/>
      <c r="J36" s="7"/>
      <c r="K36" s="7"/>
      <c r="L36" s="8"/>
      <c r="M36" s="7" t="s">
        <v>387</v>
      </c>
      <c r="N36" s="68" t="s">
        <v>388</v>
      </c>
      <c r="O36" s="9"/>
      <c r="P36" s="46" t="str">
        <f t="shared" si="0"/>
        <v>2013</v>
      </c>
    </row>
    <row r="37" spans="1:16" ht="84" customHeight="1" x14ac:dyDescent="0.35">
      <c r="A37" s="18">
        <v>30</v>
      </c>
      <c r="B37" s="7" t="s">
        <v>89</v>
      </c>
      <c r="C37" s="7" t="s">
        <v>389</v>
      </c>
      <c r="D37" s="7"/>
      <c r="E37" s="7" t="s">
        <v>153</v>
      </c>
      <c r="F37" s="7" t="s">
        <v>390</v>
      </c>
      <c r="G37" s="7" t="s">
        <v>355</v>
      </c>
      <c r="H37" s="7" t="s">
        <v>391</v>
      </c>
      <c r="I37" s="7"/>
      <c r="J37" s="7"/>
      <c r="K37" s="7"/>
      <c r="L37" s="8"/>
      <c r="M37" s="7" t="s">
        <v>392</v>
      </c>
      <c r="N37" s="68" t="s">
        <v>393</v>
      </c>
      <c r="O37" s="9" t="s">
        <v>394</v>
      </c>
      <c r="P37" s="46" t="str">
        <f t="shared" si="0"/>
        <v>2013</v>
      </c>
    </row>
    <row r="38" spans="1:16" ht="84" customHeight="1" x14ac:dyDescent="0.35">
      <c r="A38" s="18">
        <v>31</v>
      </c>
      <c r="B38" s="7" t="s">
        <v>89</v>
      </c>
      <c r="C38" s="7" t="s">
        <v>90</v>
      </c>
      <c r="D38" s="7"/>
      <c r="E38" s="7" t="s">
        <v>153</v>
      </c>
      <c r="F38" s="7" t="s">
        <v>395</v>
      </c>
      <c r="G38" s="7" t="s">
        <v>355</v>
      </c>
      <c r="H38" s="7" t="s">
        <v>396</v>
      </c>
      <c r="I38" s="7"/>
      <c r="J38" s="7"/>
      <c r="K38" s="7"/>
      <c r="L38" s="8"/>
      <c r="M38" s="7" t="s">
        <v>397</v>
      </c>
      <c r="N38" s="68" t="s">
        <v>398</v>
      </c>
      <c r="O38" s="9" t="s">
        <v>399</v>
      </c>
      <c r="P38" s="46" t="str">
        <f t="shared" si="0"/>
        <v>2021</v>
      </c>
    </row>
    <row r="39" spans="1:16" ht="84" customHeight="1" x14ac:dyDescent="0.35">
      <c r="A39" s="18">
        <v>32</v>
      </c>
      <c r="B39" s="7" t="s">
        <v>89</v>
      </c>
      <c r="C39" s="7" t="s">
        <v>90</v>
      </c>
      <c r="D39" s="7"/>
      <c r="E39" s="7" t="s">
        <v>153</v>
      </c>
      <c r="F39" s="7" t="s">
        <v>400</v>
      </c>
      <c r="G39" s="7" t="s">
        <v>355</v>
      </c>
      <c r="H39" s="7" t="s">
        <v>91</v>
      </c>
      <c r="I39" s="7"/>
      <c r="J39" s="7"/>
      <c r="K39" s="7"/>
      <c r="L39" s="8"/>
      <c r="M39" s="7" t="s">
        <v>401</v>
      </c>
      <c r="N39" s="68" t="s">
        <v>402</v>
      </c>
      <c r="O39" s="9" t="s">
        <v>403</v>
      </c>
      <c r="P39" s="46" t="str">
        <f t="shared" si="0"/>
        <v>2018</v>
      </c>
    </row>
    <row r="40" spans="1:16" ht="84" customHeight="1" x14ac:dyDescent="0.35">
      <c r="A40" s="18">
        <v>33</v>
      </c>
      <c r="B40" s="7" t="s">
        <v>404</v>
      </c>
      <c r="C40" s="7" t="s">
        <v>405</v>
      </c>
      <c r="D40" s="7"/>
      <c r="E40" s="7" t="s">
        <v>153</v>
      </c>
      <c r="F40" s="7" t="s">
        <v>406</v>
      </c>
      <c r="G40" s="7" t="s">
        <v>407</v>
      </c>
      <c r="H40" s="7" t="s">
        <v>408</v>
      </c>
      <c r="I40" s="7"/>
      <c r="J40" s="7"/>
      <c r="K40" s="7"/>
      <c r="L40" s="8"/>
      <c r="M40" s="7" t="s">
        <v>409</v>
      </c>
      <c r="N40" s="68" t="s">
        <v>410</v>
      </c>
      <c r="O40" s="9" t="s">
        <v>411</v>
      </c>
      <c r="P40" s="46" t="str">
        <f t="shared" si="0"/>
        <v>2018</v>
      </c>
    </row>
    <row r="41" spans="1:16" ht="84" customHeight="1" x14ac:dyDescent="0.35">
      <c r="A41" s="18">
        <v>34</v>
      </c>
      <c r="B41" s="7" t="s">
        <v>412</v>
      </c>
      <c r="C41" s="7" t="s">
        <v>413</v>
      </c>
      <c r="D41" s="7"/>
      <c r="E41" s="7" t="s">
        <v>153</v>
      </c>
      <c r="F41" s="7" t="s">
        <v>414</v>
      </c>
      <c r="G41" s="7" t="s">
        <v>415</v>
      </c>
      <c r="H41" s="7" t="s">
        <v>416</v>
      </c>
      <c r="I41" s="7"/>
      <c r="J41" s="7"/>
      <c r="K41" s="7"/>
      <c r="L41" s="8"/>
      <c r="M41" s="7" t="s">
        <v>417</v>
      </c>
      <c r="N41" s="68" t="s">
        <v>418</v>
      </c>
      <c r="O41" s="9"/>
      <c r="P41" s="46" t="str">
        <f t="shared" si="0"/>
        <v>2011</v>
      </c>
    </row>
    <row r="42" spans="1:16" ht="84" customHeight="1" x14ac:dyDescent="0.35">
      <c r="A42" s="18">
        <v>35</v>
      </c>
      <c r="B42" s="7" t="s">
        <v>147</v>
      </c>
      <c r="C42" s="7" t="s">
        <v>148</v>
      </c>
      <c r="D42" s="7"/>
      <c r="E42" s="7" t="s">
        <v>153</v>
      </c>
      <c r="F42" s="7" t="s">
        <v>419</v>
      </c>
      <c r="G42" s="7" t="s">
        <v>260</v>
      </c>
      <c r="H42" s="7" t="s">
        <v>420</v>
      </c>
      <c r="I42" s="7"/>
      <c r="J42" s="7"/>
      <c r="K42" s="7"/>
      <c r="L42" s="8"/>
      <c r="M42" s="7" t="s">
        <v>421</v>
      </c>
      <c r="N42" s="68" t="s">
        <v>422</v>
      </c>
      <c r="O42" s="9"/>
      <c r="P42" s="46" t="str">
        <f t="shared" si="0"/>
        <v>2018</v>
      </c>
    </row>
    <row r="43" spans="1:16" ht="84" customHeight="1" x14ac:dyDescent="0.35">
      <c r="A43" s="18">
        <v>36</v>
      </c>
      <c r="B43" s="7" t="s">
        <v>107</v>
      </c>
      <c r="C43" s="7" t="s">
        <v>423</v>
      </c>
      <c r="D43" s="7"/>
      <c r="E43" s="7" t="s">
        <v>153</v>
      </c>
      <c r="F43" s="7" t="s">
        <v>424</v>
      </c>
      <c r="G43" s="7" t="s">
        <v>253</v>
      </c>
      <c r="H43" s="7" t="s">
        <v>425</v>
      </c>
      <c r="I43" s="7"/>
      <c r="J43" s="7"/>
      <c r="K43" s="7"/>
      <c r="L43" s="8"/>
      <c r="M43" s="7" t="s">
        <v>426</v>
      </c>
      <c r="N43" s="68" t="s">
        <v>427</v>
      </c>
      <c r="O43" s="9"/>
      <c r="P43" s="46" t="str">
        <f t="shared" si="0"/>
        <v>2012</v>
      </c>
    </row>
    <row r="44" spans="1:16" ht="84" customHeight="1" x14ac:dyDescent="0.35">
      <c r="A44" s="18">
        <v>37</v>
      </c>
      <c r="B44" s="7" t="s">
        <v>107</v>
      </c>
      <c r="C44" s="7" t="s">
        <v>428</v>
      </c>
      <c r="D44" s="7"/>
      <c r="E44" s="7" t="s">
        <v>153</v>
      </c>
      <c r="F44" s="7" t="s">
        <v>429</v>
      </c>
      <c r="G44" s="7" t="s">
        <v>430</v>
      </c>
      <c r="H44" s="7" t="s">
        <v>431</v>
      </c>
      <c r="I44" s="7"/>
      <c r="J44" s="7"/>
      <c r="K44" s="7"/>
      <c r="L44" s="8"/>
      <c r="M44" s="7" t="s">
        <v>432</v>
      </c>
      <c r="N44" s="68" t="s">
        <v>433</v>
      </c>
      <c r="O44" s="9"/>
      <c r="P44" s="46" t="str">
        <f t="shared" si="0"/>
        <v>2012</v>
      </c>
    </row>
    <row r="45" spans="1:16" ht="84" customHeight="1" x14ac:dyDescent="0.35">
      <c r="A45" s="18">
        <v>38</v>
      </c>
      <c r="B45" s="7" t="s">
        <v>107</v>
      </c>
      <c r="C45" s="7" t="s">
        <v>108</v>
      </c>
      <c r="D45" s="7"/>
      <c r="E45" s="7" t="s">
        <v>153</v>
      </c>
      <c r="F45" s="7" t="s">
        <v>434</v>
      </c>
      <c r="G45" s="7" t="s">
        <v>253</v>
      </c>
      <c r="H45" s="7" t="s">
        <v>435</v>
      </c>
      <c r="I45" s="7"/>
      <c r="J45" s="7"/>
      <c r="K45" s="7"/>
      <c r="L45" s="8"/>
      <c r="M45" s="7" t="s">
        <v>436</v>
      </c>
      <c r="N45" s="68" t="s">
        <v>437</v>
      </c>
      <c r="O45" s="9"/>
      <c r="P45" s="46" t="str">
        <f t="shared" si="0"/>
        <v>2007</v>
      </c>
    </row>
    <row r="46" spans="1:16" ht="84" customHeight="1" x14ac:dyDescent="0.35">
      <c r="A46" s="18">
        <v>39</v>
      </c>
      <c r="B46" s="7" t="s">
        <v>438</v>
      </c>
      <c r="C46" s="7" t="s">
        <v>439</v>
      </c>
      <c r="D46" s="7"/>
      <c r="E46" s="7" t="s">
        <v>153</v>
      </c>
      <c r="F46" s="7" t="s">
        <v>440</v>
      </c>
      <c r="G46" s="7" t="s">
        <v>222</v>
      </c>
      <c r="H46" s="7" t="s">
        <v>441</v>
      </c>
      <c r="I46" s="7"/>
      <c r="J46" s="7"/>
      <c r="K46" s="7"/>
      <c r="L46" s="8"/>
      <c r="M46" s="7" t="s">
        <v>442</v>
      </c>
      <c r="N46" s="68" t="s">
        <v>443</v>
      </c>
      <c r="O46" s="9"/>
      <c r="P46" s="46" t="str">
        <f t="shared" si="0"/>
        <v>2016</v>
      </c>
    </row>
    <row r="47" spans="1:16" ht="84" customHeight="1" x14ac:dyDescent="0.35">
      <c r="A47" s="18">
        <v>40</v>
      </c>
      <c r="B47" s="7" t="s">
        <v>438</v>
      </c>
      <c r="C47" s="7" t="s">
        <v>444</v>
      </c>
      <c r="D47" s="7"/>
      <c r="E47" s="7" t="s">
        <v>153</v>
      </c>
      <c r="F47" s="7" t="s">
        <v>445</v>
      </c>
      <c r="G47" s="7" t="s">
        <v>348</v>
      </c>
      <c r="H47" s="7" t="s">
        <v>446</v>
      </c>
      <c r="I47" s="7"/>
      <c r="J47" s="7"/>
      <c r="K47" s="7"/>
      <c r="L47" s="8"/>
      <c r="M47" s="7" t="s">
        <v>447</v>
      </c>
      <c r="N47" s="68" t="s">
        <v>448</v>
      </c>
      <c r="O47" s="9"/>
      <c r="P47" s="46" t="str">
        <f t="shared" si="0"/>
        <v>2015</v>
      </c>
    </row>
    <row r="48" spans="1:16" ht="84" customHeight="1" x14ac:dyDescent="0.35">
      <c r="A48" s="18">
        <v>41</v>
      </c>
      <c r="B48" s="7" t="s">
        <v>438</v>
      </c>
      <c r="C48" s="7" t="s">
        <v>449</v>
      </c>
      <c r="D48" s="7" t="s">
        <v>450</v>
      </c>
      <c r="E48" s="7" t="s">
        <v>153</v>
      </c>
      <c r="F48" s="7" t="s">
        <v>451</v>
      </c>
      <c r="G48" s="7" t="s">
        <v>322</v>
      </c>
      <c r="H48" s="7" t="s">
        <v>452</v>
      </c>
      <c r="I48" s="7"/>
      <c r="J48" s="7"/>
      <c r="K48" s="7"/>
      <c r="L48" s="8"/>
      <c r="M48" s="7" t="s">
        <v>453</v>
      </c>
      <c r="N48" s="68" t="s">
        <v>454</v>
      </c>
      <c r="O48" s="9" t="s">
        <v>455</v>
      </c>
      <c r="P48" s="46" t="str">
        <f t="shared" si="0"/>
        <v>2016</v>
      </c>
    </row>
    <row r="49" spans="1:16" ht="84" customHeight="1" x14ac:dyDescent="0.35">
      <c r="A49" s="18">
        <v>42</v>
      </c>
      <c r="B49" s="7" t="s">
        <v>218</v>
      </c>
      <c r="C49" s="7" t="s">
        <v>456</v>
      </c>
      <c r="D49" s="7"/>
      <c r="E49" s="7" t="s">
        <v>153</v>
      </c>
      <c r="F49" s="7" t="s">
        <v>457</v>
      </c>
      <c r="G49" s="7" t="s">
        <v>331</v>
      </c>
      <c r="H49" s="7" t="s">
        <v>458</v>
      </c>
      <c r="I49" s="7"/>
      <c r="J49" s="7"/>
      <c r="K49" s="7"/>
      <c r="L49" s="8"/>
      <c r="M49" s="7" t="s">
        <v>459</v>
      </c>
      <c r="N49" s="68" t="s">
        <v>460</v>
      </c>
      <c r="O49" s="9"/>
      <c r="P49" s="46" t="str">
        <f t="shared" si="0"/>
        <v>2011</v>
      </c>
    </row>
    <row r="50" spans="1:16" ht="84" customHeight="1" x14ac:dyDescent="0.35">
      <c r="A50" s="18">
        <v>43</v>
      </c>
      <c r="B50" s="7" t="s">
        <v>119</v>
      </c>
      <c r="C50" s="7" t="s">
        <v>461</v>
      </c>
      <c r="D50" s="7"/>
      <c r="E50" s="7" t="s">
        <v>153</v>
      </c>
      <c r="F50" s="7" t="s">
        <v>315</v>
      </c>
      <c r="G50" s="7" t="s">
        <v>294</v>
      </c>
      <c r="H50" s="7" t="s">
        <v>462</v>
      </c>
      <c r="I50" s="7"/>
      <c r="J50" s="7"/>
      <c r="K50" s="7"/>
      <c r="L50" s="8"/>
      <c r="M50" s="7" t="s">
        <v>463</v>
      </c>
      <c r="N50" s="68" t="s">
        <v>464</v>
      </c>
      <c r="O50" s="9"/>
      <c r="P50" s="46" t="str">
        <f t="shared" si="0"/>
        <v>2012</v>
      </c>
    </row>
    <row r="51" spans="1:16" ht="84" customHeight="1" x14ac:dyDescent="0.35">
      <c r="A51" s="18">
        <v>44</v>
      </c>
      <c r="B51" s="7" t="s">
        <v>119</v>
      </c>
      <c r="C51" s="7" t="s">
        <v>465</v>
      </c>
      <c r="D51" s="7"/>
      <c r="E51" s="7" t="s">
        <v>153</v>
      </c>
      <c r="F51" s="7" t="s">
        <v>293</v>
      </c>
      <c r="G51" s="7" t="s">
        <v>294</v>
      </c>
      <c r="H51" s="7" t="s">
        <v>466</v>
      </c>
      <c r="I51" s="7"/>
      <c r="J51" s="7"/>
      <c r="K51" s="7"/>
      <c r="L51" s="8"/>
      <c r="M51" s="7" t="s">
        <v>467</v>
      </c>
      <c r="N51" s="68" t="s">
        <v>468</v>
      </c>
      <c r="O51" s="9"/>
      <c r="P51" s="46" t="str">
        <f t="shared" si="0"/>
        <v>2012</v>
      </c>
    </row>
    <row r="52" spans="1:16" ht="84" customHeight="1" x14ac:dyDescent="0.35">
      <c r="A52" s="18">
        <v>45</v>
      </c>
      <c r="B52" s="7" t="s">
        <v>124</v>
      </c>
      <c r="C52" s="7" t="s">
        <v>469</v>
      </c>
      <c r="D52" s="7"/>
      <c r="E52" s="7" t="s">
        <v>153</v>
      </c>
      <c r="F52" s="7" t="s">
        <v>266</v>
      </c>
      <c r="G52" s="7" t="s">
        <v>260</v>
      </c>
      <c r="H52" s="7" t="s">
        <v>470</v>
      </c>
      <c r="I52" s="7"/>
      <c r="J52" s="7"/>
      <c r="K52" s="7"/>
      <c r="L52" s="8"/>
      <c r="M52" s="7" t="s">
        <v>471</v>
      </c>
      <c r="N52" s="68">
        <v>41366</v>
      </c>
      <c r="O52" s="9"/>
      <c r="P52" s="46" t="str">
        <f t="shared" si="0"/>
        <v>2013</v>
      </c>
    </row>
    <row r="53" spans="1:16" ht="84" customHeight="1" x14ac:dyDescent="0.35">
      <c r="A53" s="18">
        <v>46</v>
      </c>
      <c r="B53" s="7" t="s">
        <v>124</v>
      </c>
      <c r="C53" s="7" t="s">
        <v>469</v>
      </c>
      <c r="D53" s="7"/>
      <c r="E53" s="7" t="s">
        <v>153</v>
      </c>
      <c r="F53" s="7" t="s">
        <v>472</v>
      </c>
      <c r="G53" s="7" t="s">
        <v>260</v>
      </c>
      <c r="H53" s="7" t="s">
        <v>473</v>
      </c>
      <c r="I53" s="7"/>
      <c r="J53" s="7"/>
      <c r="K53" s="7"/>
      <c r="L53" s="8"/>
      <c r="M53" s="7" t="s">
        <v>474</v>
      </c>
      <c r="N53" s="68">
        <v>41383</v>
      </c>
      <c r="O53" s="9"/>
      <c r="P53" s="46" t="str">
        <f t="shared" si="0"/>
        <v>2013</v>
      </c>
    </row>
    <row r="54" spans="1:16" ht="84" customHeight="1" x14ac:dyDescent="0.35">
      <c r="A54" s="18">
        <v>47</v>
      </c>
      <c r="B54" s="7" t="s">
        <v>124</v>
      </c>
      <c r="C54" s="7" t="s">
        <v>475</v>
      </c>
      <c r="D54" s="7"/>
      <c r="E54" s="7" t="s">
        <v>153</v>
      </c>
      <c r="F54" s="7" t="s">
        <v>476</v>
      </c>
      <c r="G54" s="7" t="s">
        <v>331</v>
      </c>
      <c r="H54" s="7" t="s">
        <v>477</v>
      </c>
      <c r="I54" s="7"/>
      <c r="J54" s="7"/>
      <c r="K54" s="7"/>
      <c r="L54" s="8"/>
      <c r="M54" s="7" t="s">
        <v>478</v>
      </c>
      <c r="N54" s="68">
        <v>41246</v>
      </c>
      <c r="O54" s="9"/>
      <c r="P54" s="46" t="str">
        <f t="shared" si="0"/>
        <v>2012</v>
      </c>
    </row>
    <row r="55" spans="1:16" ht="84" customHeight="1" x14ac:dyDescent="0.35">
      <c r="A55" s="18">
        <v>48</v>
      </c>
      <c r="B55" s="7" t="s">
        <v>124</v>
      </c>
      <c r="C55" s="7" t="s">
        <v>469</v>
      </c>
      <c r="D55" s="7"/>
      <c r="E55" s="7" t="s">
        <v>153</v>
      </c>
      <c r="F55" s="7" t="s">
        <v>479</v>
      </c>
      <c r="G55" s="7" t="s">
        <v>260</v>
      </c>
      <c r="H55" s="7" t="s">
        <v>480</v>
      </c>
      <c r="I55" s="7"/>
      <c r="J55" s="7"/>
      <c r="K55" s="7"/>
      <c r="L55" s="8"/>
      <c r="M55" s="7" t="s">
        <v>481</v>
      </c>
      <c r="N55" s="68">
        <v>41184</v>
      </c>
      <c r="O55" s="9"/>
      <c r="P55" s="46" t="str">
        <f t="shared" si="0"/>
        <v>2012</v>
      </c>
    </row>
    <row r="56" spans="1:16" ht="84" customHeight="1" x14ac:dyDescent="0.35">
      <c r="A56" s="18">
        <v>49</v>
      </c>
      <c r="B56" s="7" t="s">
        <v>482</v>
      </c>
      <c r="C56" s="7" t="s">
        <v>483</v>
      </c>
      <c r="D56" s="7"/>
      <c r="E56" s="7" t="s">
        <v>153</v>
      </c>
      <c r="F56" s="7" t="s">
        <v>484</v>
      </c>
      <c r="G56" s="7" t="s">
        <v>253</v>
      </c>
      <c r="H56" s="7" t="s">
        <v>485</v>
      </c>
      <c r="I56" s="7"/>
      <c r="J56" s="7"/>
      <c r="K56" s="7"/>
      <c r="L56" s="8"/>
      <c r="M56" s="7" t="s">
        <v>486</v>
      </c>
      <c r="N56" s="68" t="s">
        <v>487</v>
      </c>
      <c r="O56" s="9"/>
      <c r="P56" s="46" t="str">
        <f t="shared" si="0"/>
        <v>2012</v>
      </c>
    </row>
    <row r="57" spans="1:16" ht="84" customHeight="1" x14ac:dyDescent="0.35">
      <c r="A57" s="18">
        <v>50</v>
      </c>
      <c r="B57" s="7" t="s">
        <v>488</v>
      </c>
      <c r="C57" s="7" t="s">
        <v>489</v>
      </c>
      <c r="D57" s="7"/>
      <c r="E57" s="7" t="s">
        <v>153</v>
      </c>
      <c r="F57" s="7" t="s">
        <v>266</v>
      </c>
      <c r="G57" s="7" t="s">
        <v>260</v>
      </c>
      <c r="H57" s="7" t="s">
        <v>490</v>
      </c>
      <c r="I57" s="7"/>
      <c r="J57" s="7"/>
      <c r="K57" s="7"/>
      <c r="L57" s="8"/>
      <c r="M57" s="7" t="s">
        <v>491</v>
      </c>
      <c r="N57" s="68">
        <v>41040</v>
      </c>
      <c r="O57" s="9"/>
      <c r="P57" s="46" t="str">
        <f t="shared" si="0"/>
        <v>2012</v>
      </c>
    </row>
    <row r="58" spans="1:16" ht="84" customHeight="1" x14ac:dyDescent="0.35">
      <c r="A58" s="18">
        <v>51</v>
      </c>
      <c r="B58" s="7" t="s">
        <v>492</v>
      </c>
      <c r="C58" s="7" t="s">
        <v>493</v>
      </c>
      <c r="D58" s="7"/>
      <c r="E58" s="7" t="s">
        <v>153</v>
      </c>
      <c r="F58" s="7" t="s">
        <v>311</v>
      </c>
      <c r="G58" s="7" t="s">
        <v>222</v>
      </c>
      <c r="H58" s="7" t="s">
        <v>494</v>
      </c>
      <c r="I58" s="7"/>
      <c r="J58" s="7"/>
      <c r="K58" s="7"/>
      <c r="L58" s="8"/>
      <c r="M58" s="7" t="s">
        <v>495</v>
      </c>
      <c r="N58" s="68" t="s">
        <v>496</v>
      </c>
      <c r="O58" s="9"/>
      <c r="P58" s="46" t="str">
        <f t="shared" si="0"/>
        <v>2013</v>
      </c>
    </row>
    <row r="59" spans="1:16" ht="84" customHeight="1" x14ac:dyDescent="0.35">
      <c r="A59" s="18">
        <v>52</v>
      </c>
      <c r="B59" s="7" t="s">
        <v>497</v>
      </c>
      <c r="C59" s="7" t="s">
        <v>498</v>
      </c>
      <c r="D59" s="7"/>
      <c r="E59" s="7" t="s">
        <v>153</v>
      </c>
      <c r="F59" s="7" t="s">
        <v>499</v>
      </c>
      <c r="G59" s="7" t="s">
        <v>348</v>
      </c>
      <c r="H59" s="7" t="s">
        <v>500</v>
      </c>
      <c r="I59" s="7"/>
      <c r="J59" s="7" t="s">
        <v>501</v>
      </c>
      <c r="K59" s="7">
        <v>1</v>
      </c>
      <c r="L59" s="8">
        <v>180000</v>
      </c>
      <c r="M59" s="7" t="s">
        <v>502</v>
      </c>
      <c r="N59" s="68" t="s">
        <v>503</v>
      </c>
      <c r="O59" s="9"/>
      <c r="P59" s="46" t="str">
        <f t="shared" si="0"/>
        <v>2011</v>
      </c>
    </row>
    <row r="60" spans="1:16" ht="84" customHeight="1" x14ac:dyDescent="0.35">
      <c r="A60" s="18">
        <v>53</v>
      </c>
      <c r="B60" s="7" t="s">
        <v>504</v>
      </c>
      <c r="C60" s="7" t="s">
        <v>505</v>
      </c>
      <c r="D60" s="7"/>
      <c r="E60" s="7" t="s">
        <v>153</v>
      </c>
      <c r="F60" s="7" t="s">
        <v>499</v>
      </c>
      <c r="G60" s="7" t="s">
        <v>348</v>
      </c>
      <c r="H60" s="7" t="s">
        <v>506</v>
      </c>
      <c r="I60" s="7"/>
      <c r="J60" s="7" t="s">
        <v>507</v>
      </c>
      <c r="K60" s="7">
        <v>1</v>
      </c>
      <c r="L60" s="8">
        <v>180000</v>
      </c>
      <c r="M60" s="7" t="s">
        <v>508</v>
      </c>
      <c r="N60" s="68" t="s">
        <v>509</v>
      </c>
      <c r="O60" s="9"/>
      <c r="P60" s="46" t="str">
        <f t="shared" si="0"/>
        <v>2013</v>
      </c>
    </row>
    <row r="61" spans="1:16" ht="84" customHeight="1" x14ac:dyDescent="0.35">
      <c r="A61" s="18">
        <v>54</v>
      </c>
      <c r="B61" s="7" t="s">
        <v>510</v>
      </c>
      <c r="C61" s="7" t="s">
        <v>511</v>
      </c>
      <c r="D61" s="7"/>
      <c r="E61" s="7" t="s">
        <v>153</v>
      </c>
      <c r="F61" s="7" t="s">
        <v>419</v>
      </c>
      <c r="G61" s="7" t="s">
        <v>260</v>
      </c>
      <c r="H61" s="7" t="s">
        <v>512</v>
      </c>
      <c r="I61" s="7"/>
      <c r="J61" s="7"/>
      <c r="K61" s="7"/>
      <c r="L61" s="8"/>
      <c r="M61" s="7" t="s">
        <v>513</v>
      </c>
      <c r="N61" s="68" t="s">
        <v>514</v>
      </c>
      <c r="O61" s="9"/>
      <c r="P61" s="46" t="str">
        <f t="shared" si="0"/>
        <v>2012</v>
      </c>
    </row>
    <row r="62" spans="1:16" ht="84" customHeight="1" x14ac:dyDescent="0.35">
      <c r="A62" s="18">
        <v>55</v>
      </c>
      <c r="B62" s="7" t="s">
        <v>515</v>
      </c>
      <c r="C62" s="7" t="s">
        <v>516</v>
      </c>
      <c r="D62" s="7"/>
      <c r="E62" s="7" t="s">
        <v>153</v>
      </c>
      <c r="F62" s="7" t="s">
        <v>517</v>
      </c>
      <c r="G62" s="7" t="s">
        <v>222</v>
      </c>
      <c r="H62" s="7" t="s">
        <v>518</v>
      </c>
      <c r="I62" s="7"/>
      <c r="J62" s="7"/>
      <c r="K62" s="7"/>
      <c r="L62" s="8"/>
      <c r="M62" s="7" t="s">
        <v>519</v>
      </c>
      <c r="N62" s="68" t="s">
        <v>520</v>
      </c>
      <c r="O62" s="9"/>
      <c r="P62" s="46" t="str">
        <f t="shared" si="0"/>
        <v>2017</v>
      </c>
    </row>
    <row r="63" spans="1:16" ht="84" customHeight="1" x14ac:dyDescent="0.35">
      <c r="A63" s="18">
        <v>56</v>
      </c>
      <c r="B63" s="7" t="s">
        <v>521</v>
      </c>
      <c r="C63" s="7" t="s">
        <v>522</v>
      </c>
      <c r="D63" s="7"/>
      <c r="E63" s="7" t="s">
        <v>153</v>
      </c>
      <c r="F63" s="7" t="s">
        <v>419</v>
      </c>
      <c r="G63" s="7" t="s">
        <v>260</v>
      </c>
      <c r="H63" s="7" t="s">
        <v>523</v>
      </c>
      <c r="I63" s="7"/>
      <c r="J63" s="7"/>
      <c r="K63" s="7"/>
      <c r="L63" s="8"/>
      <c r="M63" s="7" t="s">
        <v>524</v>
      </c>
      <c r="N63" s="68" t="s">
        <v>525</v>
      </c>
      <c r="O63" s="9"/>
      <c r="P63" s="46" t="str">
        <f t="shared" si="0"/>
        <v>2012</v>
      </c>
    </row>
    <row r="64" spans="1:16" ht="84" customHeight="1" x14ac:dyDescent="0.35">
      <c r="A64" s="18">
        <v>57</v>
      </c>
      <c r="B64" s="7" t="s">
        <v>526</v>
      </c>
      <c r="C64" s="7" t="s">
        <v>527</v>
      </c>
      <c r="D64" s="7"/>
      <c r="E64" s="7" t="s">
        <v>153</v>
      </c>
      <c r="F64" s="7" t="s">
        <v>252</v>
      </c>
      <c r="G64" s="7" t="s">
        <v>253</v>
      </c>
      <c r="H64" s="7" t="s">
        <v>528</v>
      </c>
      <c r="I64" s="7"/>
      <c r="J64" s="7"/>
      <c r="K64" s="7"/>
      <c r="L64" s="8"/>
      <c r="M64" s="7" t="s">
        <v>529</v>
      </c>
      <c r="N64" s="68">
        <v>41243</v>
      </c>
      <c r="O64" s="9" t="s">
        <v>530</v>
      </c>
      <c r="P64" s="46" t="str">
        <f t="shared" si="0"/>
        <v>2012</v>
      </c>
    </row>
    <row r="65" spans="1:16" ht="84" customHeight="1" x14ac:dyDescent="0.35">
      <c r="A65" s="18">
        <v>58</v>
      </c>
      <c r="B65" s="7" t="s">
        <v>531</v>
      </c>
      <c r="C65" s="7" t="s">
        <v>251</v>
      </c>
      <c r="D65" s="7"/>
      <c r="E65" s="7" t="s">
        <v>153</v>
      </c>
      <c r="F65" s="7" t="s">
        <v>532</v>
      </c>
      <c r="G65" s="7" t="s">
        <v>253</v>
      </c>
      <c r="H65" s="7" t="s">
        <v>533</v>
      </c>
      <c r="I65" s="7"/>
      <c r="J65" s="7"/>
      <c r="K65" s="7"/>
      <c r="L65" s="8"/>
      <c r="M65" s="7" t="s">
        <v>534</v>
      </c>
      <c r="N65" s="68" t="s">
        <v>535</v>
      </c>
      <c r="O65" s="9" t="s">
        <v>536</v>
      </c>
      <c r="P65" s="46" t="str">
        <f t="shared" si="0"/>
        <v>2015</v>
      </c>
    </row>
    <row r="66" spans="1:16" ht="84" customHeight="1" x14ac:dyDescent="0.35">
      <c r="A66" s="18">
        <v>59</v>
      </c>
      <c r="B66" s="7" t="s">
        <v>537</v>
      </c>
      <c r="C66" s="7" t="s">
        <v>538</v>
      </c>
      <c r="D66" s="7"/>
      <c r="E66" s="7" t="s">
        <v>153</v>
      </c>
      <c r="F66" s="7" t="s">
        <v>252</v>
      </c>
      <c r="G66" s="7" t="s">
        <v>253</v>
      </c>
      <c r="H66" s="7" t="s">
        <v>539</v>
      </c>
      <c r="I66" s="7"/>
      <c r="J66" s="7"/>
      <c r="K66" s="7"/>
      <c r="L66" s="8"/>
      <c r="M66" s="7" t="s">
        <v>540</v>
      </c>
      <c r="N66" s="68" t="s">
        <v>541</v>
      </c>
      <c r="O66" s="9" t="s">
        <v>542</v>
      </c>
      <c r="P66" s="46" t="str">
        <f t="shared" si="0"/>
        <v>2014</v>
      </c>
    </row>
    <row r="67" spans="1:16" ht="84" customHeight="1" x14ac:dyDescent="0.35">
      <c r="A67" s="18">
        <v>60</v>
      </c>
      <c r="B67" s="7" t="s">
        <v>543</v>
      </c>
      <c r="C67" s="7" t="s">
        <v>544</v>
      </c>
      <c r="D67" s="7"/>
      <c r="E67" s="7" t="s">
        <v>153</v>
      </c>
      <c r="F67" s="7" t="s">
        <v>545</v>
      </c>
      <c r="G67" s="7" t="s">
        <v>237</v>
      </c>
      <c r="H67" s="7" t="s">
        <v>546</v>
      </c>
      <c r="I67" s="7"/>
      <c r="J67" s="7"/>
      <c r="K67" s="7"/>
      <c r="L67" s="8"/>
      <c r="M67" s="7" t="s">
        <v>547</v>
      </c>
      <c r="N67" s="68" t="s">
        <v>548</v>
      </c>
      <c r="O67" s="9"/>
      <c r="P67" s="46" t="str">
        <f t="shared" si="0"/>
        <v>2011</v>
      </c>
    </row>
    <row r="68" spans="1:16" ht="84" customHeight="1" x14ac:dyDescent="0.35">
      <c r="A68" s="18">
        <v>61</v>
      </c>
      <c r="B68" s="7" t="s">
        <v>543</v>
      </c>
      <c r="C68" s="7" t="s">
        <v>549</v>
      </c>
      <c r="D68" s="7"/>
      <c r="E68" s="7" t="s">
        <v>153</v>
      </c>
      <c r="F68" s="7" t="s">
        <v>550</v>
      </c>
      <c r="G68" s="7" t="s">
        <v>237</v>
      </c>
      <c r="H68" s="7" t="s">
        <v>551</v>
      </c>
      <c r="I68" s="7"/>
      <c r="J68" s="7"/>
      <c r="K68" s="7"/>
      <c r="L68" s="8"/>
      <c r="M68" s="7" t="s">
        <v>552</v>
      </c>
      <c r="N68" s="68" t="s">
        <v>553</v>
      </c>
      <c r="O68" s="9"/>
      <c r="P68" s="46" t="str">
        <f t="shared" si="0"/>
        <v>2011</v>
      </c>
    </row>
    <row r="69" spans="1:16" ht="84" customHeight="1" x14ac:dyDescent="0.35">
      <c r="A69" s="18">
        <v>62</v>
      </c>
      <c r="B69" s="7" t="s">
        <v>554</v>
      </c>
      <c r="C69" s="7" t="s">
        <v>555</v>
      </c>
      <c r="D69" s="7"/>
      <c r="E69" s="7" t="s">
        <v>153</v>
      </c>
      <c r="F69" s="7" t="s">
        <v>556</v>
      </c>
      <c r="G69" s="7" t="s">
        <v>237</v>
      </c>
      <c r="H69" s="7" t="s">
        <v>557</v>
      </c>
      <c r="I69" s="7"/>
      <c r="J69" s="7"/>
      <c r="K69" s="7"/>
      <c r="L69" s="8"/>
      <c r="M69" s="7" t="s">
        <v>558</v>
      </c>
      <c r="N69" s="68" t="s">
        <v>559</v>
      </c>
      <c r="O69" s="9" t="s">
        <v>560</v>
      </c>
      <c r="P69" s="46" t="str">
        <f t="shared" si="0"/>
        <v>2015</v>
      </c>
    </row>
    <row r="70" spans="1:16" ht="84" customHeight="1" x14ac:dyDescent="0.35">
      <c r="A70" s="18">
        <v>63</v>
      </c>
      <c r="B70" s="7" t="s">
        <v>142</v>
      </c>
      <c r="C70" s="7" t="s">
        <v>561</v>
      </c>
      <c r="D70" s="7"/>
      <c r="E70" s="7" t="s">
        <v>153</v>
      </c>
      <c r="F70" s="7" t="s">
        <v>562</v>
      </c>
      <c r="G70" s="7" t="s">
        <v>355</v>
      </c>
      <c r="H70" s="7" t="s">
        <v>563</v>
      </c>
      <c r="I70" s="7"/>
      <c r="J70" s="7"/>
      <c r="K70" s="7"/>
      <c r="L70" s="8"/>
      <c r="M70" s="7" t="s">
        <v>564</v>
      </c>
      <c r="N70" s="68" t="s">
        <v>565</v>
      </c>
      <c r="O70" s="9"/>
      <c r="P70" s="46" t="str">
        <f t="shared" si="0"/>
        <v>2011</v>
      </c>
    </row>
    <row r="71" spans="1:16" ht="84" customHeight="1" x14ac:dyDescent="0.35">
      <c r="A71" s="18">
        <v>64</v>
      </c>
      <c r="B71" s="65" t="s">
        <v>142</v>
      </c>
      <c r="C71" s="65" t="s">
        <v>566</v>
      </c>
      <c r="D71" s="65"/>
      <c r="E71" s="65" t="s">
        <v>153</v>
      </c>
      <c r="F71" s="65" t="s">
        <v>567</v>
      </c>
      <c r="G71" s="65" t="s">
        <v>348</v>
      </c>
      <c r="H71" s="65" t="s">
        <v>568</v>
      </c>
      <c r="I71" s="65"/>
      <c r="J71" s="65"/>
      <c r="K71" s="65"/>
      <c r="L71" s="66"/>
      <c r="M71" s="65" t="s">
        <v>569</v>
      </c>
      <c r="N71" s="68" t="s">
        <v>570</v>
      </c>
      <c r="O71" s="67"/>
      <c r="P71" s="46" t="str">
        <f t="shared" si="0"/>
        <v>2011</v>
      </c>
    </row>
    <row r="72" spans="1:16" ht="84" customHeight="1" x14ac:dyDescent="0.35">
      <c r="A72" s="18">
        <v>65</v>
      </c>
      <c r="B72" s="65" t="s">
        <v>571</v>
      </c>
      <c r="C72" s="65" t="s">
        <v>148</v>
      </c>
      <c r="D72" s="65" t="s">
        <v>25</v>
      </c>
      <c r="E72" s="65" t="s">
        <v>153</v>
      </c>
      <c r="F72" s="65" t="s">
        <v>419</v>
      </c>
      <c r="G72" s="65" t="s">
        <v>260</v>
      </c>
      <c r="H72" s="65" t="s">
        <v>420</v>
      </c>
      <c r="I72" s="65"/>
      <c r="J72" s="67"/>
      <c r="K72" s="65"/>
      <c r="L72" s="66"/>
      <c r="M72" s="65" t="s">
        <v>572</v>
      </c>
      <c r="N72" s="68" t="s">
        <v>573</v>
      </c>
      <c r="O72" s="65"/>
      <c r="P72" s="46" t="str">
        <f t="shared" si="0"/>
        <v>2019</v>
      </c>
    </row>
    <row r="73" spans="1:16" ht="84" customHeight="1" x14ac:dyDescent="0.35">
      <c r="A73" s="18">
        <v>66</v>
      </c>
      <c r="B73" s="65" t="s">
        <v>574</v>
      </c>
      <c r="C73" s="65" t="s">
        <v>575</v>
      </c>
      <c r="D73" s="65"/>
      <c r="E73" s="65" t="s">
        <v>153</v>
      </c>
      <c r="F73" s="65" t="s">
        <v>419</v>
      </c>
      <c r="G73" s="65" t="s">
        <v>260</v>
      </c>
      <c r="H73" s="65" t="s">
        <v>576</v>
      </c>
      <c r="I73" s="65"/>
      <c r="J73" s="65"/>
      <c r="K73" s="65"/>
      <c r="L73" s="66"/>
      <c r="M73" s="65" t="s">
        <v>577</v>
      </c>
      <c r="N73" s="68">
        <v>43353</v>
      </c>
      <c r="O73" s="67"/>
      <c r="P73" s="46" t="str">
        <f t="shared" ref="P73:P78" si="1">IF(D73="Fora de Operação","",RIGHT(M73,4))</f>
        <v>2018</v>
      </c>
    </row>
    <row r="74" spans="1:16" ht="84" customHeight="1" x14ac:dyDescent="0.35">
      <c r="A74" s="18">
        <v>67</v>
      </c>
      <c r="B74" s="65" t="s">
        <v>578</v>
      </c>
      <c r="C74" s="65" t="s">
        <v>579</v>
      </c>
      <c r="D74" s="65"/>
      <c r="E74" s="65" t="s">
        <v>153</v>
      </c>
      <c r="F74" s="65" t="s">
        <v>242</v>
      </c>
      <c r="G74" s="65" t="s">
        <v>222</v>
      </c>
      <c r="H74" s="65" t="s">
        <v>580</v>
      </c>
      <c r="I74" s="65"/>
      <c r="J74" s="65"/>
      <c r="K74" s="65"/>
      <c r="L74" s="66"/>
      <c r="M74" s="65" t="s">
        <v>581</v>
      </c>
      <c r="N74" s="68">
        <v>44312</v>
      </c>
      <c r="O74" s="67"/>
      <c r="P74" s="46" t="str">
        <f t="shared" si="1"/>
        <v>2021</v>
      </c>
    </row>
    <row r="75" spans="1:16" ht="84" customHeight="1" x14ac:dyDescent="0.35">
      <c r="A75" s="18">
        <v>68</v>
      </c>
      <c r="B75" s="65" t="s">
        <v>181</v>
      </c>
      <c r="C75" s="65" t="s">
        <v>182</v>
      </c>
      <c r="D75" s="65"/>
      <c r="E75" s="65" t="s">
        <v>582</v>
      </c>
      <c r="F75" s="65" t="s">
        <v>395</v>
      </c>
      <c r="G75" s="65" t="s">
        <v>355</v>
      </c>
      <c r="H75" s="65" t="s">
        <v>583</v>
      </c>
      <c r="I75" s="65"/>
      <c r="J75" s="65"/>
      <c r="K75" s="65"/>
      <c r="L75" s="66"/>
      <c r="M75" s="65" t="s">
        <v>584</v>
      </c>
      <c r="N75" s="68" t="s">
        <v>585</v>
      </c>
      <c r="O75" s="67" t="s">
        <v>586</v>
      </c>
      <c r="P75" s="46" t="str">
        <f t="shared" si="1"/>
        <v>2011</v>
      </c>
    </row>
    <row r="76" spans="1:16" ht="84" customHeight="1" x14ac:dyDescent="0.35">
      <c r="A76" s="18">
        <v>69</v>
      </c>
      <c r="B76" s="7" t="s">
        <v>587</v>
      </c>
      <c r="C76" s="7" t="s">
        <v>190</v>
      </c>
      <c r="D76" s="44"/>
      <c r="E76" s="7" t="s">
        <v>582</v>
      </c>
      <c r="F76" s="7" t="s">
        <v>588</v>
      </c>
      <c r="G76" s="7" t="s">
        <v>355</v>
      </c>
      <c r="H76" s="7" t="s">
        <v>589</v>
      </c>
      <c r="I76" s="7"/>
      <c r="J76" s="7"/>
      <c r="K76" s="7"/>
      <c r="L76" s="8"/>
      <c r="M76" s="7" t="s">
        <v>590</v>
      </c>
      <c r="N76" s="68" t="s">
        <v>591</v>
      </c>
      <c r="O76" s="9" t="s">
        <v>592</v>
      </c>
      <c r="P76" s="46" t="str">
        <f t="shared" si="1"/>
        <v>2005</v>
      </c>
    </row>
    <row r="77" spans="1:16" ht="84" customHeight="1" x14ac:dyDescent="0.35">
      <c r="A77" s="18">
        <v>70</v>
      </c>
      <c r="B77" s="7" t="s">
        <v>124</v>
      </c>
      <c r="C77" s="7" t="s">
        <v>593</v>
      </c>
      <c r="D77" s="7"/>
      <c r="E77" s="7" t="s">
        <v>582</v>
      </c>
      <c r="F77" s="7" t="s">
        <v>594</v>
      </c>
      <c r="G77" s="7" t="s">
        <v>415</v>
      </c>
      <c r="H77" s="7" t="s">
        <v>595</v>
      </c>
      <c r="I77" s="7"/>
      <c r="J77" s="7"/>
      <c r="K77" s="7"/>
      <c r="L77" s="8"/>
      <c r="M77" s="7" t="s">
        <v>596</v>
      </c>
      <c r="N77" s="68">
        <v>39570</v>
      </c>
      <c r="O77" s="9" t="s">
        <v>597</v>
      </c>
      <c r="P77" s="46" t="str">
        <f t="shared" si="1"/>
        <v>2008</v>
      </c>
    </row>
    <row r="78" spans="1:16" ht="84" customHeight="1" x14ac:dyDescent="0.35">
      <c r="A78" s="18">
        <v>71</v>
      </c>
      <c r="B78" s="7" t="s">
        <v>124</v>
      </c>
      <c r="C78" s="7" t="s">
        <v>598</v>
      </c>
      <c r="D78" s="7"/>
      <c r="E78" s="7" t="s">
        <v>582</v>
      </c>
      <c r="F78" s="7" t="s">
        <v>599</v>
      </c>
      <c r="G78" s="7" t="s">
        <v>237</v>
      </c>
      <c r="H78" s="7" t="s">
        <v>600</v>
      </c>
      <c r="I78" s="7"/>
      <c r="J78" s="7"/>
      <c r="K78" s="7"/>
      <c r="L78" s="8"/>
      <c r="M78" s="7" t="s">
        <v>601</v>
      </c>
      <c r="N78" s="68">
        <v>40903</v>
      </c>
      <c r="O78" s="9" t="s">
        <v>602</v>
      </c>
      <c r="P78" s="46" t="str">
        <f t="shared" si="1"/>
        <v>2011</v>
      </c>
    </row>
    <row r="79" spans="1:16" ht="76.150000000000006" x14ac:dyDescent="0.35">
      <c r="A79" s="18">
        <v>72</v>
      </c>
      <c r="B79" s="7" t="s">
        <v>124</v>
      </c>
      <c r="C79" s="7" t="s">
        <v>598</v>
      </c>
      <c r="D79" s="7"/>
      <c r="E79" s="7" t="s">
        <v>582</v>
      </c>
      <c r="F79" s="7" t="s">
        <v>599</v>
      </c>
      <c r="G79" s="7" t="s">
        <v>237</v>
      </c>
      <c r="H79" s="7" t="s">
        <v>603</v>
      </c>
      <c r="I79" s="7"/>
      <c r="J79" s="7"/>
      <c r="K79" s="7"/>
      <c r="L79" s="8"/>
      <c r="M79" s="7" t="s">
        <v>604</v>
      </c>
      <c r="N79" s="68">
        <v>41017</v>
      </c>
      <c r="O79" s="9" t="s">
        <v>602</v>
      </c>
    </row>
    <row r="80" spans="1:16" ht="66" customHeight="1" x14ac:dyDescent="0.35">
      <c r="A80" s="18">
        <v>73</v>
      </c>
      <c r="B80" s="7" t="s">
        <v>605</v>
      </c>
      <c r="C80" s="7" t="s">
        <v>136</v>
      </c>
      <c r="D80" s="7"/>
      <c r="E80" s="7" t="s">
        <v>582</v>
      </c>
      <c r="F80" s="7" t="s">
        <v>606</v>
      </c>
      <c r="G80" s="7" t="s">
        <v>229</v>
      </c>
      <c r="H80" s="7" t="s">
        <v>607</v>
      </c>
      <c r="I80" s="7"/>
      <c r="J80" s="7"/>
      <c r="K80" s="7"/>
      <c r="L80" s="8"/>
      <c r="M80" s="7" t="s">
        <v>608</v>
      </c>
      <c r="N80" s="9" t="s">
        <v>609</v>
      </c>
      <c r="O80" s="9" t="s">
        <v>610</v>
      </c>
    </row>
    <row r="81" spans="1:15" ht="66" customHeight="1" x14ac:dyDescent="0.35">
      <c r="A81" s="18">
        <v>74</v>
      </c>
      <c r="B81" s="7" t="s">
        <v>611</v>
      </c>
      <c r="C81" s="7" t="s">
        <v>612</v>
      </c>
      <c r="D81" s="7"/>
      <c r="E81" s="7" t="s">
        <v>235</v>
      </c>
      <c r="F81" s="7" t="s">
        <v>429</v>
      </c>
      <c r="G81" s="7" t="s">
        <v>430</v>
      </c>
      <c r="H81" s="7" t="s">
        <v>613</v>
      </c>
      <c r="I81" s="7"/>
      <c r="J81" s="7"/>
      <c r="K81" s="7"/>
      <c r="L81" s="8"/>
      <c r="M81" s="7" t="s">
        <v>614</v>
      </c>
      <c r="N81" s="9" t="s">
        <v>615</v>
      </c>
      <c r="O81" s="9"/>
    </row>
    <row r="82" spans="1:15" ht="37.5" customHeight="1" x14ac:dyDescent="0.35">
      <c r="A82" s="18">
        <v>75</v>
      </c>
      <c r="B82" s="7" t="s">
        <v>616</v>
      </c>
      <c r="C82" s="7" t="s">
        <v>617</v>
      </c>
      <c r="D82" s="7"/>
      <c r="E82" s="7" t="s">
        <v>153</v>
      </c>
      <c r="F82" s="7" t="s">
        <v>301</v>
      </c>
      <c r="G82" s="7" t="s">
        <v>222</v>
      </c>
      <c r="H82" s="7" t="s">
        <v>618</v>
      </c>
      <c r="I82" s="7"/>
      <c r="J82" s="7"/>
      <c r="K82" s="7"/>
      <c r="L82" s="8"/>
      <c r="M82" s="7" t="s">
        <v>619</v>
      </c>
      <c r="N82" s="68" t="s">
        <v>620</v>
      </c>
      <c r="O82" s="9"/>
    </row>
    <row r="83" spans="1:15" ht="21.75" x14ac:dyDescent="0.35">
      <c r="A83" s="18">
        <v>76</v>
      </c>
      <c r="B83" s="7" t="s">
        <v>621</v>
      </c>
      <c r="C83" s="7" t="s">
        <v>622</v>
      </c>
      <c r="D83" s="7"/>
      <c r="E83" s="7" t="s">
        <v>235</v>
      </c>
      <c r="F83" s="7" t="s">
        <v>623</v>
      </c>
      <c r="G83" s="7" t="s">
        <v>430</v>
      </c>
      <c r="H83" s="7" t="s">
        <v>624</v>
      </c>
      <c r="I83" s="7"/>
      <c r="J83" s="7"/>
      <c r="K83" s="7"/>
      <c r="L83" s="8"/>
      <c r="M83" s="7" t="s">
        <v>625</v>
      </c>
      <c r="N83" s="68">
        <v>44697</v>
      </c>
      <c r="O83" s="9"/>
    </row>
    <row r="84" spans="1:15" ht="23.25" customHeight="1" x14ac:dyDescent="0.35">
      <c r="A84" s="18">
        <v>77</v>
      </c>
      <c r="B84" s="7" t="s">
        <v>626</v>
      </c>
      <c r="C84" s="7" t="s">
        <v>292</v>
      </c>
      <c r="D84" s="7"/>
      <c r="E84" s="7" t="s">
        <v>153</v>
      </c>
      <c r="F84" s="7" t="s">
        <v>627</v>
      </c>
      <c r="G84" s="7" t="s">
        <v>294</v>
      </c>
      <c r="H84" s="7" t="s">
        <v>628</v>
      </c>
      <c r="I84" s="7"/>
      <c r="J84" s="7"/>
      <c r="K84" s="7"/>
      <c r="L84" s="8"/>
      <c r="M84" s="7" t="s">
        <v>629</v>
      </c>
      <c r="N84" s="68">
        <v>44701</v>
      </c>
      <c r="O84" s="9"/>
    </row>
    <row r="85" spans="1:15" ht="23.25" customHeight="1" x14ac:dyDescent="0.35">
      <c r="A85" s="18">
        <v>78</v>
      </c>
      <c r="B85" s="7" t="s">
        <v>630</v>
      </c>
      <c r="C85" s="7" t="s">
        <v>631</v>
      </c>
      <c r="D85" s="7"/>
      <c r="E85" s="7" t="s">
        <v>153</v>
      </c>
      <c r="F85" s="7" t="s">
        <v>632</v>
      </c>
      <c r="G85" s="7" t="s">
        <v>260</v>
      </c>
      <c r="H85" s="7" t="s">
        <v>633</v>
      </c>
      <c r="I85" s="7"/>
      <c r="J85" s="7"/>
      <c r="K85" s="7"/>
      <c r="L85" s="8"/>
      <c r="M85" s="7" t="s">
        <v>634</v>
      </c>
      <c r="N85" s="68" t="s">
        <v>635</v>
      </c>
      <c r="O85" s="9"/>
    </row>
    <row r="86" spans="1:15" ht="21.75" x14ac:dyDescent="0.35">
      <c r="A86" s="18">
        <v>79</v>
      </c>
      <c r="B86" s="7" t="s">
        <v>636</v>
      </c>
      <c r="C86" s="7" t="s">
        <v>637</v>
      </c>
      <c r="D86" s="7"/>
      <c r="E86" s="7" t="s">
        <v>153</v>
      </c>
      <c r="F86" s="7" t="s">
        <v>638</v>
      </c>
      <c r="G86" s="7" t="s">
        <v>322</v>
      </c>
      <c r="H86" s="7" t="s">
        <v>639</v>
      </c>
      <c r="I86" s="7"/>
      <c r="J86" s="7"/>
      <c r="K86" s="7"/>
      <c r="L86" s="8"/>
      <c r="M86" s="7" t="s">
        <v>640</v>
      </c>
      <c r="N86" s="68">
        <v>45026</v>
      </c>
      <c r="O86" s="9"/>
    </row>
    <row r="87" spans="1:15" ht="21.75" x14ac:dyDescent="0.35">
      <c r="A87" s="18">
        <v>80</v>
      </c>
      <c r="B87" s="7" t="s">
        <v>641</v>
      </c>
      <c r="C87" s="7" t="s">
        <v>642</v>
      </c>
      <c r="D87" s="7"/>
      <c r="E87" s="7" t="s">
        <v>153</v>
      </c>
      <c r="F87" s="7" t="s">
        <v>643</v>
      </c>
      <c r="G87" s="7" t="s">
        <v>355</v>
      </c>
      <c r="H87" s="7" t="s">
        <v>644</v>
      </c>
      <c r="I87" s="7"/>
      <c r="J87" s="7"/>
      <c r="K87" s="7"/>
      <c r="L87" s="8"/>
      <c r="M87" s="7" t="s">
        <v>645</v>
      </c>
      <c r="N87" s="68" t="s">
        <v>646</v>
      </c>
      <c r="O87" s="9"/>
    </row>
    <row r="88" spans="1:15" ht="21.75" x14ac:dyDescent="0.35">
      <c r="A88" s="18">
        <v>81</v>
      </c>
      <c r="B88" s="7" t="s">
        <v>647</v>
      </c>
      <c r="C88" s="7" t="s">
        <v>648</v>
      </c>
      <c r="D88" s="7"/>
      <c r="E88" s="7" t="s">
        <v>235</v>
      </c>
      <c r="F88" s="7" t="s">
        <v>649</v>
      </c>
      <c r="G88" s="7" t="s">
        <v>222</v>
      </c>
      <c r="H88" s="7" t="s">
        <v>650</v>
      </c>
      <c r="I88" s="7"/>
      <c r="J88" s="7"/>
      <c r="K88" s="7"/>
      <c r="L88" s="8"/>
      <c r="M88" s="7" t="s">
        <v>651</v>
      </c>
      <c r="N88" s="68">
        <v>45026</v>
      </c>
      <c r="O88" s="9"/>
    </row>
  </sheetData>
  <autoFilter ref="B7:O80" xr:uid="{00000000-0009-0000-0000-000001000000}">
    <sortState xmlns:xlrd2="http://schemas.microsoft.com/office/spreadsheetml/2017/richdata2" ref="B9:O80">
      <sortCondition ref="E7:E80"/>
    </sortState>
  </autoFilter>
  <sortState xmlns:xlrd2="http://schemas.microsoft.com/office/spreadsheetml/2017/richdata2" ref="S71:S115">
    <sortCondition ref="S71"/>
  </sortState>
  <mergeCells count="18">
    <mergeCell ref="P6:P7"/>
    <mergeCell ref="B1:O1"/>
    <mergeCell ref="G6:G7"/>
    <mergeCell ref="O6:O7"/>
    <mergeCell ref="F6:F7"/>
    <mergeCell ref="M6:N6"/>
    <mergeCell ref="J6:L6"/>
    <mergeCell ref="J4:L4"/>
    <mergeCell ref="H6:H7"/>
    <mergeCell ref="I6:I7"/>
    <mergeCell ref="N4:O4"/>
    <mergeCell ref="E2:F2"/>
    <mergeCell ref="E4:F4"/>
    <mergeCell ref="A6:A7"/>
    <mergeCell ref="B6:B7"/>
    <mergeCell ref="C6:C7"/>
    <mergeCell ref="D6:D7"/>
    <mergeCell ref="E6:E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1" fitToHeight="2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workbookViewId="0">
      <pane ySplit="8" topLeftCell="A22" activePane="bottomLeft" state="frozen"/>
      <selection pane="bottomLeft" activeCell="F31" sqref="F31"/>
    </sheetView>
  </sheetViews>
  <sheetFormatPr defaultColWidth="8.86328125" defaultRowHeight="12.75" x14ac:dyDescent="0.35"/>
  <cols>
    <col min="1" max="1" width="3.59765625" style="20" customWidth="1"/>
    <col min="2" max="2" width="20.59765625" style="26" customWidth="1"/>
    <col min="3" max="3" width="18.1328125" style="24" customWidth="1"/>
    <col min="4" max="4" width="9.265625" style="24" customWidth="1"/>
    <col min="5" max="5" width="13" style="24" customWidth="1"/>
    <col min="6" max="6" width="11.73046875" style="24" customWidth="1"/>
    <col min="7" max="7" width="5.1328125" style="24" customWidth="1"/>
    <col min="8" max="8" width="21.73046875" style="24" customWidth="1"/>
    <col min="9" max="9" width="11.59765625" style="24" hidden="1" customWidth="1"/>
    <col min="10" max="10" width="9.73046875" style="24" hidden="1" customWidth="1"/>
    <col min="11" max="11" width="12.1328125" style="24" hidden="1" customWidth="1"/>
    <col min="12" max="12" width="12.86328125" style="24" hidden="1" customWidth="1"/>
    <col min="13" max="13" width="11.1328125" style="24" customWidth="1"/>
    <col min="14" max="14" width="10.3984375" style="24" customWidth="1"/>
    <col min="15" max="15" width="36.86328125" style="24" customWidth="1"/>
    <col min="16" max="16" width="13.3984375" style="20" hidden="1" customWidth="1"/>
    <col min="17" max="16384" width="8.86328125" style="20"/>
  </cols>
  <sheetData>
    <row r="1" spans="1:16" customFormat="1" ht="60.6" customHeight="1" x14ac:dyDescent="0.35">
      <c r="A1" s="15"/>
      <c r="B1" s="101" t="s">
        <v>652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92"/>
    </row>
    <row r="2" spans="1:16" customFormat="1" ht="18" customHeight="1" x14ac:dyDescent="0.35">
      <c r="A2" s="27"/>
      <c r="B2" s="58"/>
      <c r="C2" s="28"/>
      <c r="D2" s="85" t="s">
        <v>1</v>
      </c>
      <c r="E2" s="85"/>
      <c r="F2" s="88">
        <f>F4-20</f>
        <v>45401</v>
      </c>
      <c r="G2" s="88"/>
      <c r="H2" s="28"/>
      <c r="I2" s="28"/>
      <c r="J2" s="28"/>
      <c r="K2" s="28"/>
      <c r="L2" s="28"/>
      <c r="M2" s="28"/>
      <c r="N2" s="28"/>
      <c r="O2" s="32"/>
    </row>
    <row r="3" spans="1:16" customFormat="1" ht="13.9" customHeight="1" x14ac:dyDescent="0.35">
      <c r="A3" s="27"/>
      <c r="B3" s="5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2"/>
    </row>
    <row r="4" spans="1:16" customFormat="1" ht="11.25" customHeight="1" x14ac:dyDescent="0.35">
      <c r="A4" s="17"/>
      <c r="B4" s="59" t="s">
        <v>208</v>
      </c>
      <c r="C4" s="5" t="s">
        <v>653</v>
      </c>
      <c r="D4" s="96" t="s">
        <v>3</v>
      </c>
      <c r="E4" s="96"/>
      <c r="F4" s="86">
        <f>'Distribuidores de GNC'!F4</f>
        <v>45421</v>
      </c>
      <c r="G4" s="86"/>
      <c r="H4" s="37"/>
      <c r="I4" s="37"/>
      <c r="J4" s="37"/>
      <c r="K4" s="37"/>
      <c r="L4" s="37"/>
      <c r="M4" s="37"/>
      <c r="N4" s="60"/>
      <c r="O4" s="61"/>
    </row>
    <row r="5" spans="1:16" ht="3" customHeight="1" x14ac:dyDescent="0.4">
      <c r="B5" s="25"/>
      <c r="C5" s="21"/>
      <c r="D5" s="22"/>
      <c r="E5" s="22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6" s="26" customFormat="1" ht="24" customHeight="1" x14ac:dyDescent="0.35">
      <c r="A6" s="83" t="s">
        <v>4</v>
      </c>
      <c r="B6" s="83" t="s">
        <v>5</v>
      </c>
      <c r="C6" s="82" t="s">
        <v>6</v>
      </c>
      <c r="D6" s="83" t="s">
        <v>7</v>
      </c>
      <c r="E6" s="98" t="s">
        <v>8</v>
      </c>
      <c r="F6" s="99"/>
      <c r="G6" s="100"/>
      <c r="H6" s="83" t="s">
        <v>9</v>
      </c>
      <c r="I6" s="83" t="s">
        <v>10</v>
      </c>
      <c r="J6" s="82" t="s">
        <v>654</v>
      </c>
      <c r="K6" s="82"/>
      <c r="L6" s="82"/>
      <c r="M6" s="82" t="s">
        <v>655</v>
      </c>
      <c r="N6" s="82"/>
      <c r="O6" s="82" t="s">
        <v>13</v>
      </c>
      <c r="P6" s="82" t="s">
        <v>656</v>
      </c>
    </row>
    <row r="7" spans="1:16" s="26" customFormat="1" ht="12" customHeight="1" x14ac:dyDescent="0.35">
      <c r="A7" s="97"/>
      <c r="B7" s="97"/>
      <c r="C7" s="82"/>
      <c r="D7" s="97"/>
      <c r="E7" s="83" t="s">
        <v>657</v>
      </c>
      <c r="F7" s="99" t="s">
        <v>658</v>
      </c>
      <c r="G7" s="100"/>
      <c r="H7" s="97"/>
      <c r="I7" s="97"/>
      <c r="J7" s="83" t="s">
        <v>18</v>
      </c>
      <c r="K7" s="98" t="s">
        <v>659</v>
      </c>
      <c r="L7" s="100"/>
      <c r="M7" s="83" t="s">
        <v>21</v>
      </c>
      <c r="N7" s="83" t="s">
        <v>22</v>
      </c>
      <c r="O7" s="82"/>
      <c r="P7" s="82"/>
    </row>
    <row r="8" spans="1:16" s="26" customFormat="1" ht="32.65" x14ac:dyDescent="0.35">
      <c r="A8" s="84"/>
      <c r="B8" s="84"/>
      <c r="C8" s="82"/>
      <c r="D8" s="84"/>
      <c r="E8" s="84"/>
      <c r="F8" s="31" t="s">
        <v>660</v>
      </c>
      <c r="G8" s="6" t="s">
        <v>212</v>
      </c>
      <c r="H8" s="84"/>
      <c r="I8" s="84"/>
      <c r="J8" s="84"/>
      <c r="K8" s="6" t="s">
        <v>661</v>
      </c>
      <c r="L8" s="6" t="s">
        <v>662</v>
      </c>
      <c r="M8" s="84"/>
      <c r="N8" s="84"/>
      <c r="O8" s="82"/>
      <c r="P8" s="82"/>
    </row>
    <row r="9" spans="1:16" ht="69" customHeight="1" x14ac:dyDescent="0.35">
      <c r="A9" s="23">
        <v>1</v>
      </c>
      <c r="B9" s="7" t="s">
        <v>663</v>
      </c>
      <c r="C9" s="7" t="s">
        <v>664</v>
      </c>
      <c r="D9" s="7" t="s">
        <v>25</v>
      </c>
      <c r="E9" s="7" t="s">
        <v>665</v>
      </c>
      <c r="F9" s="7" t="s">
        <v>666</v>
      </c>
      <c r="G9" s="7" t="s">
        <v>322</v>
      </c>
      <c r="H9" s="7" t="s">
        <v>667</v>
      </c>
      <c r="I9" s="7"/>
      <c r="J9" s="9"/>
      <c r="K9" s="7"/>
      <c r="L9" s="8"/>
      <c r="M9" s="7" t="s">
        <v>668</v>
      </c>
      <c r="N9" s="9" t="s">
        <v>669</v>
      </c>
      <c r="O9" s="7"/>
      <c r="P9" s="45" t="str">
        <f>IF(D9="Em Atividade",CONCATENATE("20",RIGHT(M9,2),""))</f>
        <v>2015</v>
      </c>
    </row>
    <row r="10" spans="1:16" ht="69" customHeight="1" x14ac:dyDescent="0.35">
      <c r="A10" s="23">
        <v>2</v>
      </c>
      <c r="B10" s="7" t="s">
        <v>663</v>
      </c>
      <c r="C10" s="7" t="s">
        <v>664</v>
      </c>
      <c r="D10" s="7" t="s">
        <v>25</v>
      </c>
      <c r="E10" s="7" t="s">
        <v>665</v>
      </c>
      <c r="F10" s="7" t="s">
        <v>670</v>
      </c>
      <c r="G10" s="7" t="s">
        <v>322</v>
      </c>
      <c r="H10" s="7" t="s">
        <v>671</v>
      </c>
      <c r="I10" s="7"/>
      <c r="J10" s="9"/>
      <c r="K10" s="7"/>
      <c r="L10" s="8"/>
      <c r="M10" s="7" t="s">
        <v>672</v>
      </c>
      <c r="N10" s="9">
        <v>42479</v>
      </c>
      <c r="O10" s="7"/>
      <c r="P10" s="45" t="str">
        <f>IF(D10="Em Atividade",CONCATENATE("20",RIGHT(M10,2),""))</f>
        <v>2016</v>
      </c>
    </row>
    <row r="11" spans="1:16" ht="69" customHeight="1" x14ac:dyDescent="0.35">
      <c r="A11" s="23">
        <v>3</v>
      </c>
      <c r="B11" s="7" t="s">
        <v>83</v>
      </c>
      <c r="C11" s="7" t="s">
        <v>84</v>
      </c>
      <c r="D11" s="7" t="s">
        <v>25</v>
      </c>
      <c r="E11" s="7" t="s">
        <v>673</v>
      </c>
      <c r="F11" s="7" t="s">
        <v>674</v>
      </c>
      <c r="G11" s="7" t="s">
        <v>322</v>
      </c>
      <c r="H11" s="7" t="s">
        <v>675</v>
      </c>
      <c r="I11" s="7"/>
      <c r="J11" s="7"/>
      <c r="K11" s="7"/>
      <c r="L11" s="8"/>
      <c r="M11" s="7" t="s">
        <v>676</v>
      </c>
      <c r="N11" s="9">
        <v>40045</v>
      </c>
      <c r="O11" s="7"/>
      <c r="P11" s="45" t="str">
        <f t="shared" ref="P11:P19" si="0">IF(D11="Em Atividade",CONCATENATE("20",RIGHT(M11,2),""))</f>
        <v>2009</v>
      </c>
    </row>
    <row r="12" spans="1:16" ht="69" customHeight="1" x14ac:dyDescent="0.35">
      <c r="A12" s="23">
        <v>4</v>
      </c>
      <c r="B12" s="7" t="s">
        <v>89</v>
      </c>
      <c r="C12" s="7" t="s">
        <v>90</v>
      </c>
      <c r="D12" s="7" t="s">
        <v>25</v>
      </c>
      <c r="E12" s="7" t="s">
        <v>677</v>
      </c>
      <c r="F12" s="7" t="s">
        <v>678</v>
      </c>
      <c r="G12" s="7" t="s">
        <v>355</v>
      </c>
      <c r="H12" s="7" t="s">
        <v>679</v>
      </c>
      <c r="I12" s="7"/>
      <c r="J12" s="9"/>
      <c r="K12" s="7"/>
      <c r="L12" s="8"/>
      <c r="M12" s="7" t="s">
        <v>680</v>
      </c>
      <c r="N12" s="9" t="s">
        <v>681</v>
      </c>
      <c r="O12" s="7" t="s">
        <v>682</v>
      </c>
      <c r="P12" s="45" t="str">
        <f t="shared" si="0"/>
        <v>2016</v>
      </c>
    </row>
    <row r="13" spans="1:16" ht="69" customHeight="1" x14ac:dyDescent="0.35">
      <c r="A13" s="23">
        <v>5</v>
      </c>
      <c r="B13" s="7" t="s">
        <v>438</v>
      </c>
      <c r="C13" s="7" t="s">
        <v>114</v>
      </c>
      <c r="D13" s="7" t="s">
        <v>25</v>
      </c>
      <c r="E13" s="7" t="s">
        <v>683</v>
      </c>
      <c r="F13" s="7" t="s">
        <v>684</v>
      </c>
      <c r="G13" s="7" t="s">
        <v>222</v>
      </c>
      <c r="H13" s="7" t="s">
        <v>685</v>
      </c>
      <c r="I13" s="7"/>
      <c r="J13" s="9"/>
      <c r="K13" s="7"/>
      <c r="L13" s="8"/>
      <c r="M13" s="7" t="s">
        <v>686</v>
      </c>
      <c r="N13" s="9">
        <v>40932</v>
      </c>
      <c r="O13" s="7"/>
      <c r="P13" s="45" t="str">
        <f t="shared" si="0"/>
        <v>2012</v>
      </c>
    </row>
    <row r="14" spans="1:16" ht="69" customHeight="1" x14ac:dyDescent="0.35">
      <c r="A14" s="23">
        <v>6</v>
      </c>
      <c r="B14" s="7" t="s">
        <v>438</v>
      </c>
      <c r="C14" s="7" t="s">
        <v>114</v>
      </c>
      <c r="D14" s="7" t="s">
        <v>25</v>
      </c>
      <c r="E14" s="7" t="s">
        <v>683</v>
      </c>
      <c r="F14" s="7" t="s">
        <v>687</v>
      </c>
      <c r="G14" s="7" t="s">
        <v>222</v>
      </c>
      <c r="H14" s="7" t="s">
        <v>688</v>
      </c>
      <c r="I14" s="7"/>
      <c r="J14" s="9"/>
      <c r="K14" s="7"/>
      <c r="L14" s="8"/>
      <c r="M14" s="7" t="s">
        <v>689</v>
      </c>
      <c r="N14" s="9">
        <v>40970</v>
      </c>
      <c r="O14" s="7"/>
      <c r="P14" s="45" t="str">
        <f t="shared" si="0"/>
        <v>2012</v>
      </c>
    </row>
    <row r="15" spans="1:16" ht="69" customHeight="1" x14ac:dyDescent="0.35">
      <c r="A15" s="23">
        <v>7</v>
      </c>
      <c r="B15" s="7" t="s">
        <v>124</v>
      </c>
      <c r="C15" s="7" t="s">
        <v>226</v>
      </c>
      <c r="D15" s="7" t="s">
        <v>25</v>
      </c>
      <c r="E15" s="7" t="s">
        <v>690</v>
      </c>
      <c r="F15" s="7" t="s">
        <v>228</v>
      </c>
      <c r="G15" s="7" t="s">
        <v>229</v>
      </c>
      <c r="H15" s="7" t="s">
        <v>691</v>
      </c>
      <c r="I15" s="7"/>
      <c r="J15" s="9"/>
      <c r="K15" s="7"/>
      <c r="L15" s="8"/>
      <c r="M15" s="7" t="s">
        <v>692</v>
      </c>
      <c r="N15" s="9">
        <v>41354</v>
      </c>
      <c r="O15" s="7"/>
      <c r="P15" s="45" t="str">
        <f t="shared" si="0"/>
        <v>2013</v>
      </c>
    </row>
    <row r="16" spans="1:16" ht="69" customHeight="1" x14ac:dyDescent="0.35">
      <c r="A16" s="23">
        <v>8</v>
      </c>
      <c r="B16" s="7" t="s">
        <v>693</v>
      </c>
      <c r="C16" s="7" t="s">
        <v>320</v>
      </c>
      <c r="D16" s="7" t="s">
        <v>25</v>
      </c>
      <c r="E16" s="7" t="s">
        <v>694</v>
      </c>
      <c r="F16" s="7" t="s">
        <v>695</v>
      </c>
      <c r="G16" s="7" t="s">
        <v>322</v>
      </c>
      <c r="H16" s="7" t="s">
        <v>696</v>
      </c>
      <c r="I16" s="7"/>
      <c r="J16" s="9"/>
      <c r="K16" s="7"/>
      <c r="L16" s="8"/>
      <c r="M16" s="7" t="s">
        <v>697</v>
      </c>
      <c r="N16" s="9">
        <v>42986</v>
      </c>
      <c r="O16" s="7"/>
      <c r="P16" s="45" t="str">
        <f t="shared" si="0"/>
        <v>2017</v>
      </c>
    </row>
    <row r="17" spans="1:16" ht="69" customHeight="1" x14ac:dyDescent="0.35">
      <c r="A17" s="23">
        <v>9</v>
      </c>
      <c r="B17" s="7" t="s">
        <v>83</v>
      </c>
      <c r="C17" s="7" t="s">
        <v>84</v>
      </c>
      <c r="D17" s="7" t="s">
        <v>25</v>
      </c>
      <c r="E17" s="7" t="s">
        <v>698</v>
      </c>
      <c r="F17" s="7" t="s">
        <v>699</v>
      </c>
      <c r="G17" s="7" t="s">
        <v>322</v>
      </c>
      <c r="H17" s="7" t="s">
        <v>700</v>
      </c>
      <c r="I17" s="7"/>
      <c r="J17" s="9"/>
      <c r="K17" s="7"/>
      <c r="L17" s="8"/>
      <c r="M17" s="7" t="s">
        <v>701</v>
      </c>
      <c r="N17" s="9" t="s">
        <v>702</v>
      </c>
      <c r="O17" s="7"/>
      <c r="P17" s="45" t="str">
        <f t="shared" si="0"/>
        <v>2017</v>
      </c>
    </row>
    <row r="18" spans="1:16" ht="69" customHeight="1" x14ac:dyDescent="0.35">
      <c r="A18" s="23">
        <v>10</v>
      </c>
      <c r="B18" s="7" t="s">
        <v>89</v>
      </c>
      <c r="C18" s="7" t="s">
        <v>90</v>
      </c>
      <c r="D18" s="7" t="s">
        <v>25</v>
      </c>
      <c r="E18" s="7" t="s">
        <v>703</v>
      </c>
      <c r="F18" s="7" t="s">
        <v>704</v>
      </c>
      <c r="G18" s="7" t="s">
        <v>355</v>
      </c>
      <c r="H18" s="7" t="s">
        <v>705</v>
      </c>
      <c r="I18" s="7"/>
      <c r="J18" s="9"/>
      <c r="K18" s="7"/>
      <c r="L18" s="8"/>
      <c r="M18" s="7" t="s">
        <v>706</v>
      </c>
      <c r="N18" s="9">
        <v>43256</v>
      </c>
      <c r="O18" s="7"/>
      <c r="P18" s="45" t="str">
        <f t="shared" si="0"/>
        <v>2018</v>
      </c>
    </row>
    <row r="19" spans="1:16" ht="69" customHeight="1" x14ac:dyDescent="0.35">
      <c r="A19" s="23">
        <v>11</v>
      </c>
      <c r="B19" s="7" t="s">
        <v>438</v>
      </c>
      <c r="C19" s="7" t="s">
        <v>449</v>
      </c>
      <c r="D19" s="7" t="s">
        <v>25</v>
      </c>
      <c r="E19" s="7" t="s">
        <v>453</v>
      </c>
      <c r="F19" s="7" t="s">
        <v>707</v>
      </c>
      <c r="G19" s="7" t="s">
        <v>322</v>
      </c>
      <c r="H19" s="7" t="s">
        <v>708</v>
      </c>
      <c r="I19" s="7"/>
      <c r="J19" s="9"/>
      <c r="K19" s="7"/>
      <c r="L19" s="8"/>
      <c r="M19" s="7" t="s">
        <v>709</v>
      </c>
      <c r="N19" s="9">
        <v>43342</v>
      </c>
      <c r="O19" s="7"/>
      <c r="P19" s="45" t="str">
        <f t="shared" si="0"/>
        <v>2018</v>
      </c>
    </row>
    <row r="20" spans="1:16" ht="69" customHeight="1" x14ac:dyDescent="0.35">
      <c r="A20" s="23">
        <v>12</v>
      </c>
      <c r="B20" s="65" t="s">
        <v>438</v>
      </c>
      <c r="C20" s="65" t="s">
        <v>449</v>
      </c>
      <c r="D20" s="65" t="s">
        <v>25</v>
      </c>
      <c r="E20" s="65" t="s">
        <v>710</v>
      </c>
      <c r="F20" s="65" t="s">
        <v>707</v>
      </c>
      <c r="G20" s="65" t="s">
        <v>322</v>
      </c>
      <c r="H20" s="65" t="s">
        <v>711</v>
      </c>
      <c r="I20" s="65"/>
      <c r="J20" s="67"/>
      <c r="K20" s="65"/>
      <c r="L20" s="66"/>
      <c r="M20" s="65" t="s">
        <v>712</v>
      </c>
      <c r="N20" s="67">
        <v>43382</v>
      </c>
      <c r="O20" s="65"/>
      <c r="P20" s="45" t="str">
        <f>IF(D20="Em Atividade",CONCATENATE("20",RIGHT(M20,2),""))</f>
        <v>2018</v>
      </c>
    </row>
    <row r="21" spans="1:16" ht="47.25" customHeight="1" x14ac:dyDescent="0.35">
      <c r="A21" s="23">
        <v>13</v>
      </c>
      <c r="B21" s="65" t="s">
        <v>713</v>
      </c>
      <c r="C21" s="65" t="s">
        <v>90</v>
      </c>
      <c r="D21" s="65" t="s">
        <v>25</v>
      </c>
      <c r="E21" s="65" t="s">
        <v>714</v>
      </c>
      <c r="F21" s="65" t="s">
        <v>395</v>
      </c>
      <c r="G21" s="65" t="s">
        <v>355</v>
      </c>
      <c r="H21" s="65" t="s">
        <v>715</v>
      </c>
      <c r="I21" s="65"/>
      <c r="J21" s="67"/>
      <c r="K21" s="65"/>
      <c r="L21" s="66"/>
      <c r="M21" s="65" t="s">
        <v>716</v>
      </c>
      <c r="N21" s="67">
        <v>43168</v>
      </c>
      <c r="O21" s="65"/>
    </row>
    <row r="22" spans="1:16" ht="47.25" customHeight="1" x14ac:dyDescent="0.35">
      <c r="A22" s="23">
        <v>14</v>
      </c>
      <c r="B22" s="65" t="s">
        <v>717</v>
      </c>
      <c r="C22" s="65" t="s">
        <v>114</v>
      </c>
      <c r="D22" s="65" t="s">
        <v>25</v>
      </c>
      <c r="E22" s="65" t="s">
        <v>718</v>
      </c>
      <c r="F22" s="65" t="s">
        <v>719</v>
      </c>
      <c r="G22" s="65" t="s">
        <v>222</v>
      </c>
      <c r="H22" s="65" t="s">
        <v>720</v>
      </c>
      <c r="I22" s="65"/>
      <c r="J22" s="67"/>
      <c r="K22" s="65"/>
      <c r="L22" s="66"/>
      <c r="M22" s="65" t="s">
        <v>721</v>
      </c>
      <c r="N22" s="67" t="s">
        <v>722</v>
      </c>
      <c r="O22" s="69" t="s">
        <v>723</v>
      </c>
    </row>
    <row r="23" spans="1:16" ht="32.65" x14ac:dyDescent="0.35">
      <c r="A23" s="23">
        <v>15</v>
      </c>
      <c r="B23" s="65" t="s">
        <v>724</v>
      </c>
      <c r="C23" s="65" t="s">
        <v>24</v>
      </c>
      <c r="D23" s="65" t="s">
        <v>25</v>
      </c>
      <c r="E23" s="65" t="s">
        <v>725</v>
      </c>
      <c r="F23" s="65" t="s">
        <v>726</v>
      </c>
      <c r="G23" s="65" t="s">
        <v>260</v>
      </c>
      <c r="H23" s="65" t="s">
        <v>727</v>
      </c>
      <c r="I23" s="65"/>
      <c r="J23" s="67"/>
      <c r="K23" s="65"/>
      <c r="L23" s="66"/>
      <c r="M23" s="65" t="s">
        <v>728</v>
      </c>
      <c r="N23" s="67">
        <v>44600</v>
      </c>
      <c r="O23" s="65"/>
    </row>
    <row r="24" spans="1:16" ht="37.5" customHeight="1" x14ac:dyDescent="0.35">
      <c r="A24" s="23">
        <v>16</v>
      </c>
      <c r="B24" s="65" t="s">
        <v>438</v>
      </c>
      <c r="C24" s="65" t="s">
        <v>114</v>
      </c>
      <c r="D24" s="65" t="s">
        <v>25</v>
      </c>
      <c r="E24" s="65" t="s">
        <v>718</v>
      </c>
      <c r="F24" s="65" t="s">
        <v>729</v>
      </c>
      <c r="G24" s="65" t="s">
        <v>222</v>
      </c>
      <c r="H24" s="65" t="s">
        <v>730</v>
      </c>
      <c r="I24" s="65"/>
      <c r="J24" s="67"/>
      <c r="K24" s="65"/>
      <c r="L24" s="66"/>
      <c r="M24" s="65" t="s">
        <v>731</v>
      </c>
      <c r="N24" s="67">
        <v>45114</v>
      </c>
      <c r="O24" s="69" t="s">
        <v>723</v>
      </c>
    </row>
    <row r="25" spans="1:16" ht="40.5" customHeight="1" x14ac:dyDescent="0.35">
      <c r="A25" s="23">
        <v>17</v>
      </c>
      <c r="B25" s="65" t="s">
        <v>438</v>
      </c>
      <c r="C25" s="65" t="s">
        <v>114</v>
      </c>
      <c r="D25" s="65" t="s">
        <v>25</v>
      </c>
      <c r="E25" s="65" t="s">
        <v>718</v>
      </c>
      <c r="F25" s="65" t="s">
        <v>732</v>
      </c>
      <c r="G25" s="65" t="s">
        <v>222</v>
      </c>
      <c r="H25" s="65" t="s">
        <v>733</v>
      </c>
      <c r="I25" s="65"/>
      <c r="J25" s="67"/>
      <c r="K25" s="65"/>
      <c r="L25" s="66"/>
      <c r="M25" s="65" t="s">
        <v>734</v>
      </c>
      <c r="N25" s="67">
        <v>45114</v>
      </c>
      <c r="O25" s="69" t="s">
        <v>723</v>
      </c>
    </row>
    <row r="26" spans="1:16" ht="45" customHeight="1" x14ac:dyDescent="0.35">
      <c r="A26" s="23">
        <v>18</v>
      </c>
      <c r="B26" s="65" t="s">
        <v>438</v>
      </c>
      <c r="C26" s="65" t="s">
        <v>114</v>
      </c>
      <c r="D26" s="65" t="s">
        <v>25</v>
      </c>
      <c r="E26" s="65" t="s">
        <v>718</v>
      </c>
      <c r="F26" s="65" t="s">
        <v>684</v>
      </c>
      <c r="G26" s="65" t="s">
        <v>222</v>
      </c>
      <c r="H26" s="65" t="s">
        <v>735</v>
      </c>
      <c r="I26" s="65"/>
      <c r="J26" s="67"/>
      <c r="K26" s="65"/>
      <c r="L26" s="66"/>
      <c r="M26" s="65" t="s">
        <v>736</v>
      </c>
      <c r="N26" s="67">
        <v>45114</v>
      </c>
      <c r="O26" s="69" t="s">
        <v>723</v>
      </c>
    </row>
    <row r="27" spans="1:16" ht="42" customHeight="1" x14ac:dyDescent="0.35">
      <c r="A27" s="23">
        <v>19</v>
      </c>
      <c r="B27" s="65" t="s">
        <v>438</v>
      </c>
      <c r="C27" s="65" t="s">
        <v>114</v>
      </c>
      <c r="D27" s="65" t="s">
        <v>25</v>
      </c>
      <c r="E27" s="65" t="s">
        <v>718</v>
      </c>
      <c r="F27" s="65" t="s">
        <v>687</v>
      </c>
      <c r="G27" s="65" t="s">
        <v>222</v>
      </c>
      <c r="H27" s="65" t="s">
        <v>737</v>
      </c>
      <c r="I27" s="65"/>
      <c r="J27" s="67"/>
      <c r="K27" s="65"/>
      <c r="L27" s="66"/>
      <c r="M27" s="65" t="s">
        <v>738</v>
      </c>
      <c r="N27" s="67">
        <v>45114</v>
      </c>
      <c r="O27" s="69" t="s">
        <v>723</v>
      </c>
    </row>
    <row r="28" spans="1:16" ht="36" customHeight="1" x14ac:dyDescent="0.35">
      <c r="A28" s="23">
        <v>20</v>
      </c>
      <c r="B28" s="65" t="s">
        <v>438</v>
      </c>
      <c r="C28" s="65" t="s">
        <v>114</v>
      </c>
      <c r="D28" s="65" t="s">
        <v>25</v>
      </c>
      <c r="E28" s="65" t="s">
        <v>718</v>
      </c>
      <c r="F28" s="65" t="s">
        <v>739</v>
      </c>
      <c r="G28" s="65" t="s">
        <v>222</v>
      </c>
      <c r="H28" s="65" t="s">
        <v>740</v>
      </c>
      <c r="I28" s="65"/>
      <c r="J28" s="67"/>
      <c r="K28" s="65"/>
      <c r="L28" s="66"/>
      <c r="M28" s="65" t="s">
        <v>741</v>
      </c>
      <c r="N28" s="67">
        <v>45114</v>
      </c>
      <c r="O28" s="69" t="s">
        <v>723</v>
      </c>
    </row>
  </sheetData>
  <autoFilter ref="B8:O21" xr:uid="{00000000-0009-0000-0000-000002000000}">
    <sortState xmlns:xlrd2="http://schemas.microsoft.com/office/spreadsheetml/2017/richdata2" ref="B16:O17">
      <sortCondition ref="D8:D21"/>
    </sortState>
  </autoFilter>
  <mergeCells count="22">
    <mergeCell ref="P6:P8"/>
    <mergeCell ref="H6:H8"/>
    <mergeCell ref="I6:I8"/>
    <mergeCell ref="B1:O1"/>
    <mergeCell ref="D4:E4"/>
    <mergeCell ref="F4:G4"/>
    <mergeCell ref="N7:N8"/>
    <mergeCell ref="J6:L6"/>
    <mergeCell ref="M6:N6"/>
    <mergeCell ref="O6:O8"/>
    <mergeCell ref="J7:J8"/>
    <mergeCell ref="K7:L7"/>
    <mergeCell ref="M7:M8"/>
    <mergeCell ref="D2:E2"/>
    <mergeCell ref="F2:G2"/>
    <mergeCell ref="A6:A8"/>
    <mergeCell ref="B6:B8"/>
    <mergeCell ref="C6:C8"/>
    <mergeCell ref="D6:D8"/>
    <mergeCell ref="E6:G6"/>
    <mergeCell ref="F7:G7"/>
    <mergeCell ref="E7:E8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7" fitToHeight="1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"/>
  <sheetViews>
    <sheetView zoomScale="70" zoomScaleNormal="70" workbookViewId="0">
      <pane ySplit="8" topLeftCell="A9" activePane="bottomLeft" state="frozen"/>
      <selection pane="bottomLeft" activeCell="D9" sqref="D9"/>
    </sheetView>
  </sheetViews>
  <sheetFormatPr defaultColWidth="8.86328125" defaultRowHeight="12.75" x14ac:dyDescent="0.35"/>
  <cols>
    <col min="1" max="1" width="3.59765625" style="20" customWidth="1"/>
    <col min="2" max="2" width="21.265625" style="26" customWidth="1"/>
    <col min="3" max="3" width="17.59765625" style="24" customWidth="1"/>
    <col min="4" max="4" width="9" style="24" customWidth="1"/>
    <col min="5" max="6" width="12.73046875" style="24" customWidth="1"/>
    <col min="7" max="7" width="4.73046875" style="24" customWidth="1"/>
    <col min="8" max="8" width="20.73046875" style="24" customWidth="1"/>
    <col min="9" max="9" width="11.59765625" style="24" hidden="1" customWidth="1"/>
    <col min="10" max="10" width="9.73046875" style="24" hidden="1" customWidth="1"/>
    <col min="11" max="11" width="12.3984375" style="24" hidden="1" customWidth="1"/>
    <col min="12" max="12" width="12.265625" style="24" hidden="1" customWidth="1"/>
    <col min="13" max="13" width="12.86328125" style="24" customWidth="1"/>
    <col min="14" max="14" width="11.265625" style="24" customWidth="1"/>
    <col min="15" max="15" width="37.73046875" style="24" customWidth="1"/>
    <col min="16" max="16" width="0.1328125" style="20" customWidth="1"/>
    <col min="17" max="16384" width="8.86328125" style="20"/>
  </cols>
  <sheetData>
    <row r="1" spans="1:15" customFormat="1" ht="60.6" customHeight="1" x14ac:dyDescent="0.35">
      <c r="A1" s="15"/>
      <c r="B1" s="81" t="s">
        <v>742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92"/>
    </row>
    <row r="2" spans="1:15" customFormat="1" ht="18.399999999999999" x14ac:dyDescent="0.35">
      <c r="A2" s="27"/>
      <c r="B2" s="30"/>
      <c r="C2" s="28"/>
      <c r="D2" s="85" t="s">
        <v>1</v>
      </c>
      <c r="E2" s="85"/>
      <c r="F2" s="88">
        <f>F4-20</f>
        <v>45401</v>
      </c>
      <c r="G2" s="88"/>
      <c r="H2" s="28"/>
      <c r="I2" s="28"/>
      <c r="J2" s="28"/>
      <c r="K2" s="28"/>
      <c r="L2" s="28"/>
      <c r="M2" s="28"/>
      <c r="N2" s="28"/>
      <c r="O2" s="32"/>
    </row>
    <row r="3" spans="1:15" customFormat="1" ht="13.9" customHeight="1" x14ac:dyDescent="0.35">
      <c r="A3" s="27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2"/>
    </row>
    <row r="4" spans="1:15" customFormat="1" ht="11.25" customHeight="1" x14ac:dyDescent="0.35">
      <c r="A4" s="17"/>
      <c r="B4" s="10" t="s">
        <v>208</v>
      </c>
      <c r="C4" s="5" t="s">
        <v>653</v>
      </c>
      <c r="D4" s="96" t="s">
        <v>3</v>
      </c>
      <c r="E4" s="96"/>
      <c r="F4" s="86">
        <f>'Distribuidores de GNC'!F4</f>
        <v>45421</v>
      </c>
      <c r="G4" s="86"/>
      <c r="H4" s="86"/>
      <c r="I4" s="86"/>
      <c r="J4" s="93"/>
      <c r="K4" s="93"/>
      <c r="L4" s="93"/>
      <c r="M4" s="60"/>
      <c r="N4" s="94"/>
      <c r="O4" s="95"/>
    </row>
    <row r="5" spans="1:15" ht="3" customHeight="1" x14ac:dyDescent="0.4">
      <c r="B5" s="25"/>
      <c r="C5" s="21"/>
      <c r="D5" s="22"/>
      <c r="E5" s="22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5" s="26" customFormat="1" ht="24.6" customHeight="1" x14ac:dyDescent="0.35">
      <c r="A6" s="83" t="s">
        <v>4</v>
      </c>
      <c r="B6" s="83" t="s">
        <v>5</v>
      </c>
      <c r="C6" s="82" t="s">
        <v>6</v>
      </c>
      <c r="D6" s="83" t="s">
        <v>7</v>
      </c>
      <c r="E6" s="98" t="s">
        <v>8</v>
      </c>
      <c r="F6" s="99"/>
      <c r="G6" s="100"/>
      <c r="H6" s="83" t="s">
        <v>9</v>
      </c>
      <c r="I6" s="83" t="s">
        <v>10</v>
      </c>
      <c r="J6" s="82" t="s">
        <v>654</v>
      </c>
      <c r="K6" s="82"/>
      <c r="L6" s="82"/>
      <c r="M6" s="82" t="s">
        <v>743</v>
      </c>
      <c r="N6" s="82"/>
      <c r="O6" s="82" t="s">
        <v>13</v>
      </c>
    </row>
    <row r="7" spans="1:15" s="26" customFormat="1" ht="12" customHeight="1" x14ac:dyDescent="0.35">
      <c r="A7" s="97"/>
      <c r="B7" s="97"/>
      <c r="C7" s="82"/>
      <c r="D7" s="97"/>
      <c r="E7" s="83" t="s">
        <v>657</v>
      </c>
      <c r="F7" s="99" t="s">
        <v>744</v>
      </c>
      <c r="G7" s="100"/>
      <c r="H7" s="97"/>
      <c r="I7" s="97"/>
      <c r="J7" s="83" t="s">
        <v>18</v>
      </c>
      <c r="K7" s="98" t="s">
        <v>659</v>
      </c>
      <c r="L7" s="100"/>
      <c r="M7" s="83" t="s">
        <v>21</v>
      </c>
      <c r="N7" s="83" t="s">
        <v>22</v>
      </c>
      <c r="O7" s="82"/>
    </row>
    <row r="8" spans="1:15" s="26" customFormat="1" ht="32.65" x14ac:dyDescent="0.35">
      <c r="A8" s="84"/>
      <c r="B8" s="84"/>
      <c r="C8" s="82"/>
      <c r="D8" s="84"/>
      <c r="E8" s="84"/>
      <c r="F8" s="31" t="s">
        <v>660</v>
      </c>
      <c r="G8" s="6" t="s">
        <v>212</v>
      </c>
      <c r="H8" s="84"/>
      <c r="I8" s="84"/>
      <c r="J8" s="84"/>
      <c r="K8" s="6" t="s">
        <v>661</v>
      </c>
      <c r="L8" s="6" t="s">
        <v>662</v>
      </c>
      <c r="M8" s="84"/>
      <c r="N8" s="84"/>
      <c r="O8" s="82"/>
    </row>
    <row r="9" spans="1:15" ht="170.45" customHeight="1" x14ac:dyDescent="0.35">
      <c r="A9" s="23">
        <v>1</v>
      </c>
      <c r="B9" s="7" t="s">
        <v>745</v>
      </c>
      <c r="C9" s="7" t="s">
        <v>746</v>
      </c>
      <c r="D9" s="7" t="s">
        <v>183</v>
      </c>
      <c r="E9" s="7" t="s">
        <v>747</v>
      </c>
      <c r="F9" s="7" t="s">
        <v>748</v>
      </c>
      <c r="G9" s="7" t="s">
        <v>322</v>
      </c>
      <c r="H9" s="7" t="s">
        <v>749</v>
      </c>
      <c r="I9" s="7"/>
      <c r="J9" s="7"/>
      <c r="K9" s="7"/>
      <c r="L9" s="8"/>
      <c r="M9" s="7" t="s">
        <v>750</v>
      </c>
      <c r="N9" s="9" t="s">
        <v>751</v>
      </c>
      <c r="O9" s="7" t="s">
        <v>752</v>
      </c>
    </row>
  </sheetData>
  <autoFilter ref="B8:O9" xr:uid="{00000000-0009-0000-0000-000003000000}">
    <sortState xmlns:xlrd2="http://schemas.microsoft.com/office/spreadsheetml/2017/richdata2" ref="B11:O11">
      <sortCondition ref="D8:D9"/>
    </sortState>
  </autoFilter>
  <mergeCells count="24">
    <mergeCell ref="H6:H8"/>
    <mergeCell ref="A6:A8"/>
    <mergeCell ref="B6:B8"/>
    <mergeCell ref="C6:C8"/>
    <mergeCell ref="D6:D8"/>
    <mergeCell ref="E6:G6"/>
    <mergeCell ref="E7:E8"/>
    <mergeCell ref="F7:G7"/>
    <mergeCell ref="I6:I8"/>
    <mergeCell ref="B1:O1"/>
    <mergeCell ref="O6:O8"/>
    <mergeCell ref="J7:J8"/>
    <mergeCell ref="K7:L7"/>
    <mergeCell ref="M7:M8"/>
    <mergeCell ref="N7:N8"/>
    <mergeCell ref="D4:E4"/>
    <mergeCell ref="F4:G4"/>
    <mergeCell ref="H4:I4"/>
    <mergeCell ref="J4:L4"/>
    <mergeCell ref="D2:E2"/>
    <mergeCell ref="F2:G2"/>
    <mergeCell ref="N4:O4"/>
    <mergeCell ref="J6:L6"/>
    <mergeCell ref="M6:N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fitToHeight="1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0"/>
  <sheetViews>
    <sheetView view="pageBreakPreview" zoomScale="115" zoomScaleNormal="100" zoomScaleSheetLayoutView="115" workbookViewId="0">
      <selection activeCell="G6" sqref="G6"/>
    </sheetView>
  </sheetViews>
  <sheetFormatPr defaultRowHeight="12.75" x14ac:dyDescent="0.35"/>
  <cols>
    <col min="1" max="1" width="3.59765625" customWidth="1"/>
    <col min="2" max="2" width="21.265625" style="3" customWidth="1"/>
    <col min="3" max="3" width="18.1328125" style="3" customWidth="1"/>
    <col min="4" max="4" width="10.1328125" style="3" customWidth="1"/>
    <col min="5" max="5" width="13.1328125" style="3" customWidth="1"/>
    <col min="6" max="6" width="4.1328125" style="3" customWidth="1"/>
    <col min="7" max="7" width="25.73046875" style="3" customWidth="1"/>
    <col min="8" max="8" width="12" style="3" customWidth="1"/>
    <col min="9" max="9" width="11.1328125" style="3" customWidth="1"/>
    <col min="10" max="10" width="39.59765625" style="3" customWidth="1"/>
  </cols>
  <sheetData>
    <row r="1" spans="1:10" ht="91.9" customHeight="1" x14ac:dyDescent="0.35">
      <c r="A1" s="15"/>
      <c r="B1" s="16"/>
      <c r="C1" s="81" t="s">
        <v>207</v>
      </c>
      <c r="D1" s="81"/>
      <c r="E1" s="81"/>
      <c r="F1" s="81"/>
      <c r="G1" s="81"/>
      <c r="H1" s="81"/>
      <c r="I1" s="81"/>
      <c r="J1" s="92"/>
    </row>
    <row r="2" spans="1:10" ht="11.25" customHeight="1" x14ac:dyDescent="0.35">
      <c r="A2" s="17"/>
      <c r="B2" s="10" t="s">
        <v>208</v>
      </c>
      <c r="C2" s="5" t="s">
        <v>753</v>
      </c>
      <c r="D2" s="105" t="s">
        <v>3</v>
      </c>
      <c r="E2" s="105"/>
      <c r="F2" s="104">
        <f>'Unid. Compr. GNC'!F4</f>
        <v>0</v>
      </c>
      <c r="G2" s="104"/>
      <c r="H2" s="96"/>
      <c r="I2" s="96"/>
      <c r="J2" s="4"/>
    </row>
    <row r="3" spans="1:10" ht="3" customHeight="1" x14ac:dyDescent="0.4">
      <c r="B3" s="2"/>
      <c r="C3" s="2"/>
      <c r="D3" s="1"/>
      <c r="E3" s="2"/>
      <c r="F3" s="2"/>
      <c r="G3" s="2"/>
      <c r="H3" s="2"/>
      <c r="I3" s="2"/>
      <c r="J3" s="1"/>
    </row>
    <row r="4" spans="1:10" ht="15.6" customHeight="1" x14ac:dyDescent="0.35">
      <c r="A4" s="102"/>
      <c r="B4" s="106" t="s">
        <v>5</v>
      </c>
      <c r="C4" s="82" t="s">
        <v>6</v>
      </c>
      <c r="D4" s="82" t="s">
        <v>7</v>
      </c>
      <c r="E4" s="82" t="s">
        <v>211</v>
      </c>
      <c r="F4" s="82" t="s">
        <v>212</v>
      </c>
      <c r="G4" s="83" t="s">
        <v>754</v>
      </c>
      <c r="H4" s="82" t="s">
        <v>214</v>
      </c>
      <c r="I4" s="82"/>
      <c r="J4" s="82" t="s">
        <v>13</v>
      </c>
    </row>
    <row r="5" spans="1:10" ht="37.15" customHeight="1" x14ac:dyDescent="0.35">
      <c r="A5" s="103"/>
      <c r="B5" s="107"/>
      <c r="C5" s="82"/>
      <c r="D5" s="82"/>
      <c r="E5" s="82"/>
      <c r="F5" s="82"/>
      <c r="G5" s="84"/>
      <c r="H5" s="6" t="s">
        <v>21</v>
      </c>
      <c r="I5" s="6" t="s">
        <v>22</v>
      </c>
      <c r="J5" s="82"/>
    </row>
    <row r="6" spans="1:10" s="14" customFormat="1" ht="69" customHeight="1" x14ac:dyDescent="0.3">
      <c r="A6" s="19">
        <f>IF('Unid. Compr. GNC'!A8="","",'Unid. Compr. GNC'!A8)</f>
        <v>1</v>
      </c>
      <c r="B6" s="7" t="str">
        <f>IF('Unid. Compr. GNC'!B8="","",'Unid. Compr. GNC'!B8)</f>
        <v>Neogás do Brasil Ltda</v>
      </c>
      <c r="C6" s="7" t="str">
        <f>IF('Unid. Compr. GNC'!C8="","",'Unid. Compr. GNC'!C8)</f>
        <v>04.221.716/0011-41</v>
      </c>
      <c r="D6" s="7" t="str">
        <f>IF('Unid. Compr. GNC'!E8="","",'Unid. Compr. GNC'!E8)</f>
        <v xml:space="preserve">Em Ampliação / Operação </v>
      </c>
      <c r="E6" s="7" t="str">
        <f>IF('Unid. Compr. GNC'!F8="","",'Unid. Compr. GNC'!F8)</f>
        <v>Barra Mansa</v>
      </c>
      <c r="F6" s="7" t="str">
        <f>IF('Unid. Compr. GNC'!G8="","",'Unid. Compr. GNC'!G8)</f>
        <v>RJ</v>
      </c>
      <c r="G6" s="7" t="str">
        <f>IF('Unid. Compr. GNC'!H8="","",'Unid. Compr. GNC'!H8)</f>
        <v>48610.003991/2010-19</v>
      </c>
      <c r="H6" s="7" t="str">
        <f>IF('Unid. Compr. GNC'!M8="","",'Unid. Compr. GNC'!M8)</f>
        <v>AO 606/2010
AO 686/2010
AC 985/2015</v>
      </c>
      <c r="I6" s="9" t="str">
        <f>IF('Unid. Compr. GNC'!N8="","",'Unid. Compr. GNC'!N8)</f>
        <v>05/10/2010
25/11/2010
16/10/2015</v>
      </c>
      <c r="J6" s="7" t="str">
        <f>IF('Unid. Compr. GNC'!O8="","",'Unid. Compr. GNC'!O8)</f>
        <v/>
      </c>
    </row>
    <row r="7" spans="1:10" s="13" customFormat="1" ht="69" customHeight="1" x14ac:dyDescent="0.3">
      <c r="A7" s="7">
        <f>IF('Unid. Compr. GNC'!A9="","",'Unid. Compr. GNC'!A9)</f>
        <v>2</v>
      </c>
      <c r="B7" s="11" t="str">
        <f>IF('Unid. Compr. GNC'!B9="","",'Unid. Compr. GNC'!B9)</f>
        <v>Petrobras Distribuidora S.A</v>
      </c>
      <c r="C7" s="11" t="str">
        <f>IF('Unid. Compr. GNC'!C9="","",'Unid. Compr. GNC'!C9)</f>
        <v>34.274.233/0053-25</v>
      </c>
      <c r="D7" s="11" t="str">
        <f>IF('Unid. Compr. GNC'!E9="","",'Unid. Compr. GNC'!E9)</f>
        <v xml:space="preserve">Em Operação </v>
      </c>
      <c r="E7" s="11" t="str">
        <f>IF('Unid. Compr. GNC'!F9="","",'Unid. Compr. GNC'!F9)</f>
        <v>Linhares</v>
      </c>
      <c r="F7" s="11" t="str">
        <f>IF('Unid. Compr. GNC'!G9="","",'Unid. Compr. GNC'!G9)</f>
        <v>ES</v>
      </c>
      <c r="G7" s="11" t="str">
        <f>IF('Unid. Compr. GNC'!H9="","",'Unid. Compr. GNC'!H9)</f>
        <v>48610.015359/2011-91 48610.216516/2019-31</v>
      </c>
      <c r="H7" s="11" t="str">
        <f>IF('Unid. Compr. GNC'!M9="","",'Unid. Compr. GNC'!M9)</f>
        <v>AC 189/2012
AO 357/2013
AC 108/2016 
AO 272/2022</v>
      </c>
      <c r="I7" s="12" t="str">
        <f>IF('Unid. Compr. GNC'!N9="","",'Unid. Compr. GNC'!N9)</f>
        <v>26/04/2012
21/03/2013
08/03/2016
09/05/2022</v>
      </c>
      <c r="J7" s="11" t="str">
        <f>IF('Unid. Compr. GNC'!O9="","",'Unid. Compr. GNC'!O9)</f>
        <v/>
      </c>
    </row>
    <row r="8" spans="1:10" s="13" customFormat="1" ht="69" customHeight="1" x14ac:dyDescent="0.3">
      <c r="A8" s="7">
        <f>IF('Unid. Compr. GNC'!A10="","",'Unid. Compr. GNC'!A10)</f>
        <v>3</v>
      </c>
      <c r="B8" s="11" t="str">
        <f>IF('Unid. Compr. GNC'!B10="","",'Unid. Compr. GNC'!B10)</f>
        <v>Auto Posto Carreteiro Ltda.</v>
      </c>
      <c r="C8" s="11" t="str">
        <f>IF('Unid. Compr. GNC'!C10="","",'Unid. Compr. GNC'!C10)</f>
        <v>00.462.284/0001-38</v>
      </c>
      <c r="D8" s="11" t="str">
        <f>IF('Unid. Compr. GNC'!E10="","",'Unid. Compr. GNC'!E10)</f>
        <v>Em Construção</v>
      </c>
      <c r="E8" s="11" t="str">
        <f>IF('Unid. Compr. GNC'!F10="","",'Unid. Compr. GNC'!F10)</f>
        <v>Pombos</v>
      </c>
      <c r="F8" s="11" t="str">
        <f>IF('Unid. Compr. GNC'!G10="","",'Unid. Compr. GNC'!G10)</f>
        <v>PE</v>
      </c>
      <c r="G8" s="11" t="str">
        <f>IF('Unid. Compr. GNC'!H10="","",'Unid. Compr. GNC'!H10)</f>
        <v>48610.006708/2014-26</v>
      </c>
      <c r="H8" s="11" t="str">
        <f>IF('Unid. Compr. GNC'!M10="","",'Unid. Compr. GNC'!M10)</f>
        <v>AC 196/2016</v>
      </c>
      <c r="I8" s="12">
        <f>IF('Unid. Compr. GNC'!N10="","",'Unid. Compr. GNC'!N10)</f>
        <v>42474</v>
      </c>
      <c r="J8" s="11" t="str">
        <f>IF('Unid. Compr. GNC'!O10="","",'Unid. Compr. GNC'!O10)</f>
        <v/>
      </c>
    </row>
    <row r="9" spans="1:10" s="13" customFormat="1" ht="69" customHeight="1" x14ac:dyDescent="0.3">
      <c r="A9" s="7">
        <f>IF('Unid. Compr. GNC'!A11="","",'Unid. Compr. GNC'!A11)</f>
        <v>4</v>
      </c>
      <c r="B9" s="11" t="str">
        <f>IF('Unid. Compr. GNC'!B11="","",'Unid. Compr. GNC'!B11)</f>
        <v>Auto Posto General de São Miguel Ltda</v>
      </c>
      <c r="C9" s="11" t="str">
        <f>IF('Unid. Compr. GNC'!C11="","",'Unid. Compr. GNC'!C11)</f>
        <v>12.963.506/0001-85</v>
      </c>
      <c r="D9" s="11" t="str">
        <f>IF('Unid. Compr. GNC'!E11="","",'Unid. Compr. GNC'!E11)</f>
        <v>Em Construção</v>
      </c>
      <c r="E9" s="11" t="str">
        <f>IF('Unid. Compr. GNC'!F11="","",'Unid. Compr. GNC'!F11)</f>
        <v>São Gonçalo</v>
      </c>
      <c r="F9" s="11" t="str">
        <f>IF('Unid. Compr. GNC'!G11="","",'Unid. Compr. GNC'!G11)</f>
        <v>RJ</v>
      </c>
      <c r="G9" s="11" t="str">
        <f>IF('Unid. Compr. GNC'!H11="","",'Unid. Compr. GNC'!H11)</f>
        <v>48610.004928/2012-53</v>
      </c>
      <c r="H9" s="11" t="str">
        <f>IF('Unid. Compr. GNC'!M11="","",'Unid. Compr. GNC'!M11)</f>
        <v>AC 035/2014</v>
      </c>
      <c r="I9" s="12">
        <f>IF('Unid. Compr. GNC'!N11="","",'Unid. Compr. GNC'!N11)</f>
        <v>41667</v>
      </c>
      <c r="J9" s="11" t="str">
        <f>IF('Unid. Compr. GNC'!O11="","",'Unid. Compr. GNC'!O11)</f>
        <v/>
      </c>
    </row>
    <row r="10" spans="1:10" s="13" customFormat="1" ht="69" customHeight="1" x14ac:dyDescent="0.3">
      <c r="A10" s="7">
        <f>IF('Unid. Compr. GNC'!A12="","",'Unid. Compr. GNC'!A12)</f>
        <v>5</v>
      </c>
      <c r="B10" s="11" t="str">
        <f>IF('Unid. Compr. GNC'!B12="","",'Unid. Compr. GNC'!B12)</f>
        <v>Petrobras Distribuidora S.A</v>
      </c>
      <c r="C10" s="11" t="str">
        <f>IF('Unid. Compr. GNC'!C12="","",'Unid. Compr. GNC'!C12)</f>
        <v>34.274.233/0053-25</v>
      </c>
      <c r="D10" s="11" t="str">
        <f>IF('Unid. Compr. GNC'!E12="","",'Unid. Compr. GNC'!E12)</f>
        <v>Em Operação</v>
      </c>
      <c r="E10" s="11" t="str">
        <f>IF('Unid. Compr. GNC'!F12="","",'Unid. Compr. GNC'!F12)</f>
        <v>Aracruz</v>
      </c>
      <c r="F10" s="11" t="str">
        <f>IF('Unid. Compr. GNC'!G12="","",'Unid. Compr. GNC'!G12)</f>
        <v>ES</v>
      </c>
      <c r="G10" s="11" t="str">
        <f>IF('Unid. Compr. GNC'!H12="","",'Unid. Compr. GNC'!H12)</f>
        <v>48610.015359/2011-91
48610.221424/2021-97</v>
      </c>
      <c r="H10" s="11" t="str">
        <f>IF('Unid. Compr. GNC'!M12="","",'Unid. Compr. GNC'!M12)</f>
        <v>AC 172/2014
AO 821/2021</v>
      </c>
      <c r="I10" s="12" t="str">
        <f>IF('Unid. Compr. GNC'!N12="","",'Unid. Compr. GNC'!N12)</f>
        <v>02/05/2014
24/12/2021</v>
      </c>
      <c r="J10" s="11" t="str">
        <f>IF('Unid. Compr. GNC'!O12="","",'Unid. Compr. GNC'!O12)</f>
        <v>Unidade em área contígua ao Ponto de Entrega de Gás Natural do Gasoduto Lagoa Parda - Vitória.</v>
      </c>
    </row>
    <row r="11" spans="1:10" s="13" customFormat="1" ht="69" customHeight="1" x14ac:dyDescent="0.3">
      <c r="A11" s="7">
        <f>IF('Unid. Compr. GNC'!A13="","",'Unid. Compr. GNC'!A13)</f>
        <v>6</v>
      </c>
      <c r="B11" s="11" t="str">
        <f>IF('Unid. Compr. GNC'!B13="","",'Unid. Compr. GNC'!B13)</f>
        <v>UTC Óleo e Gás S.A.</v>
      </c>
      <c r="C11" s="11" t="str">
        <f>IF('Unid. Compr. GNC'!C13="","",'Unid. Compr. GNC'!C13)</f>
        <v>12.456.210/0002-59</v>
      </c>
      <c r="D11" s="11" t="str">
        <f>IF('Unid. Compr. GNC'!E13="","",'Unid. Compr. GNC'!E13)</f>
        <v>Em Construção</v>
      </c>
      <c r="E11" s="11" t="str">
        <f>IF('Unid. Compr. GNC'!F13="","",'Unid. Compr. GNC'!F13)</f>
        <v>Governador Dix-Sept Rosado</v>
      </c>
      <c r="F11" s="11" t="str">
        <f>IF('Unid. Compr. GNC'!G13="","",'Unid. Compr. GNC'!G13)</f>
        <v>RN</v>
      </c>
      <c r="G11" s="11" t="str">
        <f>IF('Unid. Compr. GNC'!H13="","",'Unid. Compr. GNC'!H13)</f>
        <v>48610.000677/2014-08</v>
      </c>
      <c r="H11" s="11" t="str">
        <f>IF('Unid. Compr. GNC'!M13="","",'Unid. Compr. GNC'!M13)</f>
        <v>AC 064/2014
AO 398/2014</v>
      </c>
      <c r="I11" s="12" t="str">
        <f>IF('Unid. Compr. GNC'!N13="","",'Unid. Compr. GNC'!N13)</f>
        <v>14/02/2014
23/09/2014</v>
      </c>
      <c r="J11" s="11" t="str">
        <f>IF('Unid. Compr. GNC'!O13="","",'Unid. Compr. GNC'!O13)</f>
        <v>Unidade localizada junto ao poço 3-AURI-23-RN</v>
      </c>
    </row>
    <row r="12" spans="1:10" s="13" customFormat="1" ht="69" customHeight="1" x14ac:dyDescent="0.3">
      <c r="A12" s="7">
        <f>IF('Unid. Compr. GNC'!A14="","",'Unid. Compr. GNC'!A14)</f>
        <v>7</v>
      </c>
      <c r="B12" s="11" t="str">
        <f>IF('Unid. Compr. GNC'!B14="","",'Unid. Compr. GNC'!B14)</f>
        <v>Americanoil Distribuidora de Derivados de Petróleo Ltda</v>
      </c>
      <c r="C12" s="11" t="str">
        <f>IF('Unid. Compr. GNC'!C14="","",'Unid. Compr. GNC'!C14)</f>
        <v>01.973.067/0006-80</v>
      </c>
      <c r="D12" s="11" t="str">
        <f>IF('Unid. Compr. GNC'!E14="","",'Unid. Compr. GNC'!E14)</f>
        <v>Em Operação</v>
      </c>
      <c r="E12" s="11" t="str">
        <f>IF('Unid. Compr. GNC'!F14="","",'Unid. Compr. GNC'!F14)</f>
        <v>Indaial</v>
      </c>
      <c r="F12" s="11" t="str">
        <f>IF('Unid. Compr. GNC'!G14="","",'Unid. Compr. GNC'!G14)</f>
        <v>SC</v>
      </c>
      <c r="G12" s="11" t="str">
        <f>IF('Unid. Compr. GNC'!H14="","",'Unid. Compr. GNC'!H14)</f>
        <v>48610.008606/2008-05</v>
      </c>
      <c r="H12" s="11" t="str">
        <f>IF('Unid. Compr. GNC'!M14="","",'Unid. Compr. GNC'!M14)</f>
        <v>AC 392/2008
AO 184/2009
AO 390/2009
AO 365/2013</v>
      </c>
      <c r="I12" s="12" t="str">
        <f>IF('Unid. Compr. GNC'!N14="","",'Unid. Compr. GNC'!N14)</f>
        <v>24/09/2008
13/04/2009
19/08/2009
26/03/2013</v>
      </c>
      <c r="J12" s="11" t="str">
        <f>IF('Unid. Compr. GNC'!O14="","",'Unid. Compr. GNC'!O14)</f>
        <v/>
      </c>
    </row>
    <row r="13" spans="1:10" s="13" customFormat="1" ht="69" customHeight="1" x14ac:dyDescent="0.3">
      <c r="A13" s="7">
        <f>IF('Unid. Compr. GNC'!A15="","",'Unid. Compr. GNC'!A15)</f>
        <v>8</v>
      </c>
      <c r="B13" s="11" t="str">
        <f>IF('Unid. Compr. GNC'!B15="","",'Unid. Compr. GNC'!B15)</f>
        <v>Auto Posto Blumenau LTDA.</v>
      </c>
      <c r="C13" s="11" t="str">
        <f>IF('Unid. Compr. GNC'!C15="","",'Unid. Compr. GNC'!C15)</f>
        <v>82.646.621/0001-01</v>
      </c>
      <c r="D13" s="11" t="str">
        <f>IF('Unid. Compr. GNC'!E15="","",'Unid. Compr. GNC'!E15)</f>
        <v>Em Operação</v>
      </c>
      <c r="E13" s="11" t="str">
        <f>IF('Unid. Compr. GNC'!F15="","",'Unid. Compr. GNC'!F15)</f>
        <v>Blumenau</v>
      </c>
      <c r="F13" s="11" t="str">
        <f>IF('Unid. Compr. GNC'!G15="","",'Unid. Compr. GNC'!G15)</f>
        <v>SC</v>
      </c>
      <c r="G13" s="11" t="str">
        <f>IF('Unid. Compr. GNC'!H15="","",'Unid. Compr. GNC'!H15)</f>
        <v>48610.009712/2008-06</v>
      </c>
      <c r="H13" s="11" t="str">
        <f>IF('Unid. Compr. GNC'!M15="","",'Unid. Compr. GNC'!M15)</f>
        <v>AO 349/2009
AO 340/2012</v>
      </c>
      <c r="I13" s="12" t="str">
        <f>IF('Unid. Compr. GNC'!N15="","",'Unid. Compr. GNC'!N15)</f>
        <v>20/07/2009
19/07/2012</v>
      </c>
      <c r="J13" s="11" t="str">
        <f>IF('Unid. Compr. GNC'!O15="","",'Unid. Compr. GNC'!O15)</f>
        <v/>
      </c>
    </row>
    <row r="14" spans="1:10" s="13" customFormat="1" ht="69" customHeight="1" x14ac:dyDescent="0.3">
      <c r="A14" s="7">
        <f>IF('Unid. Compr. GNC'!A16="","",'Unid. Compr. GNC'!A16)</f>
        <v>9</v>
      </c>
      <c r="B14" s="11" t="str">
        <f>IF('Unid. Compr. GNC'!B16="","",'Unid. Compr. GNC'!B16)</f>
        <v>Auto Posto DGF Lagos Ltda.</v>
      </c>
      <c r="C14" s="11" t="str">
        <f>IF('Unid. Compr. GNC'!C16="","",'Unid. Compr. GNC'!C16)</f>
        <v>03.546.533/0001-61</v>
      </c>
      <c r="D14" s="11" t="str">
        <f>IF('Unid. Compr. GNC'!E16="","",'Unid. Compr. GNC'!E16)</f>
        <v>Em Operação</v>
      </c>
      <c r="E14" s="11" t="str">
        <f>IF('Unid. Compr. GNC'!F16="","",'Unid. Compr. GNC'!F16)</f>
        <v>São Pedro da Aldeia</v>
      </c>
      <c r="F14" s="11" t="str">
        <f>IF('Unid. Compr. GNC'!G16="","",'Unid. Compr. GNC'!G16)</f>
        <v>RJ</v>
      </c>
      <c r="G14" s="11" t="str">
        <f>IF('Unid. Compr. GNC'!H16="","",'Unid. Compr. GNC'!H16)</f>
        <v>48610.011492/2010-97</v>
      </c>
      <c r="H14" s="11" t="str">
        <f>IF('Unid. Compr. GNC'!M16="","",'Unid. Compr. GNC'!M16)</f>
        <v>AC 075/2011
AO 352/2012</v>
      </c>
      <c r="I14" s="12" t="str">
        <f>IF('Unid. Compr. GNC'!N16="","",'Unid. Compr. GNC'!N16)</f>
        <v>15/02/2011
25/07/2012</v>
      </c>
      <c r="J14" s="11" t="str">
        <f>IF('Unid. Compr. GNC'!O16="","",'Unid. Compr. GNC'!O16)</f>
        <v/>
      </c>
    </row>
    <row r="15" spans="1:10" s="13" customFormat="1" ht="69" customHeight="1" x14ac:dyDescent="0.3">
      <c r="A15" s="7">
        <f>IF('Unid. Compr. GNC'!A17="","",'Unid. Compr. GNC'!A17)</f>
        <v>10</v>
      </c>
      <c r="B15" s="11" t="str">
        <f>IF('Unid. Compr. GNC'!B17="","",'Unid. Compr. GNC'!B17)</f>
        <v>Auto Posto Monteiro dos Lagos Ltda.</v>
      </c>
      <c r="C15" s="11" t="str">
        <f>IF('Unid. Compr. GNC'!C17="","",'Unid. Compr. GNC'!C17)</f>
        <v>09.124.621/0001-51</v>
      </c>
      <c r="D15" s="11" t="str">
        <f>IF('Unid. Compr. GNC'!E17="","",'Unid. Compr. GNC'!E17)</f>
        <v>Em Operação</v>
      </c>
      <c r="E15" s="11" t="str">
        <f>IF('Unid. Compr. GNC'!F17="","",'Unid. Compr. GNC'!F17)</f>
        <v>São Pedro da Aldeia</v>
      </c>
      <c r="F15" s="11" t="str">
        <f>IF('Unid. Compr. GNC'!G17="","",'Unid. Compr. GNC'!G17)</f>
        <v>RJ</v>
      </c>
      <c r="G15" s="11" t="str">
        <f>IF('Unid. Compr. GNC'!H17="","",'Unid. Compr. GNC'!H17)</f>
        <v>48610.001957/2013-44</v>
      </c>
      <c r="H15" s="11" t="str">
        <f>IF('Unid. Compr. GNC'!M17="","",'Unid. Compr. GNC'!M17)</f>
        <v>AC 049/2014
AO 116/2014</v>
      </c>
      <c r="I15" s="12" t="str">
        <f>IF('Unid. Compr. GNC'!N17="","",'Unid. Compr. GNC'!N17)</f>
        <v>06/02/2014
25/03/2014</v>
      </c>
      <c r="J15" s="11" t="str">
        <f>IF('Unid. Compr. GNC'!O17="","",'Unid. Compr. GNC'!O17)</f>
        <v/>
      </c>
    </row>
    <row r="16" spans="1:10" s="13" customFormat="1" ht="69" customHeight="1" x14ac:dyDescent="0.3">
      <c r="A16" s="7">
        <f>IF('Unid. Compr. GNC'!A18="","",'Unid. Compr. GNC'!A18)</f>
        <v>11</v>
      </c>
      <c r="B16" s="11" t="str">
        <f>IF('Unid. Compr. GNC'!B18="","",'Unid. Compr. GNC'!B18)</f>
        <v>Auto Posto RJ - São Pedro Ltda.</v>
      </c>
      <c r="C16" s="11" t="str">
        <f>IF('Unid. Compr. GNC'!C18="","",'Unid. Compr. GNC'!C18)</f>
        <v>11.076.308/0001-37</v>
      </c>
      <c r="D16" s="11" t="str">
        <f>IF('Unid. Compr. GNC'!E18="","",'Unid. Compr. GNC'!E18)</f>
        <v>Em Operação</v>
      </c>
      <c r="E16" s="11" t="str">
        <f>IF('Unid. Compr. GNC'!F18="","",'Unid. Compr. GNC'!F18)</f>
        <v>São Pedro da Aldeia</v>
      </c>
      <c r="F16" s="11" t="str">
        <f>IF('Unid. Compr. GNC'!G18="","",'Unid. Compr. GNC'!G18)</f>
        <v>RJ</v>
      </c>
      <c r="G16" s="11" t="str">
        <f>IF('Unid. Compr. GNC'!H18="","",'Unid. Compr. GNC'!H18)</f>
        <v>48610.005936/2012-17</v>
      </c>
      <c r="H16" s="11" t="str">
        <f>IF('Unid. Compr. GNC'!M18="","",'Unid. Compr. GNC'!M18)</f>
        <v>AC 404/2012
AO 615/2012</v>
      </c>
      <c r="I16" s="12" t="str">
        <f>IF('Unid. Compr. GNC'!N18="","",'Unid. Compr. GNC'!N18)</f>
        <v>10/09/2012
24/12/2012</v>
      </c>
      <c r="J16" s="11" t="str">
        <f>IF('Unid. Compr. GNC'!O18="","",'Unid. Compr. GNC'!O18)</f>
        <v/>
      </c>
    </row>
    <row r="17" spans="1:10" s="13" customFormat="1" ht="69" customHeight="1" x14ac:dyDescent="0.3">
      <c r="A17" s="7">
        <f>IF('Unid. Compr. GNC'!A19="","",'Unid. Compr. GNC'!A19)</f>
        <v>12</v>
      </c>
      <c r="B17" s="11" t="str">
        <f>IF('Unid. Compr. GNC'!B19="","",'Unid. Compr. GNC'!B19)</f>
        <v>Auto Posto Tassos Ltda.</v>
      </c>
      <c r="C17" s="11" t="str">
        <f>IF('Unid. Compr. GNC'!C19="","",'Unid. Compr. GNC'!C19)</f>
        <v>09.638.650/0001-31</v>
      </c>
      <c r="D17" s="11" t="str">
        <f>IF('Unid. Compr. GNC'!E19="","",'Unid. Compr. GNC'!E19)</f>
        <v>Em Operação</v>
      </c>
      <c r="E17" s="11" t="str">
        <f>IF('Unid. Compr. GNC'!F19="","",'Unid. Compr. GNC'!F19)</f>
        <v>São Gonçalo</v>
      </c>
      <c r="F17" s="11" t="str">
        <f>IF('Unid. Compr. GNC'!G19="","",'Unid. Compr. GNC'!G19)</f>
        <v>RJ</v>
      </c>
      <c r="G17" s="11" t="str">
        <f>IF('Unid. Compr. GNC'!H19="","",'Unid. Compr. GNC'!H19)</f>
        <v>48610.005420/2009-7</v>
      </c>
      <c r="H17" s="11" t="str">
        <f>IF('Unid. Compr. GNC'!M19="","",'Unid. Compr. GNC'!M19)</f>
        <v>AO 466/2010
AO 339/2012</v>
      </c>
      <c r="I17" s="12" t="str">
        <f>IF('Unid. Compr. GNC'!N19="","",'Unid. Compr. GNC'!N19)</f>
        <v>26/07/2010
19/07/2012</v>
      </c>
      <c r="J17" s="11" t="str">
        <f>IF('Unid. Compr. GNC'!O19="","",'Unid. Compr. GNC'!O19)</f>
        <v/>
      </c>
    </row>
    <row r="18" spans="1:10" s="13" customFormat="1" ht="69" customHeight="1" x14ac:dyDescent="0.3">
      <c r="A18" s="7">
        <f>IF('Unid. Compr. GNC'!A20="","",'Unid. Compr. GNC'!A20)</f>
        <v>13</v>
      </c>
      <c r="B18" s="11" t="str">
        <f>IF('Unid. Compr. GNC'!B20="","",'Unid. Compr. GNC'!B20)</f>
        <v xml:space="preserve">CDGN Logística S.A. </v>
      </c>
      <c r="C18" s="11" t="str">
        <f>IF('Unid. Compr. GNC'!C20="","",'Unid. Compr. GNC'!C20)</f>
        <v>05.484.996/0004-14</v>
      </c>
      <c r="D18" s="11" t="str">
        <f>IF('Unid. Compr. GNC'!E20="","",'Unid. Compr. GNC'!E20)</f>
        <v>Em Operação</v>
      </c>
      <c r="E18" s="11" t="str">
        <f>IF('Unid. Compr. GNC'!F20="","",'Unid. Compr. GNC'!F20)</f>
        <v>Pojuca</v>
      </c>
      <c r="F18" s="11" t="str">
        <f>IF('Unid. Compr. GNC'!G20="","",'Unid. Compr. GNC'!G20)</f>
        <v>BA</v>
      </c>
      <c r="G18" s="11" t="str">
        <f>IF('Unid. Compr. GNC'!H20="","",'Unid. Compr. GNC'!H20)</f>
        <v>48610.012906/2015-18</v>
      </c>
      <c r="H18" s="11" t="str">
        <f>IF('Unid. Compr. GNC'!M20="","",'Unid. Compr. GNC'!M20)</f>
        <v>AC 383/2016
AO 605/2016</v>
      </c>
      <c r="I18" s="12" t="str">
        <f>IF('Unid. Compr. GNC'!N20="","",'Unid. Compr. GNC'!N20)</f>
        <v>01/08/2016
18/11/2016</v>
      </c>
      <c r="J18" s="11" t="str">
        <f>IF('Unid. Compr. GNC'!O20="","",'Unid. Compr. GNC'!O20)</f>
        <v>Unidade de Compressão de Gás Natural Comprimido (GNC), localizada na área do poço 3-GTE-03D-BA, de coordenadas 12°20'43.15"S 38°14'35.08"O,  integrante do campo de Tiê, na bacia do recôncavo</v>
      </c>
    </row>
    <row r="19" spans="1:10" s="13" customFormat="1" ht="69" customHeight="1" x14ac:dyDescent="0.3">
      <c r="A19" s="7">
        <f>IF('Unid. Compr. GNC'!A21="","",'Unid. Compr. GNC'!A21)</f>
        <v>14</v>
      </c>
      <c r="B19" s="11" t="str">
        <f>IF('Unid. Compr. GNC'!B21="","",'Unid. Compr. GNC'!B21)</f>
        <v>CEG Rio S.A.</v>
      </c>
      <c r="C19" s="11" t="str">
        <f>IF('Unid. Compr. GNC'!C21="","",'Unid. Compr. GNC'!C21)</f>
        <v>01.695.370/0001-53</v>
      </c>
      <c r="D19" s="11" t="str">
        <f>IF('Unid. Compr. GNC'!E21="","",'Unid. Compr. GNC'!E21)</f>
        <v>Em Operação</v>
      </c>
      <c r="E19" s="11" t="str">
        <f>IF('Unid. Compr. GNC'!F21="","",'Unid. Compr. GNC'!F21)</f>
        <v>Guapimirim</v>
      </c>
      <c r="F19" s="11" t="str">
        <f>IF('Unid. Compr. GNC'!G21="","",'Unid. Compr. GNC'!G21)</f>
        <v>RJ</v>
      </c>
      <c r="G19" s="11" t="str">
        <f>IF('Unid. Compr. GNC'!H21="","",'Unid. Compr. GNC'!H21)</f>
        <v>48610.009988/2011-81</v>
      </c>
      <c r="H19" s="11" t="str">
        <f>IF('Unid. Compr. GNC'!M21="","",'Unid. Compr. GNC'!M21)</f>
        <v>AC 240/2012
AO 371/2013</v>
      </c>
      <c r="I19" s="12" t="str">
        <f>IF('Unid. Compr. GNC'!N21="","",'Unid. Compr. GNC'!N21)</f>
        <v>22/05/2012
27/03/2013</v>
      </c>
      <c r="J19" s="11" t="str">
        <f>IF('Unid. Compr. GNC'!O21="","",'Unid. Compr. GNC'!O21)</f>
        <v>Unidade de Compressão localizada em Cadete Fabres</v>
      </c>
    </row>
    <row r="20" spans="1:10" s="13" customFormat="1" ht="69" customHeight="1" x14ac:dyDescent="0.3">
      <c r="A20" s="7">
        <f>IF('Unid. Compr. GNC'!A22="","",'Unid. Compr. GNC'!A22)</f>
        <v>15</v>
      </c>
      <c r="B20" s="11" t="str">
        <f>IF('Unid. Compr. GNC'!B22="","",'Unid. Compr. GNC'!B22)</f>
        <v>CEG Rio S.A.</v>
      </c>
      <c r="C20" s="11" t="str">
        <f>IF('Unid. Compr. GNC'!C22="","",'Unid. Compr. GNC'!C22)</f>
        <v>01.695.370/0001-53</v>
      </c>
      <c r="D20" s="11" t="str">
        <f>IF('Unid. Compr. GNC'!E22="","",'Unid. Compr. GNC'!E22)</f>
        <v>Em Operação</v>
      </c>
      <c r="E20" s="11" t="str">
        <f>IF('Unid. Compr. GNC'!F22="","",'Unid. Compr. GNC'!F22)</f>
        <v>Guapimirim</v>
      </c>
      <c r="F20" s="11" t="str">
        <f>IF('Unid. Compr. GNC'!G22="","",'Unid. Compr. GNC'!G22)</f>
        <v>RJ</v>
      </c>
      <c r="G20" s="11" t="str">
        <f>IF('Unid. Compr. GNC'!H22="","",'Unid. Compr. GNC'!H22)</f>
        <v>48610.002214/2007-43</v>
      </c>
      <c r="H20" s="11" t="str">
        <f>IF('Unid. Compr. GNC'!M22="","",'Unid. Compr. GNC'!M22)</f>
        <v>AO 250/2012</v>
      </c>
      <c r="I20" s="12">
        <f>IF('Unid. Compr. GNC'!N22="","",'Unid. Compr. GNC'!N22)</f>
        <v>41053</v>
      </c>
      <c r="J20" s="11" t="str">
        <f>IF('Unid. Compr. GNC'!O22="","",'Unid. Compr. GNC'!O22)</f>
        <v>Unidade de Compressão localizada no Posto Parada Modelo</v>
      </c>
    </row>
    <row r="21" spans="1:10" s="13" customFormat="1" ht="69" customHeight="1" x14ac:dyDescent="0.3">
      <c r="A21" s="7">
        <f>IF('Unid. Compr. GNC'!A23="","",'Unid. Compr. GNC'!A23)</f>
        <v>16</v>
      </c>
      <c r="B21" s="11" t="str">
        <f>IF('Unid. Compr. GNC'!B23="","",'Unid. Compr. GNC'!B23)</f>
        <v>Companhia Distribuidora de Gás Natural - CDGN</v>
      </c>
      <c r="C21" s="11" t="str">
        <f>IF('Unid. Compr. GNC'!C23="","",'Unid. Compr. GNC'!C23)</f>
        <v>05.484.996/0012-24</v>
      </c>
      <c r="D21" s="11" t="str">
        <f>IF('Unid. Compr. GNC'!E23="","",'Unid. Compr. GNC'!E23)</f>
        <v>Em Operação</v>
      </c>
      <c r="E21" s="11" t="str">
        <f>IF('Unid. Compr. GNC'!F23="","",'Unid. Compr. GNC'!F23)</f>
        <v>Cabo Frio</v>
      </c>
      <c r="F21" s="11" t="str">
        <f>IF('Unid. Compr. GNC'!G23="","",'Unid. Compr. GNC'!G23)</f>
        <v>RJ</v>
      </c>
      <c r="G21" s="11" t="str">
        <f>IF('Unid. Compr. GNC'!H23="","",'Unid. Compr. GNC'!H23)</f>
        <v>48610.015125/2009-29</v>
      </c>
      <c r="H21" s="11" t="str">
        <f>IF('Unid. Compr. GNC'!M23="","",'Unid. Compr. GNC'!M23)</f>
        <v>AO 620/2010
AO 099/2016</v>
      </c>
      <c r="I21" s="12" t="str">
        <f>IF('Unid. Compr. GNC'!N23="","",'Unid. Compr. GNC'!N23)</f>
        <v>11/10/2010
07/03/2016</v>
      </c>
      <c r="J21" s="11" t="str">
        <f>IF('Unid. Compr. GNC'!O23="","",'Unid. Compr. GNC'!O23)</f>
        <v/>
      </c>
    </row>
    <row r="22" spans="1:10" s="13" customFormat="1" ht="69" customHeight="1" x14ac:dyDescent="0.3">
      <c r="A22" s="7">
        <f>IF('Unid. Compr. GNC'!A24="","",'Unid. Compr. GNC'!A24)</f>
        <v>17</v>
      </c>
      <c r="B22" s="11" t="str">
        <f>IF('Unid. Compr. GNC'!B24="","",'Unid. Compr. GNC'!B24)</f>
        <v>Companhia Distribuidora de Gás Natural - CDGN</v>
      </c>
      <c r="C22" s="11" t="str">
        <f>IF('Unid. Compr. GNC'!C24="","",'Unid. Compr. GNC'!C24)</f>
        <v>05.484.996/0001-71</v>
      </c>
      <c r="D22" s="11" t="str">
        <f>IF('Unid. Compr. GNC'!E24="","",'Unid. Compr. GNC'!E24)</f>
        <v>Em Operação</v>
      </c>
      <c r="E22" s="11" t="str">
        <f>IF('Unid. Compr. GNC'!F24="","",'Unid. Compr. GNC'!F24)</f>
        <v>Itabuna</v>
      </c>
      <c r="F22" s="11" t="str">
        <f>IF('Unid. Compr. GNC'!G24="","",'Unid. Compr. GNC'!G24)</f>
        <v>BA</v>
      </c>
      <c r="G22" s="11" t="str">
        <f>IF('Unid. Compr. GNC'!H24="","",'Unid. Compr. GNC'!H24)</f>
        <v>48610.003254/2010-16</v>
      </c>
      <c r="H22" s="11" t="str">
        <f>IF('Unid. Compr. GNC'!M24="","",'Unid. Compr. GNC'!M24)</f>
        <v>AC 148/2010
AO 608/2010</v>
      </c>
      <c r="I22" s="12" t="str">
        <f>IF('Unid. Compr. GNC'!N24="","",'Unid. Compr. GNC'!N24)</f>
        <v>23/03/2010
06/10/2010</v>
      </c>
      <c r="J22" s="11" t="str">
        <f>IF('Unid. Compr. GNC'!O24="","",'Unid. Compr. GNC'!O24)</f>
        <v/>
      </c>
    </row>
    <row r="23" spans="1:10" s="13" customFormat="1" ht="69" customHeight="1" x14ac:dyDescent="0.3">
      <c r="A23" s="7">
        <f>IF('Unid. Compr. GNC'!A25="","",'Unid. Compr. GNC'!A25)</f>
        <v>18</v>
      </c>
      <c r="B23" s="11" t="str">
        <f>IF('Unid. Compr. GNC'!B25="","",'Unid. Compr. GNC'!B25)</f>
        <v>Companhia Distribuidora de Gás Natural S.A. - CDGN</v>
      </c>
      <c r="C23" s="11" t="str">
        <f>IF('Unid. Compr. GNC'!C25="","",'Unid. Compr. GNC'!C25)</f>
        <v>05.484.996/0005-03</v>
      </c>
      <c r="D23" s="11" t="str">
        <f>IF('Unid. Compr. GNC'!E25="","",'Unid. Compr. GNC'!E25)</f>
        <v>Em Operação</v>
      </c>
      <c r="E23" s="11" t="str">
        <f>IF('Unid. Compr. GNC'!F25="","",'Unid. Compr. GNC'!F25)</f>
        <v>Cubatão</v>
      </c>
      <c r="F23" s="11" t="str">
        <f>IF('Unid. Compr. GNC'!G25="","",'Unid. Compr. GNC'!G25)</f>
        <v>SP</v>
      </c>
      <c r="G23" s="11" t="str">
        <f>IF('Unid. Compr. GNC'!H25="","",'Unid. Compr. GNC'!H25)</f>
        <v>48610.010421/2008-52</v>
      </c>
      <c r="H23" s="11" t="str">
        <f>IF('Unid. Compr. GNC'!M25="","",'Unid. Compr. GNC'!M25)</f>
        <v>AO 122/2012</v>
      </c>
      <c r="I23" s="12">
        <f>IF('Unid. Compr. GNC'!N25="","",'Unid. Compr. GNC'!N25)</f>
        <v>40995</v>
      </c>
      <c r="J23" s="11" t="str">
        <f>IF('Unid. Compr. GNC'!O25="","",'Unid. Compr. GNC'!O25)</f>
        <v/>
      </c>
    </row>
    <row r="24" spans="1:10" s="13" customFormat="1" ht="69" customHeight="1" x14ac:dyDescent="0.3">
      <c r="A24" s="7">
        <f>IF('Unid. Compr. GNC'!A26="","",'Unid. Compr. GNC'!A26)</f>
        <v>19</v>
      </c>
      <c r="B24" s="11" t="str">
        <f>IF('Unid. Compr. GNC'!B26="","",'Unid. Compr. GNC'!B26)</f>
        <v>CTG - Companhia de Transporte de Gás S.A.</v>
      </c>
      <c r="C24" s="11" t="str">
        <f>IF('Unid. Compr. GNC'!C26="","",'Unid. Compr. GNC'!C26)</f>
        <v>05.350.199/0001-00</v>
      </c>
      <c r="D24" s="11" t="str">
        <f>IF('Unid. Compr. GNC'!E26="","",'Unid. Compr. GNC'!E26)</f>
        <v>Em Operação</v>
      </c>
      <c r="E24" s="11" t="str">
        <f>IF('Unid. Compr. GNC'!F26="","",'Unid. Compr. GNC'!F26)</f>
        <v>Itatiba</v>
      </c>
      <c r="F24" s="11" t="str">
        <f>IF('Unid. Compr. GNC'!G26="","",'Unid. Compr. GNC'!G26)</f>
        <v>SP</v>
      </c>
      <c r="G24" s="11" t="str">
        <f>IF('Unid. Compr. GNC'!H26="","",'Unid. Compr. GNC'!H26)</f>
        <v>48610.003072/2005-71</v>
      </c>
      <c r="H24" s="11" t="str">
        <f>IF('Unid. Compr. GNC'!M26="","",'Unid. Compr. GNC'!M26)</f>
        <v>AC 126/2005
AO 099/2006</v>
      </c>
      <c r="I24" s="12" t="str">
        <f>IF('Unid. Compr. GNC'!N26="","",'Unid. Compr. GNC'!N26)</f>
        <v>20/04/2005
19/04/2006</v>
      </c>
      <c r="J24" s="11" t="str">
        <f>IF('Unid. Compr. GNC'!O26="","",'Unid. Compr. GNC'!O26)</f>
        <v/>
      </c>
    </row>
    <row r="25" spans="1:10" s="13" customFormat="1" ht="69" customHeight="1" x14ac:dyDescent="0.3">
      <c r="A25" s="7">
        <f>IF('Unid. Compr. GNC'!A27="","",'Unid. Compr. GNC'!A27)</f>
        <v>20</v>
      </c>
      <c r="B25" s="11" t="str">
        <f>IF('Unid. Compr. GNC'!B27="","",'Unid. Compr. GNC'!B27)</f>
        <v>Distribuidora de Produtos de Petróleo Charrua Ltda</v>
      </c>
      <c r="C25" s="11" t="str">
        <f>IF('Unid. Compr. GNC'!C27="","",'Unid. Compr. GNC'!C27)</f>
        <v>01.317.309/0001-72</v>
      </c>
      <c r="D25" s="11" t="str">
        <f>IF('Unid. Compr. GNC'!E27="","",'Unid. Compr. GNC'!E27)</f>
        <v>Em Operação</v>
      </c>
      <c r="E25" s="11" t="str">
        <f>IF('Unid. Compr. GNC'!F27="","",'Unid. Compr. GNC'!F27)</f>
        <v>Esteio</v>
      </c>
      <c r="F25" s="11" t="str">
        <f>IF('Unid. Compr. GNC'!G27="","",'Unid. Compr. GNC'!G27)</f>
        <v>RS</v>
      </c>
      <c r="G25" s="11" t="str">
        <f>IF('Unid. Compr. GNC'!H27="","",'Unid. Compr. GNC'!H27)</f>
        <v>48610.011833/2007-29</v>
      </c>
      <c r="H25" s="11" t="str">
        <f>IF('Unid. Compr. GNC'!M27="","",'Unid. Compr. GNC'!M27)</f>
        <v>AC 320/2007
AO 176/2008
AO 160/2012
AC 191/2012</v>
      </c>
      <c r="I25" s="12" t="str">
        <f>IF('Unid. Compr. GNC'!N27="","",'Unid. Compr. GNC'!N27)</f>
        <v>02/10/2007
13/05/2008
12/04/2012
26/04/2012</v>
      </c>
      <c r="J25" s="11" t="str">
        <f>IF('Unid. Compr. GNC'!O27="","",'Unid. Compr. GNC'!O27)</f>
        <v/>
      </c>
    </row>
    <row r="26" spans="1:10" s="13" customFormat="1" ht="69" customHeight="1" x14ac:dyDescent="0.3">
      <c r="A26" s="7">
        <f>IF('Unid. Compr. GNC'!A28="","",'Unid. Compr. GNC'!A28)</f>
        <v>21</v>
      </c>
      <c r="B26" s="11" t="str">
        <f>IF('Unid. Compr. GNC'!B28="","",'Unid. Compr. GNC'!B28)</f>
        <v>Gás de Alagoas S.A. - ALGÁS.</v>
      </c>
      <c r="C26" s="11" t="str">
        <f>IF('Unid. Compr. GNC'!C28="","",'Unid. Compr. GNC'!C28)</f>
        <v>69.983.484/0001-32</v>
      </c>
      <c r="D26" s="11" t="str">
        <f>IF('Unid. Compr. GNC'!E28="","",'Unid. Compr. GNC'!E28)</f>
        <v>Em Operação</v>
      </c>
      <c r="E26" s="11" t="str">
        <f>IF('Unid. Compr. GNC'!F28="","",'Unid. Compr. GNC'!F28)</f>
        <v>Rio Largo</v>
      </c>
      <c r="F26" s="11" t="str">
        <f>IF('Unid. Compr. GNC'!G28="","",'Unid. Compr. GNC'!G28)</f>
        <v>AL</v>
      </c>
      <c r="G26" s="11" t="str">
        <f>IF('Unid. Compr. GNC'!H28="","",'Unid. Compr. GNC'!H28)</f>
        <v>48610.010258/2006-66</v>
      </c>
      <c r="H26" s="11" t="str">
        <f>IF('Unid. Compr. GNC'!M28="","",'Unid. Compr. GNC'!M28)</f>
        <v>AC 064/2007
AO 319/2007
AO 402/2009
AO 336/2012</v>
      </c>
      <c r="I26" s="12" t="str">
        <f>IF('Unid. Compr. GNC'!N28="","",'Unid. Compr. GNC'!N28)</f>
        <v>29/03/2007
02/10/2007
25/08/2009
18/07/2012</v>
      </c>
      <c r="J26" s="11" t="str">
        <f>IF('Unid. Compr. GNC'!O28="","",'Unid. Compr. GNC'!O28)</f>
        <v/>
      </c>
    </row>
    <row r="27" spans="1:10" s="13" customFormat="1" ht="69" customHeight="1" x14ac:dyDescent="0.3">
      <c r="A27" s="7">
        <f>IF('Unid. Compr. GNC'!A29="","",'Unid. Compr. GNC'!A29)</f>
        <v>22</v>
      </c>
      <c r="B27" s="11" t="str">
        <f>IF('Unid. Compr. GNC'!B29="","",'Unid. Compr. GNC'!B29)</f>
        <v>Gás Natural São Paulo Sul S.A</v>
      </c>
      <c r="C27" s="11" t="str">
        <f>IF('Unid. Compr. GNC'!C29="","",'Unid. Compr. GNC'!C29)</f>
        <v>02.863.830/0001-78</v>
      </c>
      <c r="D27" s="11" t="str">
        <f>IF('Unid. Compr. GNC'!E29="","",'Unid. Compr. GNC'!E29)</f>
        <v>Em Operação</v>
      </c>
      <c r="E27" s="11" t="str">
        <f>IF('Unid. Compr. GNC'!F29="","",'Unid. Compr. GNC'!F29)</f>
        <v>Cesário Lange</v>
      </c>
      <c r="F27" s="11" t="str">
        <f>IF('Unid. Compr. GNC'!G29="","",'Unid. Compr. GNC'!G29)</f>
        <v>SP</v>
      </c>
      <c r="G27" s="11" t="str">
        <f>IF('Unid. Compr. GNC'!H29="","",'Unid. Compr. GNC'!H29)</f>
        <v>48610.008273/2007-25</v>
      </c>
      <c r="H27" s="11" t="str">
        <f>IF('Unid. Compr. GNC'!M29="","",'Unid. Compr. GNC'!M29)</f>
        <v>AO 432/2007</v>
      </c>
      <c r="I27" s="12">
        <f>IF('Unid. Compr. GNC'!N29="","",'Unid. Compr. GNC'!N29)</f>
        <v>39419</v>
      </c>
      <c r="J27" s="11" t="str">
        <f>IF('Unid. Compr. GNC'!O29="","",'Unid. Compr. GNC'!O29)</f>
        <v/>
      </c>
    </row>
    <row r="28" spans="1:10" s="13" customFormat="1" ht="69" customHeight="1" x14ac:dyDescent="0.3">
      <c r="A28" s="7">
        <f>IF('Unid. Compr. GNC'!A30="","",'Unid. Compr. GNC'!A30)</f>
        <v>23</v>
      </c>
      <c r="B28" s="11" t="str">
        <f>IF('Unid. Compr. GNC'!B30="","",'Unid. Compr. GNC'!B30)</f>
        <v>Gaslab Posto de Revenda de Gás Natural Ltda.</v>
      </c>
      <c r="C28" s="11" t="str">
        <f>IF('Unid. Compr. GNC'!C30="","",'Unid. Compr. GNC'!C30)</f>
        <v>07.349.667/0001-43</v>
      </c>
      <c r="D28" s="11" t="str">
        <f>IF('Unid. Compr. GNC'!E30="","",'Unid. Compr. GNC'!E30)</f>
        <v>Em Operação</v>
      </c>
      <c r="E28" s="11" t="str">
        <f>IF('Unid. Compr. GNC'!F30="","",'Unid. Compr. GNC'!F30)</f>
        <v>Campo Largo</v>
      </c>
      <c r="F28" s="11" t="str">
        <f>IF('Unid. Compr. GNC'!G30="","",'Unid. Compr. GNC'!G30)</f>
        <v>PR</v>
      </c>
      <c r="G28" s="11" t="str">
        <f>IF('Unid. Compr. GNC'!H30="","",'Unid. Compr. GNC'!H30)</f>
        <v>48610.006483/2008-60</v>
      </c>
      <c r="H28" s="11" t="str">
        <f>IF('Unid. Compr. GNC'!M30="","",'Unid. Compr. GNC'!M30)</f>
        <v>AO 339/2008
AO 448/2010
AO 631/2010
AO 310/2016</v>
      </c>
      <c r="I28" s="12" t="str">
        <f>IF('Unid. Compr. GNC'!N30="","",'Unid. Compr. GNC'!N30)</f>
        <v>25/08/2008
20/07/2010
13/10/2010
13/06/2016</v>
      </c>
      <c r="J28" s="11" t="str">
        <f>IF('Unid. Compr. GNC'!O30="","",'Unid. Compr. GNC'!O30)</f>
        <v/>
      </c>
    </row>
    <row r="29" spans="1:10" s="13" customFormat="1" ht="69" customHeight="1" x14ac:dyDescent="0.3">
      <c r="A29" s="7">
        <f>IF('Unid. Compr. GNC'!A31="","",'Unid. Compr. GNC'!A31)</f>
        <v>24</v>
      </c>
      <c r="B29" s="11" t="str">
        <f>IF('Unid. Compr. GNC'!B31="","",'Unid. Compr. GNC'!B31)</f>
        <v>Gasplus – Posto e Distribuidor de Combustível e Derivados Ltda</v>
      </c>
      <c r="C29" s="11" t="str">
        <f>IF('Unid. Compr. GNC'!C31="","",'Unid. Compr. GNC'!C31)</f>
        <v>04.992.422/0001-41</v>
      </c>
      <c r="D29" s="11" t="str">
        <f>IF('Unid. Compr. GNC'!E31="","",'Unid. Compr. GNC'!E31)</f>
        <v>Em Operação</v>
      </c>
      <c r="E29" s="11" t="str">
        <f>IF('Unid. Compr. GNC'!F31="","",'Unid. Compr. GNC'!F31)</f>
        <v>Juiz de Fora</v>
      </c>
      <c r="F29" s="11" t="str">
        <f>IF('Unid. Compr. GNC'!G31="","",'Unid. Compr. GNC'!G31)</f>
        <v>MG</v>
      </c>
      <c r="G29" s="11" t="str">
        <f>IF('Unid. Compr. GNC'!H31="","",'Unid. Compr. GNC'!H31)</f>
        <v>48610.008857/2008-81</v>
      </c>
      <c r="H29" s="11" t="str">
        <f>IF('Unid. Compr. GNC'!M31="","",'Unid. Compr. GNC'!M31)</f>
        <v>AO 078/2012</v>
      </c>
      <c r="I29" s="12">
        <f>IF('Unid. Compr. GNC'!N31="","",'Unid. Compr. GNC'!N31)</f>
        <v>40970</v>
      </c>
      <c r="J29" s="11" t="str">
        <f>IF('Unid. Compr. GNC'!O31="","",'Unid. Compr. GNC'!O31)</f>
        <v/>
      </c>
    </row>
    <row r="30" spans="1:10" s="13" customFormat="1" ht="69" customHeight="1" x14ac:dyDescent="0.3">
      <c r="A30" s="7">
        <f>IF('Unid. Compr. GNC'!A32="","",'Unid. Compr. GNC'!A32)</f>
        <v>25</v>
      </c>
      <c r="B30" s="11" t="str">
        <f>IF('Unid. Compr. GNC'!B32="","",'Unid. Compr. GNC'!B32)</f>
        <v>GNC Matão - Compressão de Gás Natural Ltda</v>
      </c>
      <c r="C30" s="11" t="str">
        <f>IF('Unid. Compr. GNC'!C32="","",'Unid. Compr. GNC'!C32)</f>
        <v>13.553.312/0001-74</v>
      </c>
      <c r="D30" s="11" t="str">
        <f>IF('Unid. Compr. GNC'!E32="","",'Unid. Compr. GNC'!E32)</f>
        <v>Em Operação</v>
      </c>
      <c r="E30" s="11" t="str">
        <f>IF('Unid. Compr. GNC'!F32="","",'Unid. Compr. GNC'!F32)</f>
        <v>Matão</v>
      </c>
      <c r="F30" s="11" t="str">
        <f>IF('Unid. Compr. GNC'!G32="","",'Unid. Compr. GNC'!G32)</f>
        <v>SP</v>
      </c>
      <c r="G30" s="11" t="str">
        <f>IF('Unid. Compr. GNC'!H32="","",'Unid. Compr. GNC'!H32)</f>
        <v>48610.008699/2011-65</v>
      </c>
      <c r="H30" s="11" t="str">
        <f>IF('Unid. Compr. GNC'!M32="","",'Unid. Compr. GNC'!M32)</f>
        <v>AC 100/2007
AO 348/2009
AO 450/2009
AO 274/2011
AO 822/2013</v>
      </c>
      <c r="I30" s="12" t="str">
        <f>IF('Unid. Compr. GNC'!N32="","",'Unid. Compr. GNC'!N32)</f>
        <v>25/05/2007
20/07/2009
28/09/2009
20/06/2011
05/11/2013</v>
      </c>
      <c r="J30" s="11" t="str">
        <f>IF('Unid. Compr. GNC'!O32="","",'Unid. Compr. GNC'!O32)</f>
        <v>Anteriormente autorizada como Multiflow Industrial Ltda. (antiga razão social)</v>
      </c>
    </row>
    <row r="31" spans="1:10" s="13" customFormat="1" ht="69" customHeight="1" x14ac:dyDescent="0.3">
      <c r="A31" s="7">
        <f>IF('Unid. Compr. GNC'!A33="","",'Unid. Compr. GNC'!A33)</f>
        <v>26</v>
      </c>
      <c r="B31" s="11" t="str">
        <f>IF('Unid. Compr. GNC'!B33="","",'Unid. Compr. GNC'!B33)</f>
        <v>GNC-Brasil - Distribuidora de Gás Natural Ltda</v>
      </c>
      <c r="C31" s="11" t="str">
        <f>IF('Unid. Compr. GNC'!C33="","",'Unid. Compr. GNC'!C33)</f>
        <v>06.187.213/0002-31</v>
      </c>
      <c r="D31" s="11" t="str">
        <f>IF('Unid. Compr. GNC'!E33="","",'Unid. Compr. GNC'!E33)</f>
        <v>Em Operação</v>
      </c>
      <c r="E31" s="11" t="str">
        <f>IF('Unid. Compr. GNC'!F33="","",'Unid. Compr. GNC'!F33)</f>
        <v>Campo Grande</v>
      </c>
      <c r="F31" s="11" t="str">
        <f>IF('Unid. Compr. GNC'!G33="","",'Unid. Compr. GNC'!G33)</f>
        <v>MS</v>
      </c>
      <c r="G31" s="11" t="str">
        <f>IF('Unid. Compr. GNC'!H33="","",'Unid. Compr. GNC'!H33)</f>
        <v>48610.015143/2010-44</v>
      </c>
      <c r="H31" s="11" t="str">
        <f>IF('Unid. Compr. GNC'!M33="","",'Unid. Compr. GNC'!M33)</f>
        <v>AC 188/2008
AO 017/2009
AO 671/2010
AO 567/2012
AO 555/2014</v>
      </c>
      <c r="I31" s="12" t="str">
        <f>IF('Unid. Compr. GNC'!N33="","",'Unid. Compr. GNC'!N33)</f>
        <v>23/05/2008
13/01/2009
16/11/2010
17/12/2012
29/12/2014</v>
      </c>
      <c r="J31" s="11" t="str">
        <f>IF('Unid. Compr. GNC'!O33="","",'Unid. Compr. GNC'!O33)</f>
        <v>Unidade originalmente Autorizada em nome da Neogás do Brasil Ltda (AC 188/08 e AO 017/09) no âmbito do processo ANP 
nº 48610.002571/2008-92.
Transferência de titularidade realizada mediante outorga da AO 671/2010, renovada pela 
AO 567/2012</v>
      </c>
    </row>
    <row r="32" spans="1:10" s="13" customFormat="1" ht="69" customHeight="1" x14ac:dyDescent="0.3">
      <c r="A32" s="7">
        <f>IF('Unid. Compr. GNC'!A34="","",'Unid. Compr. GNC'!A34)</f>
        <v>27</v>
      </c>
      <c r="B32" s="11" t="str">
        <f>IF('Unid. Compr. GNC'!B34="","",'Unid. Compr. GNC'!B34)</f>
        <v>GNC-Brasil - Distribuidora de Gás Natural Ltda</v>
      </c>
      <c r="C32" s="11" t="str">
        <f>IF('Unid. Compr. GNC'!C34="","",'Unid. Compr. GNC'!C34)</f>
        <v>06.187.213/0001-50</v>
      </c>
      <c r="D32" s="11" t="str">
        <f>IF('Unid. Compr. GNC'!E34="","",'Unid. Compr. GNC'!E34)</f>
        <v>Em Operação</v>
      </c>
      <c r="E32" s="11" t="str">
        <f>IF('Unid. Compr. GNC'!F34="","",'Unid. Compr. GNC'!F34)</f>
        <v>Cuiabá</v>
      </c>
      <c r="F32" s="11" t="str">
        <f>IF('Unid. Compr. GNC'!G34="","",'Unid. Compr. GNC'!G34)</f>
        <v>MT</v>
      </c>
      <c r="G32" s="11" t="str">
        <f>IF('Unid. Compr. GNC'!H34="","",'Unid. Compr. GNC'!H34)</f>
        <v>48610.015256/2007-44</v>
      </c>
      <c r="H32" s="11" t="str">
        <f>IF('Unid. Compr. GNC'!M34="","",'Unid. Compr. GNC'!M34)</f>
        <v>AO 263/2008
AO 009/2009
AO 388/2010
AO 714/2010</v>
      </c>
      <c r="I32" s="12" t="str">
        <f>IF('Unid. Compr. GNC'!N34="","",'Unid. Compr. GNC'!N34)</f>
        <v>15/07/2008
12/01/2009
02/07/2010
17/12/2010</v>
      </c>
      <c r="J32" s="11" t="str">
        <f>IF('Unid. Compr. GNC'!O34="","",'Unid. Compr. GNC'!O34)</f>
        <v>Anteriormente autorizada como GNV/MT - Transportes de Gás Natural Ltda (antiga razão social)</v>
      </c>
    </row>
    <row r="33" spans="1:10" s="13" customFormat="1" ht="69" customHeight="1" x14ac:dyDescent="0.3">
      <c r="A33" s="7">
        <f>IF('Unid. Compr. GNC'!A35="","",'Unid. Compr. GNC'!A35)</f>
        <v>28</v>
      </c>
      <c r="B33" s="11" t="str">
        <f>IF('Unid. Compr. GNC'!B35="","",'Unid. Compr. GNC'!B35)</f>
        <v>GNV Aroeiras Ltda.</v>
      </c>
      <c r="C33" s="11" t="str">
        <f>IF('Unid. Compr. GNC'!C35="","",'Unid. Compr. GNC'!C35)</f>
        <v>07.141.961/0001-65</v>
      </c>
      <c r="D33" s="11" t="str">
        <f>IF('Unid. Compr. GNC'!E35="","",'Unid. Compr. GNC'!E35)</f>
        <v>Em Operação</v>
      </c>
      <c r="E33" s="11" t="str">
        <f>IF('Unid. Compr. GNC'!F35="","",'Unid. Compr. GNC'!F35)</f>
        <v>Araraquara</v>
      </c>
      <c r="F33" s="11" t="str">
        <f>IF('Unid. Compr. GNC'!G35="","",'Unid. Compr. GNC'!G35)</f>
        <v>SP</v>
      </c>
      <c r="G33" s="11" t="str">
        <f>IF('Unid. Compr. GNC'!H35="","",'Unid. Compr. GNC'!H35)</f>
        <v>48610.007340/2008-75</v>
      </c>
      <c r="H33" s="11" t="str">
        <f>IF('Unid. Compr. GNC'!M35="","",'Unid. Compr. GNC'!M35)</f>
        <v>AO 371/2009
AC 505/2009
AO 116/2011
AO 1.117/2015</v>
      </c>
      <c r="I33" s="12" t="str">
        <f>IF('Unid. Compr. GNC'!N35="","",'Unid. Compr. GNC'!N35)</f>
        <v>07/08/2009
22/10/2009
04/03/2011
29/12/2015</v>
      </c>
      <c r="J33" s="11" t="str">
        <f>IF('Unid. Compr. GNC'!O35="","",'Unid. Compr. GNC'!O35)</f>
        <v/>
      </c>
    </row>
    <row r="34" spans="1:10" s="13" customFormat="1" ht="69" customHeight="1" x14ac:dyDescent="0.3">
      <c r="A34" s="7">
        <f>IF('Unid. Compr. GNC'!A36="","",'Unid. Compr. GNC'!A36)</f>
        <v>29</v>
      </c>
      <c r="B34" s="11" t="str">
        <f>IF('Unid. Compr. GNC'!B36="","",'Unid. Compr. GNC'!B36)</f>
        <v>GNV Aroeiras Ltda.</v>
      </c>
      <c r="C34" s="11" t="str">
        <f>IF('Unid. Compr. GNC'!C36="","",'Unid. Compr. GNC'!C36)</f>
        <v>07.141.961/0002-46</v>
      </c>
      <c r="D34" s="11" t="str">
        <f>IF('Unid. Compr. GNC'!E36="","",'Unid. Compr. GNC'!E36)</f>
        <v>Em Operação</v>
      </c>
      <c r="E34" s="11" t="str">
        <f>IF('Unid. Compr. GNC'!F36="","",'Unid. Compr. GNC'!F36)</f>
        <v>Ribeirão Preto</v>
      </c>
      <c r="F34" s="11" t="str">
        <f>IF('Unid. Compr. GNC'!G36="","",'Unid. Compr. GNC'!G36)</f>
        <v>SP</v>
      </c>
      <c r="G34" s="11" t="str">
        <f>IF('Unid. Compr. GNC'!H36="","",'Unid. Compr. GNC'!H36)</f>
        <v>48610.007041/2008-31</v>
      </c>
      <c r="H34" s="11" t="str">
        <f>IF('Unid. Compr. GNC'!M36="","",'Unid. Compr. GNC'!M36)</f>
        <v>AO 055/2009
AO 810/2013</v>
      </c>
      <c r="I34" s="12" t="str">
        <f>IF('Unid. Compr. GNC'!N36="","",'Unid. Compr. GNC'!N36)</f>
        <v>29/01/2009
28/10/2013</v>
      </c>
      <c r="J34" s="11" t="str">
        <f>IF('Unid. Compr. GNC'!O36="","",'Unid. Compr. GNC'!O36)</f>
        <v/>
      </c>
    </row>
    <row r="35" spans="1:10" s="13" customFormat="1" ht="69" customHeight="1" x14ac:dyDescent="0.3">
      <c r="A35" s="7">
        <f>IF('Unid. Compr. GNC'!A37="","",'Unid. Compr. GNC'!A37)</f>
        <v>30</v>
      </c>
      <c r="B35" s="11" t="str">
        <f>IF('Unid. Compr. GNC'!B37="","",'Unid. Compr. GNC'!B37)</f>
        <v>Logás – Logística e Distribuição de Gás Ltda.</v>
      </c>
      <c r="C35" s="11" t="str">
        <f>IF('Unid. Compr. GNC'!C37="","",'Unid. Compr. GNC'!C37)</f>
        <v>11.893.134/0002-86</v>
      </c>
      <c r="D35" s="11" t="str">
        <f>IF('Unid. Compr. GNC'!E37="","",'Unid. Compr. GNC'!E37)</f>
        <v>Em Operação</v>
      </c>
      <c r="E35" s="11" t="str">
        <f>IF('Unid. Compr. GNC'!F37="","",'Unid. Compr. GNC'!F37)</f>
        <v>Ipatinga</v>
      </c>
      <c r="F35" s="11" t="str">
        <f>IF('Unid. Compr. GNC'!G37="","",'Unid. Compr. GNC'!G37)</f>
        <v>MG</v>
      </c>
      <c r="G35" s="11" t="str">
        <f>IF('Unid. Compr. GNC'!H37="","",'Unid. Compr. GNC'!H37)</f>
        <v xml:space="preserve">48610.001954/2013-19 </v>
      </c>
      <c r="H35" s="11" t="str">
        <f>IF('Unid. Compr. GNC'!M37="","",'Unid. Compr. GNC'!M37)</f>
        <v xml:space="preserve"> AC 482/2013
AO 808/2013</v>
      </c>
      <c r="I35" s="12" t="str">
        <f>IF('Unid. Compr. GNC'!N37="","",'Unid. Compr. GNC'!N37)</f>
        <v>21/05/2013
25/10/2013</v>
      </c>
      <c r="J35" s="11" t="str">
        <f>IF('Unid. Compr. GNC'!O37="","",'Unid. Compr. GNC'!O37)</f>
        <v>Unidade de Compressão de GNC em área contígua ao Posto USIMEC, que prestará o serviço de compressão para o futuro Projeto Estruturante de Ipatinga</v>
      </c>
    </row>
    <row r="36" spans="1:10" s="13" customFormat="1" ht="69" customHeight="1" x14ac:dyDescent="0.3">
      <c r="A36" s="7">
        <f>IF('Unid. Compr. GNC'!A38="","",'Unid. Compr. GNC'!A38)</f>
        <v>31</v>
      </c>
      <c r="B36" s="11" t="str">
        <f>IF('Unid. Compr. GNC'!B38="","",'Unid. Compr. GNC'!B38)</f>
        <v>Logás – Logística e Distribuição de Gás Ltda.</v>
      </c>
      <c r="C36" s="11" t="str">
        <f>IF('Unid. Compr. GNC'!C38="","",'Unid. Compr. GNC'!C38)</f>
        <v>11.893.134/0001-03</v>
      </c>
      <c r="D36" s="11" t="str">
        <f>IF('Unid. Compr. GNC'!E38="","",'Unid. Compr. GNC'!E38)</f>
        <v>Em Operação</v>
      </c>
      <c r="E36" s="11" t="str">
        <f>IF('Unid. Compr. GNC'!F38="","",'Unid. Compr. GNC'!F38)</f>
        <v>Betim</v>
      </c>
      <c r="F36" s="11" t="str">
        <f>IF('Unid. Compr. GNC'!G38="","",'Unid. Compr. GNC'!G38)</f>
        <v>MG</v>
      </c>
      <c r="G36" s="11" t="str">
        <f>IF('Unid. Compr. GNC'!H38="","",'Unid. Compr. GNC'!H38)</f>
        <v>48610.010346/2005-87
48610.205149/2020-83</v>
      </c>
      <c r="H36" s="11" t="str">
        <f>IF('Unid. Compr. GNC'!M38="","",'Unid. Compr. GNC'!M38)</f>
        <v>AC 480/2005
AO 333/2006
AO 730/2015
AO 59/2021</v>
      </c>
      <c r="I36" s="12" t="str">
        <f>IF('Unid. Compr. GNC'!N38="","",'Unid. Compr. GNC'!N38)</f>
        <v>26/12/2005
11/12/2006
22/07/2015
29/01/2021</v>
      </c>
      <c r="J36" s="11" t="str">
        <f>IF('Unid. Compr. GNC'!O38="","",'Unid. Compr. GNC'!O38)</f>
        <v>Unidade originalmente Autorizada em nome da Neogás do Brasil Ltda (AC 480/2005 e AO 333/2006) 
Transferência de titularidade realizada mediante outorga da AO 730/2015</v>
      </c>
    </row>
    <row r="37" spans="1:10" s="13" customFormat="1" ht="69" customHeight="1" x14ac:dyDescent="0.3">
      <c r="A37" s="7">
        <f>IF('Unid. Compr. GNC'!A39="","",'Unid. Compr. GNC'!A39)</f>
        <v>32</v>
      </c>
      <c r="B37" s="11" t="str">
        <f>IF('Unid. Compr. GNC'!B39="","",'Unid. Compr. GNC'!B39)</f>
        <v>Logás – Logística e Distribuição de Gás Ltda.</v>
      </c>
      <c r="C37" s="11" t="str">
        <f>IF('Unid. Compr. GNC'!C39="","",'Unid. Compr. GNC'!C39)</f>
        <v>11.893.134/0001-03</v>
      </c>
      <c r="D37" s="11" t="str">
        <f>IF('Unid. Compr. GNC'!E39="","",'Unid. Compr. GNC'!E39)</f>
        <v>Em Operação</v>
      </c>
      <c r="E37" s="11" t="str">
        <f>IF('Unid. Compr. GNC'!F39="","",'Unid. Compr. GNC'!F39)</f>
        <v>Barbacena</v>
      </c>
      <c r="F37" s="11" t="str">
        <f>IF('Unid. Compr. GNC'!G39="","",'Unid. Compr. GNC'!G39)</f>
        <v>MG</v>
      </c>
      <c r="G37" s="11" t="str">
        <f>IF('Unid. Compr. GNC'!H39="","",'Unid. Compr. GNC'!H39)</f>
        <v>48610.009993/2011-94</v>
      </c>
      <c r="H37" s="11" t="str">
        <f>IF('Unid. Compr. GNC'!M39="","",'Unid. Compr. GNC'!M39)</f>
        <v>AO 175/2008
AO 216/2011
AO 462/2018</v>
      </c>
      <c r="I37" s="12" t="str">
        <f>IF('Unid. Compr. GNC'!N39="","",'Unid. Compr. GNC'!N39)</f>
        <v>08/05/2008
12/05/2011
04/06/2018</v>
      </c>
      <c r="J37" s="11" t="str">
        <f>IF('Unid. Compr. GNC'!O39="","",'Unid. Compr. GNC'!O39)</f>
        <v>Unidade originalmente Autorizada em nome da GNV Anel Ltda (AO's 175/2008 e 216/2011) 
Transferência de titularidade realizada mediante outorga da AO 462/2018</v>
      </c>
    </row>
    <row r="38" spans="1:10" s="13" customFormat="1" ht="69" customHeight="1" x14ac:dyDescent="0.3">
      <c r="A38" s="7">
        <f>IF('Unid. Compr. GNC'!A40="","",'Unid. Compr. GNC'!A40)</f>
        <v>33</v>
      </c>
      <c r="B38" s="11" t="str">
        <f>IF('Unid. Compr. GNC'!B40="","",'Unid. Compr. GNC'!B40)</f>
        <v>Meta Construções e Serviços Ltda.</v>
      </c>
      <c r="C38" s="11" t="str">
        <f>IF('Unid. Compr. GNC'!C40="","",'Unid. Compr. GNC'!C40)</f>
        <v>15.225.161/0001-13</v>
      </c>
      <c r="D38" s="11" t="str">
        <f>IF('Unid. Compr. GNC'!E40="","",'Unid. Compr. GNC'!E40)</f>
        <v>Em Operação</v>
      </c>
      <c r="E38" s="11" t="str">
        <f>IF('Unid. Compr. GNC'!F40="","",'Unid. Compr. GNC'!F40)</f>
        <v>Carmópolis</v>
      </c>
      <c r="F38" s="11" t="str">
        <f>IF('Unid. Compr. GNC'!G40="","",'Unid. Compr. GNC'!G40)</f>
        <v>SE</v>
      </c>
      <c r="G38" s="11" t="str">
        <f>IF('Unid. Compr. GNC'!H40="","",'Unid. Compr. GNC'!H40)</f>
        <v>48610.203060/2018 - 68</v>
      </c>
      <c r="H38" s="11" t="str">
        <f>IF('Unid. Compr. GNC'!M40="","",'Unid. Compr. GNC'!M40)</f>
        <v>AO 459/2008
AO 005/2011
AO 819/2013
AO 1.209/2018</v>
      </c>
      <c r="I38" s="12" t="str">
        <f>IF('Unid. Compr. GNC'!N40="","",'Unid. Compr. GNC'!N40)</f>
        <v>31/10/2008
07/01/2011
04/11/2013
07/12/2018</v>
      </c>
      <c r="J38" s="11" t="str">
        <f>IF('Unid. Compr. GNC'!O40="","",'Unid. Compr. GNC'!O40)</f>
        <v>Unidade originalmente Autorizada em nome da GNC - Gás Natural Carmópolis Ltda (AO's 459/2018, 005/2011 e 819/2013) 
Transferência de titularidade realizada mediante outorga da AO 1.209/2018)</v>
      </c>
    </row>
    <row r="39" spans="1:10" s="13" customFormat="1" ht="69" customHeight="1" x14ac:dyDescent="0.3">
      <c r="A39" s="7">
        <f>IF('Unid. Compr. GNC'!A41="","",'Unid. Compr. GNC'!A41)</f>
        <v>34</v>
      </c>
      <c r="B39" s="11" t="str">
        <f>IF('Unid. Compr. GNC'!B41="","",'Unid. Compr. GNC'!B41)</f>
        <v>Motogás Indústria de Compressão e Comércio de Gás Natural Ltda.</v>
      </c>
      <c r="C39" s="11" t="str">
        <f>IF('Unid. Compr. GNC'!C41="","",'Unid. Compr. GNC'!C41)</f>
        <v>01.420.327/0004-28</v>
      </c>
      <c r="D39" s="11" t="str">
        <f>IF('Unid. Compr. GNC'!E41="","",'Unid. Compr. GNC'!E41)</f>
        <v>Em Operação</v>
      </c>
      <c r="E39" s="11" t="str">
        <f>IF('Unid. Compr. GNC'!F41="","",'Unid. Compr. GNC'!F41)</f>
        <v>Campina Grande</v>
      </c>
      <c r="F39" s="11" t="str">
        <f>IF('Unid. Compr. GNC'!G41="","",'Unid. Compr. GNC'!G41)</f>
        <v>PB</v>
      </c>
      <c r="G39" s="11" t="str">
        <f>IF('Unid. Compr. GNC'!H41="","",'Unid. Compr. GNC'!H41)</f>
        <v>48610.003361/2008-11</v>
      </c>
      <c r="H39" s="11" t="str">
        <f>IF('Unid. Compr. GNC'!M41="","",'Unid. Compr. GNC'!M41)</f>
        <v>AO 224/2008
AO 182/2009
AO 309/2009
AO 519/2011</v>
      </c>
      <c r="I39" s="12" t="str">
        <f>IF('Unid. Compr. GNC'!N41="","",'Unid. Compr. GNC'!N41)</f>
        <v>18/06/2008
07/04/2009
17/06/2009
25/11/2011</v>
      </c>
      <c r="J39" s="11" t="str">
        <f>IF('Unid. Compr. GNC'!O41="","",'Unid. Compr. GNC'!O41)</f>
        <v/>
      </c>
    </row>
    <row r="40" spans="1:10" s="13" customFormat="1" ht="69" customHeight="1" x14ac:dyDescent="0.3">
      <c r="A40" s="7">
        <f>IF('Unid. Compr. GNC'!A42="","",'Unid. Compr. GNC'!A42)</f>
        <v>35</v>
      </c>
      <c r="B40" s="11" t="str">
        <f>IF('Unid. Compr. GNC'!B42="","",'Unid. Compr. GNC'!B42)</f>
        <v>Natural Gás Distribuidora de Gás Comprimido Ltda</v>
      </c>
      <c r="C40" s="11" t="str">
        <f>IF('Unid. Compr. GNC'!C42="","",'Unid. Compr. GNC'!C42)</f>
        <v>06.032.959/0001-95</v>
      </c>
      <c r="D40" s="11" t="str">
        <f>IF('Unid. Compr. GNC'!E42="","",'Unid. Compr. GNC'!E42)</f>
        <v>Em Operação</v>
      </c>
      <c r="E40" s="11" t="str">
        <f>IF('Unid. Compr. GNC'!F42="","",'Unid. Compr. GNC'!F42)</f>
        <v>Tubarão</v>
      </c>
      <c r="F40" s="11" t="str">
        <f>IF('Unid. Compr. GNC'!G42="","",'Unid. Compr. GNC'!G42)</f>
        <v>SC</v>
      </c>
      <c r="G40" s="11" t="str">
        <f>IF('Unid. Compr. GNC'!H42="","",'Unid. Compr. GNC'!H42)</f>
        <v>48610.011708/2017-91</v>
      </c>
      <c r="H40" s="11" t="str">
        <f>IF('Unid. Compr. GNC'!M42="","",'Unid. Compr. GNC'!M42)</f>
        <v>AC 881/2017
AO 573/2018</v>
      </c>
      <c r="I40" s="12" t="str">
        <f>IF('Unid. Compr. GNC'!N42="","",'Unid. Compr. GNC'!N42)</f>
        <v>19/12/2017
06/07/2018</v>
      </c>
      <c r="J40" s="11" t="str">
        <f>IF('Unid. Compr. GNC'!O42="","",'Unid. Compr. GNC'!O42)</f>
        <v/>
      </c>
    </row>
    <row r="41" spans="1:10" s="13" customFormat="1" ht="69" customHeight="1" x14ac:dyDescent="0.3">
      <c r="A41" s="7">
        <f>IF('Unid. Compr. GNC'!A43="","",'Unid. Compr. GNC'!A43)</f>
        <v>36</v>
      </c>
      <c r="B41" s="11" t="str">
        <f>IF('Unid. Compr. GNC'!B43="","",'Unid. Compr. GNC'!B43)</f>
        <v>Natural Gás Distribuidora Ltda</v>
      </c>
      <c r="C41" s="11" t="str">
        <f>IF('Unid. Compr. GNC'!C43="","",'Unid. Compr. GNC'!C43)</f>
        <v>06.705.050/0006-65</v>
      </c>
      <c r="D41" s="11" t="str">
        <f>IF('Unid. Compr. GNC'!E43="","",'Unid. Compr. GNC'!E43)</f>
        <v>Em Operação</v>
      </c>
      <c r="E41" s="11" t="str">
        <f>IF('Unid. Compr. GNC'!F43="","",'Unid. Compr. GNC'!F43)</f>
        <v>Macaíba</v>
      </c>
      <c r="F41" s="11" t="str">
        <f>IF('Unid. Compr. GNC'!G43="","",'Unid. Compr. GNC'!G43)</f>
        <v>RN</v>
      </c>
      <c r="G41" s="11" t="str">
        <f>IF('Unid. Compr. GNC'!H43="","",'Unid. Compr. GNC'!H43)</f>
        <v>48610.013750/2008-55</v>
      </c>
      <c r="H41" s="11" t="str">
        <f>IF('Unid. Compr. GNC'!M43="","",'Unid. Compr. GNC'!M43)</f>
        <v>AO 199/2009
AO 015/2012</v>
      </c>
      <c r="I41" s="12" t="str">
        <f>IF('Unid. Compr. GNC'!N43="","",'Unid. Compr. GNC'!N43)</f>
        <v>29/04/2009
12/01/2012</v>
      </c>
      <c r="J41" s="11" t="str">
        <f>IF('Unid. Compr. GNC'!O43="","",'Unid. Compr. GNC'!O43)</f>
        <v/>
      </c>
    </row>
    <row r="42" spans="1:10" s="13" customFormat="1" ht="69" customHeight="1" x14ac:dyDescent="0.3">
      <c r="A42" s="7">
        <f>IF('Unid. Compr. GNC'!A44="","",'Unid. Compr. GNC'!A44)</f>
        <v>37</v>
      </c>
      <c r="B42" s="11" t="str">
        <f>IF('Unid. Compr. GNC'!B44="","",'Unid. Compr. GNC'!B44)</f>
        <v>Natural Gás Distribuidora Ltda</v>
      </c>
      <c r="C42" s="11" t="str">
        <f>IF('Unid. Compr. GNC'!C44="","",'Unid. Compr. GNC'!C44)</f>
        <v>06.705.050/0005-84</v>
      </c>
      <c r="D42" s="11" t="str">
        <f>IF('Unid. Compr. GNC'!E44="","",'Unid. Compr. GNC'!E44)</f>
        <v>Em Operação</v>
      </c>
      <c r="E42" s="11" t="str">
        <f>IF('Unid. Compr. GNC'!F44="","",'Unid. Compr. GNC'!F44)</f>
        <v>Maracanaú</v>
      </c>
      <c r="F42" s="11" t="str">
        <f>IF('Unid. Compr. GNC'!G44="","",'Unid. Compr. GNC'!G44)</f>
        <v>CE</v>
      </c>
      <c r="G42" s="11" t="str">
        <f>IF('Unid. Compr. GNC'!H44="","",'Unid. Compr. GNC'!H44)</f>
        <v>48610.000539/2008-72</v>
      </c>
      <c r="H42" s="11" t="str">
        <f>IF('Unid. Compr. GNC'!M44="","",'Unid. Compr. GNC'!M44)</f>
        <v>AO 202/2009
AO 297/2012</v>
      </c>
      <c r="I42" s="12" t="str">
        <f>IF('Unid. Compr. GNC'!N44="","",'Unid. Compr. GNC'!N44)</f>
        <v>30/04/2009
15/06/2012</v>
      </c>
      <c r="J42" s="11" t="str">
        <f>IF('Unid. Compr. GNC'!O44="","",'Unid. Compr. GNC'!O44)</f>
        <v/>
      </c>
    </row>
    <row r="43" spans="1:10" s="13" customFormat="1" ht="69" customHeight="1" x14ac:dyDescent="0.3">
      <c r="A43" s="7">
        <f>IF('Unid. Compr. GNC'!A45="","",'Unid. Compr. GNC'!A45)</f>
        <v>38</v>
      </c>
      <c r="B43" s="11" t="str">
        <f>IF('Unid. Compr. GNC'!B45="","",'Unid. Compr. GNC'!B45)</f>
        <v>Natural Gás Distribuidora Ltda</v>
      </c>
      <c r="C43" s="11" t="str">
        <f>IF('Unid. Compr. GNC'!C45="","",'Unid. Compr. GNC'!C45)</f>
        <v>06.705.050/0001-50</v>
      </c>
      <c r="D43" s="11" t="str">
        <f>IF('Unid. Compr. GNC'!E45="","",'Unid. Compr. GNC'!E45)</f>
        <v>Em Operação</v>
      </c>
      <c r="E43" s="11" t="str">
        <f>IF('Unid. Compr. GNC'!F45="","",'Unid. Compr. GNC'!F45)</f>
        <v>Mossoró</v>
      </c>
      <c r="F43" s="11" t="str">
        <f>IF('Unid. Compr. GNC'!G45="","",'Unid. Compr. GNC'!G45)</f>
        <v>RN</v>
      </c>
      <c r="G43" s="11" t="str">
        <f>IF('Unid. Compr. GNC'!H45="","",'Unid. Compr. GNC'!H45)</f>
        <v>48610.003283/2005-11</v>
      </c>
      <c r="H43" s="11" t="str">
        <f>IF('Unid. Compr. GNC'!M45="","",'Unid. Compr. GNC'!M45)</f>
        <v>AC 220/2005
AO 010/2007</v>
      </c>
      <c r="I43" s="12" t="str">
        <f>IF('Unid. Compr. GNC'!N45="","",'Unid. Compr. GNC'!N45)</f>
        <v>15/06/2005
24/01/2007</v>
      </c>
      <c r="J43" s="11" t="str">
        <f>IF('Unid. Compr. GNC'!O45="","",'Unid. Compr. GNC'!O45)</f>
        <v/>
      </c>
    </row>
    <row r="44" spans="1:10" s="13" customFormat="1" ht="69" customHeight="1" x14ac:dyDescent="0.3">
      <c r="A44" s="7">
        <f>IF('Unid. Compr. GNC'!A46="","",'Unid. Compr. GNC'!A46)</f>
        <v>39</v>
      </c>
      <c r="B44" s="11" t="str">
        <f>IF('Unid. Compr. GNC'!B46="","",'Unid. Compr. GNC'!B46)</f>
        <v>Neogás do Brasil Gás Natural Comprimido S.A.</v>
      </c>
      <c r="C44" s="11" t="str">
        <f>IF('Unid. Compr. GNC'!C46="","",'Unid. Compr. GNC'!C46)</f>
        <v>04.221.716/0017-37</v>
      </c>
      <c r="D44" s="11" t="str">
        <f>IF('Unid. Compr. GNC'!E46="","",'Unid. Compr. GNC'!E46)</f>
        <v>Em Operação</v>
      </c>
      <c r="E44" s="11" t="str">
        <f>IF('Unid. Compr. GNC'!F46="","",'Unid. Compr. GNC'!F46)</f>
        <v>Campos dos Goytacazes</v>
      </c>
      <c r="F44" s="11" t="str">
        <f>IF('Unid. Compr. GNC'!G46="","",'Unid. Compr. GNC'!G46)</f>
        <v>RJ</v>
      </c>
      <c r="G44" s="11" t="str">
        <f>IF('Unid. Compr. GNC'!H46="","",'Unid. Compr. GNC'!H46)</f>
        <v>48610.002241/2014 - 45</v>
      </c>
      <c r="H44" s="11" t="str">
        <f>IF('Unid. Compr. GNC'!M46="","",'Unid. Compr. GNC'!M46)</f>
        <v>AC 757/2015
AC 274/2016</v>
      </c>
      <c r="I44" s="12" t="str">
        <f>IF('Unid. Compr. GNC'!N46="","",'Unid. Compr. GNC'!N46)</f>
        <v>29/07/2015
20/05/2016</v>
      </c>
      <c r="J44" s="11" t="str">
        <f>IF('Unid. Compr. GNC'!O46="","",'Unid. Compr. GNC'!O46)</f>
        <v/>
      </c>
    </row>
    <row r="45" spans="1:10" s="13" customFormat="1" ht="69" customHeight="1" x14ac:dyDescent="0.3">
      <c r="A45" s="7">
        <f>IF('Unid. Compr. GNC'!A47="","",'Unid. Compr. GNC'!A47)</f>
        <v>40</v>
      </c>
      <c r="B45" s="11" t="str">
        <f>IF('Unid. Compr. GNC'!B47="","",'Unid. Compr. GNC'!B47)</f>
        <v>Neogás do Brasil Gás Natural Comprimido S.A.</v>
      </c>
      <c r="C45" s="11" t="str">
        <f>IF('Unid. Compr. GNC'!C47="","",'Unid. Compr. GNC'!C47)</f>
        <v xml:space="preserve">04.221.716/0014-94 </v>
      </c>
      <c r="D45" s="11" t="str">
        <f>IF('Unid. Compr. GNC'!E47="","",'Unid. Compr. GNC'!E47)</f>
        <v>Em Operação</v>
      </c>
      <c r="E45" s="11" t="str">
        <f>IF('Unid. Compr. GNC'!F47="","",'Unid. Compr. GNC'!F47)</f>
        <v>Ponta Grossa</v>
      </c>
      <c r="F45" s="11" t="str">
        <f>IF('Unid. Compr. GNC'!G47="","",'Unid. Compr. GNC'!G47)</f>
        <v>PR</v>
      </c>
      <c r="G45" s="11" t="str">
        <f>IF('Unid. Compr. GNC'!H47="","",'Unid. Compr. GNC'!H47)</f>
        <v>48610.002177/2012-31</v>
      </c>
      <c r="H45" s="11" t="str">
        <f>IF('Unid. Compr. GNC'!M47="","",'Unid. Compr. GNC'!M47)</f>
        <v>AC 311/2014
AO 213/2015</v>
      </c>
      <c r="I45" s="12" t="str">
        <f>IF('Unid. Compr. GNC'!N47="","",'Unid. Compr. GNC'!N47)</f>
        <v>13/08/2014
02/04/2015</v>
      </c>
      <c r="J45" s="11" t="str">
        <f>IF('Unid. Compr. GNC'!O47="","",'Unid. Compr. GNC'!O47)</f>
        <v/>
      </c>
    </row>
    <row r="46" spans="1:10" s="13" customFormat="1" ht="69" customHeight="1" x14ac:dyDescent="0.3">
      <c r="A46" s="7">
        <f>IF('Unid. Compr. GNC'!A48="","",'Unid. Compr. GNC'!A48)</f>
        <v>41</v>
      </c>
      <c r="B46" s="11" t="str">
        <f>IF('Unid. Compr. GNC'!B48="","",'Unid. Compr. GNC'!B48)</f>
        <v>Neogás do Brasil Gás Natural Comprimido S.A.</v>
      </c>
      <c r="C46" s="11" t="str">
        <f>IF('Unid. Compr. GNC'!C48="","",'Unid. Compr. GNC'!C48)</f>
        <v>04.221.716/0002-50</v>
      </c>
      <c r="D46" s="11" t="str">
        <f>IF('Unid. Compr. GNC'!E48="","",'Unid. Compr. GNC'!E48)</f>
        <v>Em Operação</v>
      </c>
      <c r="E46" s="11" t="str">
        <f>IF('Unid. Compr. GNC'!F48="","",'Unid. Compr. GNC'!F48)</f>
        <v>Estiva Gerbi</v>
      </c>
      <c r="F46" s="11" t="str">
        <f>IF('Unid. Compr. GNC'!G48="","",'Unid. Compr. GNC'!G48)</f>
        <v>SP</v>
      </c>
      <c r="G46" s="11" t="str">
        <f>IF('Unid. Compr. GNC'!H48="","",'Unid. Compr. GNC'!H48)</f>
        <v>48610.001749/2005-35</v>
      </c>
      <c r="H46" s="11" t="str">
        <f>IF('Unid. Compr. GNC'!M48="","",'Unid. Compr. GNC'!M48)</f>
        <v>AO 266/2005
AO 328/2016</v>
      </c>
      <c r="I46" s="12" t="str">
        <f>IF('Unid. Compr. GNC'!N48="","",'Unid. Compr. GNC'!N48)</f>
        <v>20/07/2005
28/06/2016</v>
      </c>
      <c r="J46" s="11" t="str">
        <f>IF('Unid. Compr. GNC'!O48="","",'Unid. Compr. GNC'!O48)</f>
        <v>Unidade de Compressão de Gás Natural Comprimido (GNC) já existente e autorizada anteriormente em nome da CBL – Laminação Brasileira de Cobre Ltda, por meio da Autorização ANP nº 2006/2014.</v>
      </c>
    </row>
    <row r="47" spans="1:10" s="13" customFormat="1" ht="69" customHeight="1" x14ac:dyDescent="0.3">
      <c r="A47" s="7">
        <f>IF('Unid. Compr. GNC'!A49="","",'Unid. Compr. GNC'!A49)</f>
        <v>42</v>
      </c>
      <c r="B47" s="11" t="str">
        <f>IF('Unid. Compr. GNC'!B49="","",'Unid. Compr. GNC'!B49)</f>
        <v>Neogás do Brasil Ltda</v>
      </c>
      <c r="C47" s="11" t="str">
        <f>IF('Unid. Compr. GNC'!C49="","",'Unid. Compr. GNC'!C49)</f>
        <v>04.221.716/0008-46</v>
      </c>
      <c r="D47" s="11" t="str">
        <f>IF('Unid. Compr. GNC'!E49="","",'Unid. Compr. GNC'!E49)</f>
        <v>Em Operação</v>
      </c>
      <c r="E47" s="11" t="str">
        <f>IF('Unid. Compr. GNC'!F49="","",'Unid. Compr. GNC'!F49)</f>
        <v>São Francisco de Paula</v>
      </c>
      <c r="F47" s="11" t="str">
        <f>IF('Unid. Compr. GNC'!G49="","",'Unid. Compr. GNC'!G49)</f>
        <v>RS</v>
      </c>
      <c r="G47" s="11" t="str">
        <f>IF('Unid. Compr. GNC'!H49="","",'Unid. Compr. GNC'!H49)</f>
        <v>48610.011269/2006-63</v>
      </c>
      <c r="H47" s="11" t="str">
        <f>IF('Unid. Compr. GNC'!M49="","",'Unid. Compr. GNC'!M49)</f>
        <v>AO 030/2008
AO 276/2011
AO 486/2011</v>
      </c>
      <c r="I47" s="12" t="str">
        <f>IF('Unid. Compr. GNC'!N49="","",'Unid. Compr. GNC'!N49)</f>
        <v>25/01/2008
21/06/2011
27/10/2011</v>
      </c>
      <c r="J47" s="11" t="str">
        <f>IF('Unid. Compr. GNC'!O49="","",'Unid. Compr. GNC'!O49)</f>
        <v/>
      </c>
    </row>
    <row r="48" spans="1:10" s="13" customFormat="1" ht="69" customHeight="1" x14ac:dyDescent="0.3">
      <c r="A48" s="7">
        <f>IF('Unid. Compr. GNC'!A50="","",'Unid. Compr. GNC'!A50)</f>
        <v>43</v>
      </c>
      <c r="B48" s="11" t="str">
        <f>IF('Unid. Compr. GNC'!B50="","",'Unid. Compr. GNC'!B50)</f>
        <v>Petrobahia S.A.</v>
      </c>
      <c r="C48" s="11" t="str">
        <f>IF('Unid. Compr. GNC'!C50="","",'Unid. Compr. GNC'!C50)</f>
        <v>01.125.282/0003-88</v>
      </c>
      <c r="D48" s="11" t="str">
        <f>IF('Unid. Compr. GNC'!E50="","",'Unid. Compr. GNC'!E50)</f>
        <v>Em Operação</v>
      </c>
      <c r="E48" s="11" t="str">
        <f>IF('Unid. Compr. GNC'!F50="","",'Unid. Compr. GNC'!F50)</f>
        <v>Itabuna</v>
      </c>
      <c r="F48" s="11" t="str">
        <f>IF('Unid. Compr. GNC'!G50="","",'Unid. Compr. GNC'!G50)</f>
        <v>BA</v>
      </c>
      <c r="G48" s="11" t="str">
        <f>IF('Unid. Compr. GNC'!H50="","",'Unid. Compr. GNC'!H50)</f>
        <v>48610.009030/2011-91</v>
      </c>
      <c r="H48" s="11" t="str">
        <f>IF('Unid. Compr. GNC'!M50="","",'Unid. Compr. GNC'!M50)</f>
        <v>AO 577/2011
AO 538/2012</v>
      </c>
      <c r="I48" s="12" t="str">
        <f>IF('Unid. Compr. GNC'!N50="","",'Unid. Compr. GNC'!N50)</f>
        <v>26/12/2011
28/11/2012</v>
      </c>
      <c r="J48" s="11" t="str">
        <f>IF('Unid. Compr. GNC'!O50="","",'Unid. Compr. GNC'!O50)</f>
        <v/>
      </c>
    </row>
    <row r="49" spans="1:10" s="13" customFormat="1" ht="69" customHeight="1" x14ac:dyDescent="0.3">
      <c r="A49" s="7">
        <f>IF('Unid. Compr. GNC'!A51="","",'Unid. Compr. GNC'!A51)</f>
        <v>44</v>
      </c>
      <c r="B49" s="11" t="str">
        <f>IF('Unid. Compr. GNC'!B51="","",'Unid. Compr. GNC'!B51)</f>
        <v>Petrobahia S.A.</v>
      </c>
      <c r="C49" s="11" t="str">
        <f>IF('Unid. Compr. GNC'!C51="","",'Unid. Compr. GNC'!C51)</f>
        <v>01.125.282/0009-73</v>
      </c>
      <c r="D49" s="11" t="str">
        <f>IF('Unid. Compr. GNC'!E51="","",'Unid. Compr. GNC'!E51)</f>
        <v>Em Operação</v>
      </c>
      <c r="E49" s="11" t="str">
        <f>IF('Unid. Compr. GNC'!F51="","",'Unid. Compr. GNC'!F51)</f>
        <v>Pojuca</v>
      </c>
      <c r="F49" s="11" t="str">
        <f>IF('Unid. Compr. GNC'!G51="","",'Unid. Compr. GNC'!G51)</f>
        <v>BA</v>
      </c>
      <c r="G49" s="11" t="str">
        <f>IF('Unid. Compr. GNC'!H51="","",'Unid. Compr. GNC'!H51)</f>
        <v>48610.010424/2008-96</v>
      </c>
      <c r="H49" s="11" t="str">
        <f>IF('Unid. Compr. GNC'!M51="","",'Unid. Compr. GNC'!M51)</f>
        <v>AC 089/2009
AO 313/2009
AO 528/2012</v>
      </c>
      <c r="I49" s="12" t="str">
        <f>IF('Unid. Compr. GNC'!N51="","",'Unid. Compr. GNC'!N51)</f>
        <v>13/02/2009
17/06/2009
19/11/2012</v>
      </c>
      <c r="J49" s="11" t="str">
        <f>IF('Unid. Compr. GNC'!O51="","",'Unid. Compr. GNC'!O51)</f>
        <v/>
      </c>
    </row>
    <row r="50" spans="1:10" s="13" customFormat="1" ht="69" customHeight="1" x14ac:dyDescent="0.3">
      <c r="A50" s="7">
        <f>IF('Unid. Compr. GNC'!A52="","",'Unid. Compr. GNC'!A52)</f>
        <v>45</v>
      </c>
      <c r="B50" s="11" t="str">
        <f>IF('Unid. Compr. GNC'!B52="","",'Unid. Compr. GNC'!B52)</f>
        <v>Petrobras Distribuidora S.A</v>
      </c>
      <c r="C50" s="11" t="str">
        <f>IF('Unid. Compr. GNC'!C52="","",'Unid. Compr. GNC'!C52)</f>
        <v>34.274.233/0372-86</v>
      </c>
      <c r="D50" s="11" t="str">
        <f>IF('Unid. Compr. GNC'!E52="","",'Unid. Compr. GNC'!E52)</f>
        <v>Em Operação</v>
      </c>
      <c r="E50" s="11" t="str">
        <f>IF('Unid. Compr. GNC'!F52="","",'Unid. Compr. GNC'!F52)</f>
        <v>Blumenau</v>
      </c>
      <c r="F50" s="11" t="str">
        <f>IF('Unid. Compr. GNC'!G52="","",'Unid. Compr. GNC'!G52)</f>
        <v>SC</v>
      </c>
      <c r="G50" s="11" t="str">
        <f>IF('Unid. Compr. GNC'!H52="","",'Unid. Compr. GNC'!H52)</f>
        <v>48610.011919/2008-32</v>
      </c>
      <c r="H50" s="11" t="str">
        <f>IF('Unid. Compr. GNC'!M52="","",'Unid. Compr. GNC'!M52)</f>
        <v>AO 377/2013</v>
      </c>
      <c r="I50" s="12">
        <f>IF('Unid. Compr. GNC'!N52="","",'Unid. Compr. GNC'!N52)</f>
        <v>41366</v>
      </c>
      <c r="J50" s="11" t="str">
        <f>IF('Unid. Compr. GNC'!O52="","",'Unid. Compr. GNC'!O52)</f>
        <v/>
      </c>
    </row>
    <row r="51" spans="1:10" s="13" customFormat="1" ht="69" customHeight="1" x14ac:dyDescent="0.3">
      <c r="A51" s="7">
        <f>IF('Unid. Compr. GNC'!A53="","",'Unid. Compr. GNC'!A53)</f>
        <v>46</v>
      </c>
      <c r="B51" s="11" t="str">
        <f>IF('Unid. Compr. GNC'!B53="","",'Unid. Compr. GNC'!B53)</f>
        <v>Petrobras Distribuidora S.A</v>
      </c>
      <c r="C51" s="11" t="str">
        <f>IF('Unid. Compr. GNC'!C53="","",'Unid. Compr. GNC'!C53)</f>
        <v>34.274.233/0372-86</v>
      </c>
      <c r="D51" s="11" t="str">
        <f>IF('Unid. Compr. GNC'!E53="","",'Unid. Compr. GNC'!E53)</f>
        <v>Em Operação</v>
      </c>
      <c r="E51" s="11" t="str">
        <f>IF('Unid. Compr. GNC'!F53="","",'Unid. Compr. GNC'!F53)</f>
        <v>Brusque</v>
      </c>
      <c r="F51" s="11" t="str">
        <f>IF('Unid. Compr. GNC'!G53="","",'Unid. Compr. GNC'!G53)</f>
        <v>SC</v>
      </c>
      <c r="G51" s="11" t="str">
        <f>IF('Unid. Compr. GNC'!H53="","",'Unid. Compr. GNC'!H53)</f>
        <v>48610.012059/2008-54</v>
      </c>
      <c r="H51" s="11" t="str">
        <f>IF('Unid. Compr. GNC'!M53="","",'Unid. Compr. GNC'!M53)</f>
        <v>AO 404/2013</v>
      </c>
      <c r="I51" s="12">
        <f>IF('Unid. Compr. GNC'!N53="","",'Unid. Compr. GNC'!N53)</f>
        <v>41383</v>
      </c>
      <c r="J51" s="11" t="str">
        <f>IF('Unid. Compr. GNC'!O53="","",'Unid. Compr. GNC'!O53)</f>
        <v/>
      </c>
    </row>
    <row r="52" spans="1:10" s="13" customFormat="1" ht="69" customHeight="1" x14ac:dyDescent="0.3">
      <c r="A52" s="7">
        <f>IF('Unid. Compr. GNC'!A54="","",'Unid. Compr. GNC'!A54)</f>
        <v>47</v>
      </c>
      <c r="B52" s="11" t="str">
        <f>IF('Unid. Compr. GNC'!B54="","",'Unid. Compr. GNC'!B54)</f>
        <v>Petrobras Distribuidora S.A</v>
      </c>
      <c r="C52" s="11" t="str">
        <f>IF('Unid. Compr. GNC'!C54="","",'Unid. Compr. GNC'!C54)</f>
        <v>34.274.233/0004-47</v>
      </c>
      <c r="D52" s="11" t="str">
        <f>IF('Unid. Compr. GNC'!E54="","",'Unid. Compr. GNC'!E54)</f>
        <v>Em Operação</v>
      </c>
      <c r="E52" s="11" t="str">
        <f>IF('Unid. Compr. GNC'!F54="","",'Unid. Compr. GNC'!F54)</f>
        <v>Farroupilha</v>
      </c>
      <c r="F52" s="11" t="str">
        <f>IF('Unid. Compr. GNC'!G54="","",'Unid. Compr. GNC'!G54)</f>
        <v>RS</v>
      </c>
      <c r="G52" s="11" t="str">
        <f>IF('Unid. Compr. GNC'!H54="","",'Unid. Compr. GNC'!H54)</f>
        <v>48610.012346/2008-64</v>
      </c>
      <c r="H52" s="11" t="str">
        <f>IF('Unid. Compr. GNC'!M54="","",'Unid. Compr. GNC'!M54)</f>
        <v>AO 542/2012</v>
      </c>
      <c r="I52" s="12">
        <f>IF('Unid. Compr. GNC'!N54="","",'Unid. Compr. GNC'!N54)</f>
        <v>41246</v>
      </c>
      <c r="J52" s="11" t="str">
        <f>IF('Unid. Compr. GNC'!O54="","",'Unid. Compr. GNC'!O54)</f>
        <v/>
      </c>
    </row>
    <row r="53" spans="1:10" s="13" customFormat="1" ht="69" customHeight="1" x14ac:dyDescent="0.3">
      <c r="A53" s="7">
        <f>IF('Unid. Compr. GNC'!A55="","",'Unid. Compr. GNC'!A55)</f>
        <v>48</v>
      </c>
      <c r="B53" s="11" t="str">
        <f>IF('Unid. Compr. GNC'!B55="","",'Unid. Compr. GNC'!B55)</f>
        <v>Petrobras Distribuidora S.A</v>
      </c>
      <c r="C53" s="11" t="str">
        <f>IF('Unid. Compr. GNC'!C55="","",'Unid. Compr. GNC'!C55)</f>
        <v>34.274.233/0372-86</v>
      </c>
      <c r="D53" s="11" t="str">
        <f>IF('Unid. Compr. GNC'!E55="","",'Unid. Compr. GNC'!E55)</f>
        <v>Em Operação</v>
      </c>
      <c r="E53" s="11" t="str">
        <f>IF('Unid. Compr. GNC'!F55="","",'Unid. Compr. GNC'!F55)</f>
        <v>Jaguaruna</v>
      </c>
      <c r="F53" s="11" t="str">
        <f>IF('Unid. Compr. GNC'!G55="","",'Unid. Compr. GNC'!G55)</f>
        <v>SC</v>
      </c>
      <c r="G53" s="11" t="str">
        <f>IF('Unid. Compr. GNC'!H55="","",'Unid. Compr. GNC'!H55)</f>
        <v>48610.011918/2008-98</v>
      </c>
      <c r="H53" s="11" t="str">
        <f>IF('Unid. Compr. GNC'!M55="","",'Unid. Compr. GNC'!M55)</f>
        <v>AO 449/2012</v>
      </c>
      <c r="I53" s="12">
        <f>IF('Unid. Compr. GNC'!N55="","",'Unid. Compr. GNC'!N55)</f>
        <v>41184</v>
      </c>
      <c r="J53" s="11" t="str">
        <f>IF('Unid. Compr. GNC'!O55="","",'Unid. Compr. GNC'!O55)</f>
        <v/>
      </c>
    </row>
    <row r="54" spans="1:10" s="13" customFormat="1" ht="69" customHeight="1" x14ac:dyDescent="0.3">
      <c r="A54" s="7">
        <f>IF('Unid. Compr. GNC'!A56="","",'Unid. Compr. GNC'!A56)</f>
        <v>49</v>
      </c>
      <c r="B54" s="11" t="str">
        <f>IF('Unid. Compr. GNC'!B56="","",'Unid. Compr. GNC'!B56)</f>
        <v>Petróleo Brasileiro S.A</v>
      </c>
      <c r="C54" s="11" t="str">
        <f>IF('Unid. Compr. GNC'!C56="","",'Unid. Compr. GNC'!C56)</f>
        <v>33.000.167/1091-11</v>
      </c>
      <c r="D54" s="11" t="str">
        <f>IF('Unid. Compr. GNC'!E56="","",'Unid. Compr. GNC'!E56)</f>
        <v>Em Operação</v>
      </c>
      <c r="E54" s="11" t="str">
        <f>IF('Unid. Compr. GNC'!F56="","",'Unid. Compr. GNC'!F56)</f>
        <v>Guamaré</v>
      </c>
      <c r="F54" s="11" t="str">
        <f>IF('Unid. Compr. GNC'!G56="","",'Unid. Compr. GNC'!G56)</f>
        <v>RN</v>
      </c>
      <c r="G54" s="11" t="str">
        <f>IF('Unid. Compr. GNC'!H56="","",'Unid. Compr. GNC'!H56)</f>
        <v>48610.010679/2006-97</v>
      </c>
      <c r="H54" s="11" t="str">
        <f>IF('Unid. Compr. GNC'!M56="","",'Unid. Compr. GNC'!M56)</f>
        <v>AC 221/2008
AO 137/2009
AO 102/2010
AO 132/2012</v>
      </c>
      <c r="I54" s="12" t="str">
        <f>IF('Unid. Compr. GNC'!N56="","",'Unid. Compr. GNC'!N56)</f>
        <v>17/06/2008
04/03/2009
05/03/2010
29/03/2012</v>
      </c>
      <c r="J54" s="11" t="str">
        <f>IF('Unid. Compr. GNC'!O56="","",'Unid. Compr. GNC'!O56)</f>
        <v/>
      </c>
    </row>
    <row r="55" spans="1:10" ht="19.5" x14ac:dyDescent="0.35">
      <c r="A55" s="7">
        <f>IF('Unid. Compr. GNC'!A57="","",'Unid. Compr. GNC'!A57)</f>
        <v>50</v>
      </c>
      <c r="B55" s="11" t="str">
        <f>IF('Unid. Compr. GNC'!B57="","",'Unid. Compr. GNC'!B57)</f>
        <v>Posto Agricopel Ltda.</v>
      </c>
      <c r="C55" s="11" t="str">
        <f>IF('Unid. Compr. GNC'!C57="","",'Unid. Compr. GNC'!C57)</f>
        <v>83.488.882/0017-70</v>
      </c>
      <c r="D55" s="11" t="str">
        <f>IF('Unid. Compr. GNC'!E57="","",'Unid. Compr. GNC'!E57)</f>
        <v>Em Operação</v>
      </c>
      <c r="E55" s="11" t="str">
        <f>IF('Unid. Compr. GNC'!F57="","",'Unid. Compr. GNC'!F57)</f>
        <v>Blumenau</v>
      </c>
      <c r="F55" s="11" t="str">
        <f>IF('Unid. Compr. GNC'!G57="","",'Unid. Compr. GNC'!G57)</f>
        <v>SC</v>
      </c>
      <c r="G55" s="11" t="str">
        <f>IF('Unid. Compr. GNC'!H57="","",'Unid. Compr. GNC'!H57)</f>
        <v>48610.012762/2008-62</v>
      </c>
      <c r="H55" s="11" t="str">
        <f>IF('Unid. Compr. GNC'!M57="","",'Unid. Compr. GNC'!M57)</f>
        <v>AO 210/2012</v>
      </c>
      <c r="I55" s="12">
        <f>IF('Unid. Compr. GNC'!N57="","",'Unid. Compr. GNC'!N57)</f>
        <v>41040</v>
      </c>
      <c r="J55" s="11" t="str">
        <f>IF('Unid. Compr. GNC'!O57="","",'Unid. Compr. GNC'!O57)</f>
        <v/>
      </c>
    </row>
    <row r="56" spans="1:10" ht="19.5" x14ac:dyDescent="0.35">
      <c r="A56" s="7">
        <f>IF('Unid. Compr. GNC'!A58="","",'Unid. Compr. GNC'!A58)</f>
        <v>51</v>
      </c>
      <c r="B56" s="11" t="e">
        <f>IF('Unid. Compr. GNC'!#REF!="","",'Unid. Compr. GNC'!#REF!)</f>
        <v>#REF!</v>
      </c>
      <c r="C56" s="11" t="e">
        <f>IF('Unid. Compr. GNC'!#REF!="","",'Unid. Compr. GNC'!#REF!)</f>
        <v>#REF!</v>
      </c>
      <c r="D56" s="11" t="str">
        <f>IF('Unid. Compr. GNC'!E58="","",'Unid. Compr. GNC'!E58)</f>
        <v>Em Operação</v>
      </c>
      <c r="E56" s="11" t="e">
        <f>IF('Unid. Compr. GNC'!#REF!="","",'Unid. Compr. GNC'!#REF!)</f>
        <v>#REF!</v>
      </c>
      <c r="F56" s="11" t="e">
        <f>IF('Unid. Compr. GNC'!#REF!="","",'Unid. Compr. GNC'!#REF!)</f>
        <v>#REF!</v>
      </c>
      <c r="G56" s="11" t="str">
        <f>IF('Unid. Compr. GNC'!H58="","",'Unid. Compr. GNC'!H58)</f>
        <v>48610.018807/2010-27</v>
      </c>
      <c r="H56" s="11" t="str">
        <f>IF('Unid. Compr. GNC'!M58="","",'Unid. Compr. GNC'!M58)</f>
        <v>AC 449/2013
AO 873/2013</v>
      </c>
      <c r="I56" s="12" t="str">
        <f>IF('Unid. Compr. GNC'!N58="","",'Unid. Compr. GNC'!N58)</f>
        <v>06/05/2013
05/12/2013</v>
      </c>
      <c r="J56" s="11" t="str">
        <f>IF('Unid. Compr. GNC'!O58="","",'Unid. Compr. GNC'!O58)</f>
        <v/>
      </c>
    </row>
    <row r="57" spans="1:10" ht="19.5" x14ac:dyDescent="0.35">
      <c r="A57" s="7">
        <f>IF('Unid. Compr. GNC'!A59="","",'Unid. Compr. GNC'!A59)</f>
        <v>52</v>
      </c>
      <c r="B57" s="11" t="e">
        <f>IF('Unid. Compr. GNC'!#REF!="","",'Unid. Compr. GNC'!#REF!)</f>
        <v>#REF!</v>
      </c>
      <c r="C57" s="11" t="e">
        <f>IF('Unid. Compr. GNC'!#REF!="","",'Unid. Compr. GNC'!#REF!)</f>
        <v>#REF!</v>
      </c>
      <c r="D57" s="11" t="str">
        <f>IF('Unid. Compr. GNC'!E59="","",'Unid. Compr. GNC'!E59)</f>
        <v>Em Operação</v>
      </c>
      <c r="E57" s="11" t="e">
        <f>IF('Unid. Compr. GNC'!#REF!="","",'Unid. Compr. GNC'!#REF!)</f>
        <v>#REF!</v>
      </c>
      <c r="F57" s="11" t="e">
        <f>IF('Unid. Compr. GNC'!#REF!="","",'Unid. Compr. GNC'!#REF!)</f>
        <v>#REF!</v>
      </c>
      <c r="G57" s="11" t="e">
        <f>IF('Unid. Compr. GNC'!#REF!="","",'Unid. Compr. GNC'!#REF!)</f>
        <v>#REF!</v>
      </c>
      <c r="H57" s="11" t="str">
        <f>IF('Unid. Compr. GNC'!M59="","",'Unid. Compr. GNC'!M59)</f>
        <v>AO 711/2010
AO 354/2011</v>
      </c>
      <c r="I57" s="12" t="str">
        <f>IF('Unid. Compr. GNC'!N59="","",'Unid. Compr. GNC'!N59)</f>
        <v>16/12/2010
08/08/2011</v>
      </c>
      <c r="J57" s="11" t="str">
        <f>IF('Unid. Compr. GNC'!O59="","",'Unid. Compr. GNC'!O59)</f>
        <v/>
      </c>
    </row>
    <row r="58" spans="1:10" ht="19.5" x14ac:dyDescent="0.35">
      <c r="A58" s="7" t="e">
        <f>IF('Unid. Compr. GNC'!#REF!="","",'Unid. Compr. GNC'!#REF!)</f>
        <v>#REF!</v>
      </c>
      <c r="B58" s="11" t="e">
        <f>IF('Unid. Compr. GNC'!#REF!="","",'Unid. Compr. GNC'!#REF!)</f>
        <v>#REF!</v>
      </c>
      <c r="C58" s="11" t="e">
        <f>IF('Unid. Compr. GNC'!#REF!="","",'Unid. Compr. GNC'!#REF!)</f>
        <v>#REF!</v>
      </c>
      <c r="D58" s="11" t="str">
        <f>IF('Unid. Compr. GNC'!C58="","",'Unid. Compr. GNC'!C58)</f>
        <v>28.847.234/0001-98</v>
      </c>
      <c r="E58" s="11" t="str">
        <f>IF('Unid. Compr. GNC'!F58="","",'Unid. Compr. GNC'!F58)</f>
        <v>Cabo Frio</v>
      </c>
      <c r="F58" s="11" t="str">
        <f>IF('Unid. Compr. GNC'!G58="","",'Unid. Compr. GNC'!G58)</f>
        <v>RJ</v>
      </c>
      <c r="G58" s="11" t="e">
        <f>IF('Unid. Compr. GNC'!#REF!="","",'Unid. Compr. GNC'!#REF!)</f>
        <v>#REF!</v>
      </c>
      <c r="H58" s="11" t="e">
        <f>IF('Unid. Compr. GNC'!#REF!="","",'Unid. Compr. GNC'!#REF!)</f>
        <v>#REF!</v>
      </c>
      <c r="I58" s="12" t="e">
        <f>IF('Unid. Compr. GNC'!#REF!="","",'Unid. Compr. GNC'!#REF!)</f>
        <v>#REF!</v>
      </c>
      <c r="J58" s="11" t="e">
        <f>IF('Unid. Compr. GNC'!#REF!="","",'Unid. Compr. GNC'!#REF!)</f>
        <v>#REF!</v>
      </c>
    </row>
    <row r="59" spans="1:10" x14ac:dyDescent="0.35">
      <c r="A59" s="7" t="e">
        <f>IF('Unid. Compr. GNC'!#REF!="","",'Unid. Compr. GNC'!#REF!)</f>
        <v>#REF!</v>
      </c>
      <c r="B59" s="11" t="e">
        <f>IF('Unid. Compr. GNC'!#REF!="","",'Unid. Compr. GNC'!#REF!)</f>
        <v>#REF!</v>
      </c>
      <c r="C59" s="11" t="e">
        <f>IF('Unid. Compr. GNC'!#REF!="","",'Unid. Compr. GNC'!#REF!)</f>
        <v>#REF!</v>
      </c>
      <c r="D59" s="11" t="e">
        <f>IF('Unid. Compr. GNC'!#REF!="","",'Unid. Compr. GNC'!#REF!)</f>
        <v>#REF!</v>
      </c>
      <c r="E59" s="11" t="e">
        <f>IF('Unid. Compr. GNC'!#REF!="","",'Unid. Compr. GNC'!#REF!)</f>
        <v>#REF!</v>
      </c>
      <c r="F59" s="11" t="e">
        <f>IF('Unid. Compr. GNC'!#REF!="","",'Unid. Compr. GNC'!#REF!)</f>
        <v>#REF!</v>
      </c>
      <c r="G59" s="11" t="e">
        <f>IF('Unid. Compr. GNC'!#REF!="","",'Unid. Compr. GNC'!#REF!)</f>
        <v>#REF!</v>
      </c>
      <c r="H59" s="11" t="e">
        <f>IF('Unid. Compr. GNC'!#REF!="","",'Unid. Compr. GNC'!#REF!)</f>
        <v>#REF!</v>
      </c>
      <c r="I59" s="12" t="e">
        <f>IF('Unid. Compr. GNC'!#REF!="","",'Unid. Compr. GNC'!#REF!)</f>
        <v>#REF!</v>
      </c>
      <c r="J59" s="11" t="e">
        <f>IF('Unid. Compr. GNC'!#REF!="","",'Unid. Compr. GNC'!#REF!)</f>
        <v>#REF!</v>
      </c>
    </row>
    <row r="60" spans="1:10" ht="19.5" x14ac:dyDescent="0.35">
      <c r="A60" s="7" t="e">
        <f>IF('Unid. Compr. GNC'!#REF!="","",'Unid. Compr. GNC'!#REF!)</f>
        <v>#REF!</v>
      </c>
      <c r="B60" s="11" t="str">
        <f>IF('Unid. Compr. GNC'!H59="","",'Unid. Compr. GNC'!H59)</f>
        <v>48610.015786/2009-54</v>
      </c>
      <c r="C60" s="11" t="str">
        <f>IF('Unid. Compr. GNC'!B59="","",'Unid. Compr. GNC'!B59)</f>
        <v>Posto Farol do Parque Ltda.</v>
      </c>
      <c r="D60" s="11" t="str">
        <f>IF('Unid. Compr. GNC'!F59="","",'Unid. Compr. GNC'!F59)</f>
        <v>Curitiba</v>
      </c>
      <c r="E60" s="11" t="str">
        <f>IF('Unid. Compr. GNC'!G59="","",'Unid. Compr. GNC'!G59)</f>
        <v>PR</v>
      </c>
      <c r="F60" s="11" t="e">
        <f>IF('Unid. Compr. GNC'!#REF!="","",'Unid. Compr. GNC'!#REF!)</f>
        <v>#REF!</v>
      </c>
      <c r="G60" s="11" t="e">
        <f>IF('Unid. Compr. GNC'!#REF!="","",'Unid. Compr. GNC'!#REF!)</f>
        <v>#REF!</v>
      </c>
      <c r="H60" s="11" t="e">
        <f>IF('Unid. Compr. GNC'!#REF!="","",'Unid. Compr. GNC'!#REF!)</f>
        <v>#REF!</v>
      </c>
      <c r="I60" s="12" t="e">
        <f>IF('Unid. Compr. GNC'!#REF!="","",'Unid. Compr. GNC'!#REF!)</f>
        <v>#REF!</v>
      </c>
      <c r="J60" s="11" t="e">
        <f>IF('Unid. Compr. GNC'!#REF!="","",'Unid. Compr. GNC'!#REF!)</f>
        <v>#REF!</v>
      </c>
    </row>
    <row r="61" spans="1:10" x14ac:dyDescent="0.35">
      <c r="A61" s="7" t="e">
        <f>IF('Unid. Compr. GNC'!#REF!="","",'Unid. Compr. GNC'!#REF!)</f>
        <v>#REF!</v>
      </c>
      <c r="B61" s="11" t="e">
        <f>IF('Unid. Compr. GNC'!#REF!="","",'Unid. Compr. GNC'!#REF!)</f>
        <v>#REF!</v>
      </c>
      <c r="C61" s="11" t="e">
        <f>IF('Unid. Compr. GNC'!#REF!="","",'Unid. Compr. GNC'!#REF!)</f>
        <v>#REF!</v>
      </c>
      <c r="D61" s="11" t="e">
        <f>IF('Unid. Compr. GNC'!#REF!="","",'Unid. Compr. GNC'!#REF!)</f>
        <v>#REF!</v>
      </c>
      <c r="E61" s="11" t="e">
        <f>IF('Unid. Compr. GNC'!#REF!="","",'Unid. Compr. GNC'!#REF!)</f>
        <v>#REF!</v>
      </c>
      <c r="F61" s="11" t="e">
        <f>IF('Unid. Compr. GNC'!#REF!="","",'Unid. Compr. GNC'!#REF!)</f>
        <v>#REF!</v>
      </c>
      <c r="G61" s="11" t="e">
        <f>IF('Unid. Compr. GNC'!#REF!="","",'Unid. Compr. GNC'!#REF!)</f>
        <v>#REF!</v>
      </c>
      <c r="H61" s="11" t="e">
        <f>IF('Unid. Compr. GNC'!#REF!="","",'Unid. Compr. GNC'!#REF!)</f>
        <v>#REF!</v>
      </c>
      <c r="I61" s="12" t="e">
        <f>IF('Unid. Compr. GNC'!#REF!="","",'Unid. Compr. GNC'!#REF!)</f>
        <v>#REF!</v>
      </c>
      <c r="J61" s="11" t="e">
        <f>IF('Unid. Compr. GNC'!#REF!="","",'Unid. Compr. GNC'!#REF!)</f>
        <v>#REF!</v>
      </c>
    </row>
    <row r="62" spans="1:10" x14ac:dyDescent="0.35">
      <c r="A62" s="7" t="e">
        <f>IF('Unid. Compr. GNC'!#REF!="","",'Unid. Compr. GNC'!#REF!)</f>
        <v>#REF!</v>
      </c>
      <c r="B62" s="11" t="e">
        <f>IF('Unid. Compr. GNC'!#REF!="","",'Unid. Compr. GNC'!#REF!)</f>
        <v>#REF!</v>
      </c>
      <c r="C62" s="11" t="e">
        <f>IF('Unid. Compr. GNC'!#REF!="","",'Unid. Compr. GNC'!#REF!)</f>
        <v>#REF!</v>
      </c>
      <c r="D62" s="11" t="e">
        <f>IF('Unid. Compr. GNC'!#REF!="","",'Unid. Compr. GNC'!#REF!)</f>
        <v>#REF!</v>
      </c>
      <c r="E62" s="11" t="e">
        <f>IF('Unid. Compr. GNC'!#REF!="","",'Unid. Compr. GNC'!#REF!)</f>
        <v>#REF!</v>
      </c>
      <c r="F62" s="11" t="e">
        <f>IF('Unid. Compr. GNC'!#REF!="","",'Unid. Compr. GNC'!#REF!)</f>
        <v>#REF!</v>
      </c>
      <c r="G62" s="11" t="e">
        <f>IF('Unid. Compr. GNC'!#REF!="","",'Unid. Compr. GNC'!#REF!)</f>
        <v>#REF!</v>
      </c>
      <c r="H62" s="11" t="e">
        <f>IF('Unid. Compr. GNC'!#REF!="","",'Unid. Compr. GNC'!#REF!)</f>
        <v>#REF!</v>
      </c>
      <c r="I62" s="12" t="e">
        <f>IF('Unid. Compr. GNC'!#REF!="","",'Unid. Compr. GNC'!#REF!)</f>
        <v>#REF!</v>
      </c>
      <c r="J62" s="11" t="e">
        <f>IF('Unid. Compr. GNC'!#REF!="","",'Unid. Compr. GNC'!#REF!)</f>
        <v>#REF!</v>
      </c>
    </row>
    <row r="63" spans="1:10" ht="29.25" x14ac:dyDescent="0.35">
      <c r="A63" s="7">
        <f>IF('Unid. Compr. GNC'!A60="","",'Unid. Compr. GNC'!A60)</f>
        <v>53</v>
      </c>
      <c r="B63" s="11" t="str">
        <f>IF('Unid. Compr. GNC'!B60="","",'Unid. Compr. GNC'!B60)</f>
        <v>Posto Jardim Botânico Ltda.</v>
      </c>
      <c r="C63" s="11" t="str">
        <f>IF('Unid. Compr. GNC'!C60="","",'Unid. Compr. GNC'!C60)</f>
        <v>95.396.289/0001-16</v>
      </c>
      <c r="D63" s="11" t="str">
        <f>IF('Unid. Compr. GNC'!E60="","",'Unid. Compr. GNC'!E60)</f>
        <v>Em Operação</v>
      </c>
      <c r="E63" s="11" t="str">
        <f>IF('Unid. Compr. GNC'!F60="","",'Unid. Compr. GNC'!F60)</f>
        <v>Curitiba</v>
      </c>
      <c r="F63" s="11" t="str">
        <f>IF('Unid. Compr. GNC'!G60="","",'Unid. Compr. GNC'!G60)</f>
        <v>PR</v>
      </c>
      <c r="G63" s="11" t="str">
        <f>IF('Unid. Compr. GNC'!H60="","",'Unid. Compr. GNC'!H60)</f>
        <v>48610.012986/2008-74</v>
      </c>
      <c r="H63" s="11" t="str">
        <f>IF('Unid. Compr. GNC'!M60="","",'Unid. Compr. GNC'!M60)</f>
        <v>AO 667/2010
AO 072/2011
AO 003/2013</v>
      </c>
      <c r="I63" s="12" t="str">
        <f>IF('Unid. Compr. GNC'!N60="","",'Unid. Compr. GNC'!N60)</f>
        <v>11/11/2010
14/02/2011
07/01/2013</v>
      </c>
      <c r="J63" s="11" t="str">
        <f>IF('Unid. Compr. GNC'!O60="","",'Unid. Compr. GNC'!O60)</f>
        <v/>
      </c>
    </row>
    <row r="64" spans="1:10" x14ac:dyDescent="0.35">
      <c r="A64" s="7" t="e">
        <f>IF('Unid. Compr. GNC'!#REF!="","",'Unid. Compr. GNC'!#REF!)</f>
        <v>#REF!</v>
      </c>
      <c r="B64" s="11" t="e">
        <f>IF('Unid. Compr. GNC'!#REF!="","",'Unid. Compr. GNC'!#REF!)</f>
        <v>#REF!</v>
      </c>
      <c r="C64" s="11" t="e">
        <f>IF('Unid. Compr. GNC'!#REF!="","",'Unid. Compr. GNC'!#REF!)</f>
        <v>#REF!</v>
      </c>
      <c r="D64" s="11" t="e">
        <f>IF('Unid. Compr. GNC'!#REF!="","",'Unid. Compr. GNC'!#REF!)</f>
        <v>#REF!</v>
      </c>
      <c r="E64" s="11" t="e">
        <f>IF('Unid. Compr. GNC'!#REF!="","",'Unid. Compr. GNC'!#REF!)</f>
        <v>#REF!</v>
      </c>
      <c r="F64" s="11" t="e">
        <f>IF('Unid. Compr. GNC'!#REF!="","",'Unid. Compr. GNC'!#REF!)</f>
        <v>#REF!</v>
      </c>
      <c r="G64" s="11" t="e">
        <f>IF('Unid. Compr. GNC'!#REF!="","",'Unid. Compr. GNC'!#REF!)</f>
        <v>#REF!</v>
      </c>
      <c r="H64" s="11" t="e">
        <f>IF('Unid. Compr. GNC'!#REF!="","",'Unid. Compr. GNC'!#REF!)</f>
        <v>#REF!</v>
      </c>
      <c r="I64" s="12" t="e">
        <f>IF('Unid. Compr. GNC'!#REF!="","",'Unid. Compr. GNC'!#REF!)</f>
        <v>#REF!</v>
      </c>
      <c r="J64" s="11" t="e">
        <f>IF('Unid. Compr. GNC'!#REF!="","",'Unid. Compr. GNC'!#REF!)</f>
        <v>#REF!</v>
      </c>
    </row>
    <row r="65" spans="1:10" x14ac:dyDescent="0.35">
      <c r="A65" s="7" t="e">
        <f>IF('Unid. Compr. GNC'!#REF!="","",'Unid. Compr. GNC'!#REF!)</f>
        <v>#REF!</v>
      </c>
      <c r="B65" s="11" t="e">
        <f>IF('Unid. Compr. GNC'!#REF!="","",'Unid. Compr. GNC'!#REF!)</f>
        <v>#REF!</v>
      </c>
      <c r="C65" s="11" t="e">
        <f>IF('Unid. Compr. GNC'!#REF!="","",'Unid. Compr. GNC'!#REF!)</f>
        <v>#REF!</v>
      </c>
      <c r="D65" s="11" t="e">
        <f>IF('Unid. Compr. GNC'!#REF!="","",'Unid. Compr. GNC'!#REF!)</f>
        <v>#REF!</v>
      </c>
      <c r="E65" s="11" t="e">
        <f>IF('Unid. Compr. GNC'!#REF!="","",'Unid. Compr. GNC'!#REF!)</f>
        <v>#REF!</v>
      </c>
      <c r="F65" s="11" t="e">
        <f>IF('Unid. Compr. GNC'!#REF!="","",'Unid. Compr. GNC'!#REF!)</f>
        <v>#REF!</v>
      </c>
      <c r="G65" s="11" t="e">
        <f>IF('Unid. Compr. GNC'!#REF!="","",'Unid. Compr. GNC'!#REF!)</f>
        <v>#REF!</v>
      </c>
      <c r="H65" s="11" t="e">
        <f>IF('Unid. Compr. GNC'!#REF!="","",'Unid. Compr. GNC'!#REF!)</f>
        <v>#REF!</v>
      </c>
      <c r="I65" s="12" t="e">
        <f>IF('Unid. Compr. GNC'!#REF!="","",'Unid. Compr. GNC'!#REF!)</f>
        <v>#REF!</v>
      </c>
      <c r="J65" s="11" t="e">
        <f>IF('Unid. Compr. GNC'!#REF!="","",'Unid. Compr. GNC'!#REF!)</f>
        <v>#REF!</v>
      </c>
    </row>
    <row r="66" spans="1:10" x14ac:dyDescent="0.35">
      <c r="A66" s="7" t="e">
        <f>IF('Unid. Compr. GNC'!#REF!="","",'Unid. Compr. GNC'!#REF!)</f>
        <v>#REF!</v>
      </c>
      <c r="B66" s="11" t="e">
        <f>IF('Unid. Compr. GNC'!#REF!="","",'Unid. Compr. GNC'!#REF!)</f>
        <v>#REF!</v>
      </c>
      <c r="C66" s="11" t="e">
        <f>IF('Unid. Compr. GNC'!#REF!="","",'Unid. Compr. GNC'!#REF!)</f>
        <v>#REF!</v>
      </c>
      <c r="D66" s="11" t="e">
        <f>IF('Unid. Compr. GNC'!#REF!="","",'Unid. Compr. GNC'!#REF!)</f>
        <v>#REF!</v>
      </c>
      <c r="E66" s="11" t="e">
        <f>IF('Unid. Compr. GNC'!#REF!="","",'Unid. Compr. GNC'!#REF!)</f>
        <v>#REF!</v>
      </c>
      <c r="F66" s="11" t="e">
        <f>IF('Unid. Compr. GNC'!#REF!="","",'Unid. Compr. GNC'!#REF!)</f>
        <v>#REF!</v>
      </c>
      <c r="G66" s="11" t="e">
        <f>IF('Unid. Compr. GNC'!#REF!="","",'Unid. Compr. GNC'!#REF!)</f>
        <v>#REF!</v>
      </c>
      <c r="H66" s="11" t="e">
        <f>IF('Unid. Compr. GNC'!#REF!="","",'Unid. Compr. GNC'!#REF!)</f>
        <v>#REF!</v>
      </c>
      <c r="I66" s="12" t="e">
        <f>IF('Unid. Compr. GNC'!#REF!="","",'Unid. Compr. GNC'!#REF!)</f>
        <v>#REF!</v>
      </c>
      <c r="J66" s="11" t="e">
        <f>IF('Unid. Compr. GNC'!#REF!="","",'Unid. Compr. GNC'!#REF!)</f>
        <v>#REF!</v>
      </c>
    </row>
    <row r="67" spans="1:10" x14ac:dyDescent="0.35">
      <c r="A67" s="7" t="e">
        <f>IF('Unid. Compr. GNC'!#REF!="","",'Unid. Compr. GNC'!#REF!)</f>
        <v>#REF!</v>
      </c>
      <c r="B67" s="11" t="e">
        <f>IF('Unid. Compr. GNC'!#REF!="","",'Unid. Compr. GNC'!#REF!)</f>
        <v>#REF!</v>
      </c>
      <c r="C67" s="11" t="e">
        <f>IF('Unid. Compr. GNC'!#REF!="","",'Unid. Compr. GNC'!#REF!)</f>
        <v>#REF!</v>
      </c>
      <c r="D67" s="11" t="e">
        <f>IF('Unid. Compr. GNC'!#REF!="","",'Unid. Compr. GNC'!#REF!)</f>
        <v>#REF!</v>
      </c>
      <c r="E67" s="11" t="e">
        <f>IF('Unid. Compr. GNC'!#REF!="","",'Unid. Compr. GNC'!#REF!)</f>
        <v>#REF!</v>
      </c>
      <c r="F67" s="11" t="e">
        <f>IF('Unid. Compr. GNC'!#REF!="","",'Unid. Compr. GNC'!#REF!)</f>
        <v>#REF!</v>
      </c>
      <c r="G67" s="11" t="e">
        <f>IF('Unid. Compr. GNC'!#REF!="","",'Unid. Compr. GNC'!#REF!)</f>
        <v>#REF!</v>
      </c>
      <c r="H67" s="11" t="e">
        <f>IF('Unid. Compr. GNC'!#REF!="","",'Unid. Compr. GNC'!#REF!)</f>
        <v>#REF!</v>
      </c>
      <c r="I67" s="12" t="e">
        <f>IF('Unid. Compr. GNC'!#REF!="","",'Unid. Compr. GNC'!#REF!)</f>
        <v>#REF!</v>
      </c>
      <c r="J67" s="11" t="e">
        <f>IF('Unid. Compr. GNC'!#REF!="","",'Unid. Compr. GNC'!#REF!)</f>
        <v>#REF!</v>
      </c>
    </row>
    <row r="68" spans="1:10" x14ac:dyDescent="0.35">
      <c r="A68" s="7" t="e">
        <f>IF('Unid. Compr. GNC'!#REF!="","",'Unid. Compr. GNC'!#REF!)</f>
        <v>#REF!</v>
      </c>
      <c r="B68" s="11" t="e">
        <f>IF('Unid. Compr. GNC'!#REF!="","",'Unid. Compr. GNC'!#REF!)</f>
        <v>#REF!</v>
      </c>
      <c r="C68" s="11" t="e">
        <f>IF('Unid. Compr. GNC'!#REF!="","",'Unid. Compr. GNC'!#REF!)</f>
        <v>#REF!</v>
      </c>
      <c r="D68" s="11" t="e">
        <f>IF('Unid. Compr. GNC'!#REF!="","",'Unid. Compr. GNC'!#REF!)</f>
        <v>#REF!</v>
      </c>
      <c r="E68" s="11" t="e">
        <f>IF('Unid. Compr. GNC'!#REF!="","",'Unid. Compr. GNC'!#REF!)</f>
        <v>#REF!</v>
      </c>
      <c r="F68" s="11" t="e">
        <f>IF('Unid. Compr. GNC'!#REF!="","",'Unid. Compr. GNC'!#REF!)</f>
        <v>#REF!</v>
      </c>
      <c r="G68" s="11" t="e">
        <f>IF('Unid. Compr. GNC'!#REF!="","",'Unid. Compr. GNC'!#REF!)</f>
        <v>#REF!</v>
      </c>
      <c r="H68" s="11" t="e">
        <f>IF('Unid. Compr. GNC'!#REF!="","",'Unid. Compr. GNC'!#REF!)</f>
        <v>#REF!</v>
      </c>
      <c r="I68" s="12" t="e">
        <f>IF('Unid. Compr. GNC'!#REF!="","",'Unid. Compr. GNC'!#REF!)</f>
        <v>#REF!</v>
      </c>
      <c r="J68" s="11" t="e">
        <f>IF('Unid. Compr. GNC'!#REF!="","",'Unid. Compr. GNC'!#REF!)</f>
        <v>#REF!</v>
      </c>
    </row>
    <row r="69" spans="1:10" ht="19.5" x14ac:dyDescent="0.35">
      <c r="A69" s="7">
        <f>IF('Unid. Compr. GNC'!A62="","",'Unid. Compr. GNC'!A62)</f>
        <v>55</v>
      </c>
      <c r="B69" s="11" t="str">
        <f>IF('Unid. Compr. GNC'!B62="","",'Unid. Compr. GNC'!B62)</f>
        <v>Posto Praia Grande Ltda.</v>
      </c>
      <c r="C69" s="11" t="str">
        <f>IF('Unid. Compr. GNC'!C62="","",'Unid. Compr. GNC'!C62)</f>
        <v>31.871.999/0001-78</v>
      </c>
      <c r="D69" s="11" t="str">
        <f>IF('Unid. Compr. GNC'!E62="","",'Unid. Compr. GNC'!E62)</f>
        <v>Em Operação</v>
      </c>
      <c r="E69" s="11" t="str">
        <f>IF('Unid. Compr. GNC'!F62="","",'Unid. Compr. GNC'!F62)</f>
        <v>Arraial do Cabo</v>
      </c>
      <c r="F69" s="11" t="str">
        <f>IF('Unid. Compr. GNC'!G62="","",'Unid. Compr. GNC'!G62)</f>
        <v>RJ</v>
      </c>
      <c r="G69" s="11" t="str">
        <f>IF('Unid. Compr. GNC'!H62="","",'Unid. Compr. GNC'!H62)</f>
        <v>48610.016559/2011-61</v>
      </c>
      <c r="H69" s="11" t="str">
        <f>IF('Unid. Compr. GNC'!M62="","",'Unid. Compr. GNC'!M62)</f>
        <v>AC 534/2012
AO 351/2017</v>
      </c>
      <c r="I69" s="12" t="str">
        <f>IF('Unid. Compr. GNC'!N62="","",'Unid. Compr. GNC'!N62)</f>
        <v>26/11/2012
03/07/2017</v>
      </c>
      <c r="J69" s="11" t="str">
        <f>IF('Unid. Compr. GNC'!O62="","",'Unid. Compr. GNC'!O62)</f>
        <v/>
      </c>
    </row>
    <row r="70" spans="1:10" ht="19.5" x14ac:dyDescent="0.35">
      <c r="A70" s="7">
        <f>IF('Unid. Compr. GNC'!A64="","",'Unid. Compr. GNC'!A64)</f>
        <v>57</v>
      </c>
      <c r="B70" s="11" t="str">
        <f>IF('Unid. Compr. GNC'!B64="","",'Unid. Compr. GNC'!B64)</f>
        <v>UTC Engenharia S/A</v>
      </c>
      <c r="C70" s="11" t="str">
        <f>IF('Unid. Compr. GNC'!C64="","",'Unid. Compr. GNC'!C64)</f>
        <v>44.023.661/0016-94</v>
      </c>
      <c r="D70" s="11" t="str">
        <f>IF('Unid. Compr. GNC'!E64="","",'Unid. Compr. GNC'!E64)</f>
        <v>Em Operação</v>
      </c>
      <c r="E70" s="11" t="str">
        <f>IF('Unid. Compr. GNC'!F64="","",'Unid. Compr. GNC'!F64)</f>
        <v>Governador Dix-Sept Rosado</v>
      </c>
      <c r="F70" s="11" t="str">
        <f>IF('Unid. Compr. GNC'!G64="","",'Unid. Compr. GNC'!G64)</f>
        <v>RN</v>
      </c>
      <c r="G70" s="11" t="str">
        <f>IF('Unid. Compr. GNC'!H64="","",'Unid. Compr. GNC'!H64)</f>
        <v>48610.010612/2011-10</v>
      </c>
      <c r="H70" s="11" t="str">
        <f>IF('Unid. Compr. GNC'!M64="","",'Unid. Compr. GNC'!M64)</f>
        <v>AO 539/2012</v>
      </c>
      <c r="I70" s="12">
        <f>IF('Unid. Compr. GNC'!N64="","",'Unid. Compr. GNC'!N64)</f>
        <v>41243</v>
      </c>
      <c r="J70" s="11" t="str">
        <f>IF('Unid. Compr. GNC'!O64="","",'Unid. Compr. GNC'!O64)</f>
        <v xml:space="preserve">Unidade localizada junto ao poço 1-UTC-02-RN </v>
      </c>
    </row>
    <row r="71" spans="1:10" x14ac:dyDescent="0.35">
      <c r="A71" s="7" t="e">
        <f>IF('Unid. Compr. GNC'!#REF!="","",'Unid. Compr. GNC'!#REF!)</f>
        <v>#REF!</v>
      </c>
      <c r="B71" s="11" t="e">
        <f>IF('Unid. Compr. GNC'!#REF!="","",'Unid. Compr. GNC'!#REF!)</f>
        <v>#REF!</v>
      </c>
      <c r="C71" s="11" t="e">
        <f>IF('Unid. Compr. GNC'!#REF!="","",'Unid. Compr. GNC'!#REF!)</f>
        <v>#REF!</v>
      </c>
      <c r="D71" s="11" t="e">
        <f>IF('Unid. Compr. GNC'!#REF!="","",'Unid. Compr. GNC'!#REF!)</f>
        <v>#REF!</v>
      </c>
      <c r="E71" s="11" t="e">
        <f>IF('Unid. Compr. GNC'!#REF!="","",'Unid. Compr. GNC'!#REF!)</f>
        <v>#REF!</v>
      </c>
      <c r="F71" s="11" t="e">
        <f>IF('Unid. Compr. GNC'!#REF!="","",'Unid. Compr. GNC'!#REF!)</f>
        <v>#REF!</v>
      </c>
      <c r="G71" s="11" t="e">
        <f>IF('Unid. Compr. GNC'!#REF!="","",'Unid. Compr. GNC'!#REF!)</f>
        <v>#REF!</v>
      </c>
      <c r="H71" s="11" t="e">
        <f>IF('Unid. Compr. GNC'!#REF!="","",'Unid. Compr. GNC'!#REF!)</f>
        <v>#REF!</v>
      </c>
      <c r="I71" s="12" t="e">
        <f>IF('Unid. Compr. GNC'!#REF!="","",'Unid. Compr. GNC'!#REF!)</f>
        <v>#REF!</v>
      </c>
      <c r="J71" s="11" t="e">
        <f>IF('Unid. Compr. GNC'!#REF!="","",'Unid. Compr. GNC'!#REF!)</f>
        <v>#REF!</v>
      </c>
    </row>
    <row r="72" spans="1:10" x14ac:dyDescent="0.35">
      <c r="A72" s="7" t="e">
        <f>IF('Unid. Compr. GNC'!#REF!="","",'Unid. Compr. GNC'!#REF!)</f>
        <v>#REF!</v>
      </c>
      <c r="B72" s="11" t="e">
        <f>IF('Unid. Compr. GNC'!#REF!="","",'Unid. Compr. GNC'!#REF!)</f>
        <v>#REF!</v>
      </c>
      <c r="C72" s="11" t="e">
        <f>IF('Unid. Compr. GNC'!#REF!="","",'Unid. Compr. GNC'!#REF!)</f>
        <v>#REF!</v>
      </c>
      <c r="D72" s="11" t="e">
        <f>IF('Unid. Compr. GNC'!#REF!="","",'Unid. Compr. GNC'!#REF!)</f>
        <v>#REF!</v>
      </c>
      <c r="E72" s="11" t="e">
        <f>IF('Unid. Compr. GNC'!#REF!="","",'Unid. Compr. GNC'!#REF!)</f>
        <v>#REF!</v>
      </c>
      <c r="F72" s="11" t="e">
        <f>IF('Unid. Compr. GNC'!#REF!="","",'Unid. Compr. GNC'!#REF!)</f>
        <v>#REF!</v>
      </c>
      <c r="G72" s="11" t="e">
        <f>IF('Unid. Compr. GNC'!#REF!="","",'Unid. Compr. GNC'!#REF!)</f>
        <v>#REF!</v>
      </c>
      <c r="H72" s="11" t="e">
        <f>IF('Unid. Compr. GNC'!#REF!="","",'Unid. Compr. GNC'!#REF!)</f>
        <v>#REF!</v>
      </c>
      <c r="I72" s="12" t="e">
        <f>IF('Unid. Compr. GNC'!#REF!="","",'Unid. Compr. GNC'!#REF!)</f>
        <v>#REF!</v>
      </c>
      <c r="J72" s="11" t="e">
        <f>IF('Unid. Compr. GNC'!#REF!="","",'Unid. Compr. GNC'!#REF!)</f>
        <v>#REF!</v>
      </c>
    </row>
    <row r="73" spans="1:10" x14ac:dyDescent="0.35">
      <c r="A73" s="7" t="e">
        <f>IF('Unid. Compr. GNC'!#REF!="","",'Unid. Compr. GNC'!#REF!)</f>
        <v>#REF!</v>
      </c>
      <c r="B73" s="11" t="e">
        <f>IF('Unid. Compr. GNC'!#REF!="","",'Unid. Compr. GNC'!#REF!)</f>
        <v>#REF!</v>
      </c>
      <c r="C73" s="11" t="e">
        <f>IF('Unid. Compr. GNC'!#REF!="","",'Unid. Compr. GNC'!#REF!)</f>
        <v>#REF!</v>
      </c>
      <c r="D73" s="11" t="e">
        <f>IF('Unid. Compr. GNC'!#REF!="","",'Unid. Compr. GNC'!#REF!)</f>
        <v>#REF!</v>
      </c>
      <c r="E73" s="11" t="e">
        <f>IF('Unid. Compr. GNC'!#REF!="","",'Unid. Compr. GNC'!#REF!)</f>
        <v>#REF!</v>
      </c>
      <c r="F73" s="11" t="e">
        <f>IF('Unid. Compr. GNC'!#REF!="","",'Unid. Compr. GNC'!#REF!)</f>
        <v>#REF!</v>
      </c>
      <c r="G73" s="11" t="e">
        <f>IF('Unid. Compr. GNC'!#REF!="","",'Unid. Compr. GNC'!#REF!)</f>
        <v>#REF!</v>
      </c>
      <c r="H73" s="11" t="e">
        <f>IF('Unid. Compr. GNC'!#REF!="","",'Unid. Compr. GNC'!#REF!)</f>
        <v>#REF!</v>
      </c>
      <c r="I73" s="12" t="e">
        <f>IF('Unid. Compr. GNC'!#REF!="","",'Unid. Compr. GNC'!#REF!)</f>
        <v>#REF!</v>
      </c>
      <c r="J73" s="11" t="e">
        <f>IF('Unid. Compr. GNC'!#REF!="","",'Unid. Compr. GNC'!#REF!)</f>
        <v>#REF!</v>
      </c>
    </row>
    <row r="74" spans="1:10" x14ac:dyDescent="0.35">
      <c r="A74" s="7" t="e">
        <f>IF('Unid. Compr. GNC'!#REF!="","",'Unid. Compr. GNC'!#REF!)</f>
        <v>#REF!</v>
      </c>
      <c r="B74" s="11" t="e">
        <f>IF('Unid. Compr. GNC'!#REF!="","",'Unid. Compr. GNC'!#REF!)</f>
        <v>#REF!</v>
      </c>
      <c r="C74" s="11" t="e">
        <f>IF('Unid. Compr. GNC'!#REF!="","",'Unid. Compr. GNC'!#REF!)</f>
        <v>#REF!</v>
      </c>
      <c r="D74" s="11" t="e">
        <f>IF('Unid. Compr. GNC'!#REF!="","",'Unid. Compr. GNC'!#REF!)</f>
        <v>#REF!</v>
      </c>
      <c r="E74" s="11" t="e">
        <f>IF('Unid. Compr. GNC'!#REF!="","",'Unid. Compr. GNC'!#REF!)</f>
        <v>#REF!</v>
      </c>
      <c r="F74" s="11" t="e">
        <f>IF('Unid. Compr. GNC'!#REF!="","",'Unid. Compr. GNC'!#REF!)</f>
        <v>#REF!</v>
      </c>
      <c r="G74" s="11" t="e">
        <f>IF('Unid. Compr. GNC'!#REF!="","",'Unid. Compr. GNC'!#REF!)</f>
        <v>#REF!</v>
      </c>
      <c r="H74" s="11" t="e">
        <f>IF('Unid. Compr. GNC'!#REF!="","",'Unid. Compr. GNC'!#REF!)</f>
        <v>#REF!</v>
      </c>
      <c r="I74" s="12" t="e">
        <f>IF('Unid. Compr. GNC'!#REF!="","",'Unid. Compr. GNC'!#REF!)</f>
        <v>#REF!</v>
      </c>
      <c r="J74" s="11" t="e">
        <f>IF('Unid. Compr. GNC'!#REF!="","",'Unid. Compr. GNC'!#REF!)</f>
        <v>#REF!</v>
      </c>
    </row>
    <row r="75" spans="1:10" x14ac:dyDescent="0.35">
      <c r="A75" s="7" t="e">
        <f>IF('Unid. Compr. GNC'!#REF!="","",'Unid. Compr. GNC'!#REF!)</f>
        <v>#REF!</v>
      </c>
      <c r="B75" s="11" t="e">
        <f>IF('Unid. Compr. GNC'!#REF!="","",'Unid. Compr. GNC'!#REF!)</f>
        <v>#REF!</v>
      </c>
      <c r="C75" s="11" t="e">
        <f>IF('Unid. Compr. GNC'!#REF!="","",'Unid. Compr. GNC'!#REF!)</f>
        <v>#REF!</v>
      </c>
      <c r="D75" s="11" t="e">
        <f>IF('Unid. Compr. GNC'!#REF!="","",'Unid. Compr. GNC'!#REF!)</f>
        <v>#REF!</v>
      </c>
      <c r="E75" s="11" t="e">
        <f>IF('Unid. Compr. GNC'!#REF!="","",'Unid. Compr. GNC'!#REF!)</f>
        <v>#REF!</v>
      </c>
      <c r="F75" s="11" t="e">
        <f>IF('Unid. Compr. GNC'!#REF!="","",'Unid. Compr. GNC'!#REF!)</f>
        <v>#REF!</v>
      </c>
      <c r="G75" s="11" t="e">
        <f>IF('Unid. Compr. GNC'!#REF!="","",'Unid. Compr. GNC'!#REF!)</f>
        <v>#REF!</v>
      </c>
      <c r="H75" s="11" t="e">
        <f>IF('Unid. Compr. GNC'!#REF!="","",'Unid. Compr. GNC'!#REF!)</f>
        <v>#REF!</v>
      </c>
      <c r="I75" s="12" t="e">
        <f>IF('Unid. Compr. GNC'!#REF!="","",'Unid. Compr. GNC'!#REF!)</f>
        <v>#REF!</v>
      </c>
      <c r="J75" s="11" t="e">
        <f>IF('Unid. Compr. GNC'!#REF!="","",'Unid. Compr. GNC'!#REF!)</f>
        <v>#REF!</v>
      </c>
    </row>
    <row r="76" spans="1:10" x14ac:dyDescent="0.35">
      <c r="A76" s="7" t="e">
        <f>IF('Unid. Compr. GNC'!#REF!="","",'Unid. Compr. GNC'!#REF!)</f>
        <v>#REF!</v>
      </c>
      <c r="B76" s="11" t="e">
        <f>IF('Unid. Compr. GNC'!#REF!="","",'Unid. Compr. GNC'!#REF!)</f>
        <v>#REF!</v>
      </c>
      <c r="C76" s="11" t="e">
        <f>IF('Unid. Compr. GNC'!#REF!="","",'Unid. Compr. GNC'!#REF!)</f>
        <v>#REF!</v>
      </c>
      <c r="D76" s="11" t="e">
        <f>IF('Unid. Compr. GNC'!#REF!="","",'Unid. Compr. GNC'!#REF!)</f>
        <v>#REF!</v>
      </c>
      <c r="E76" s="11" t="e">
        <f>IF('Unid. Compr. GNC'!#REF!="","",'Unid. Compr. GNC'!#REF!)</f>
        <v>#REF!</v>
      </c>
      <c r="F76" s="11" t="e">
        <f>IF('Unid. Compr. GNC'!#REF!="","",'Unid. Compr. GNC'!#REF!)</f>
        <v>#REF!</v>
      </c>
      <c r="G76" s="11" t="e">
        <f>IF('Unid. Compr. GNC'!#REF!="","",'Unid. Compr. GNC'!#REF!)</f>
        <v>#REF!</v>
      </c>
      <c r="H76" s="11" t="e">
        <f>IF('Unid. Compr. GNC'!#REF!="","",'Unid. Compr. GNC'!#REF!)</f>
        <v>#REF!</v>
      </c>
      <c r="I76" s="12" t="e">
        <f>IF('Unid. Compr. GNC'!#REF!="","",'Unid. Compr. GNC'!#REF!)</f>
        <v>#REF!</v>
      </c>
      <c r="J76" s="11" t="e">
        <f>IF('Unid. Compr. GNC'!#REF!="","",'Unid. Compr. GNC'!#REF!)</f>
        <v>#REF!</v>
      </c>
    </row>
    <row r="77" spans="1:10" ht="48.75" x14ac:dyDescent="0.35">
      <c r="A77" s="7">
        <f>IF('Unid. Compr. GNC'!A65="","",'Unid. Compr. GNC'!A65)</f>
        <v>58</v>
      </c>
      <c r="B77" s="11" t="str">
        <f>IF('Unid. Compr. GNC'!B65="","",'Unid. Compr. GNC'!B65)</f>
        <v>UTC Exploração e Produção S.A.</v>
      </c>
      <c r="C77" s="11" t="str">
        <f>IF('Unid. Compr. GNC'!C65="","",'Unid. Compr. GNC'!C65)</f>
        <v>12.456.210/0002-59</v>
      </c>
      <c r="D77" s="11" t="str">
        <f>IF('Unid. Compr. GNC'!E65="","",'Unid. Compr. GNC'!E65)</f>
        <v>Em Operação</v>
      </c>
      <c r="E77" s="11" t="str">
        <f>IF('Unid. Compr. GNC'!F65="","",'Unid. Compr. GNC'!F65)</f>
        <v xml:space="preserve"> Governador Dix-Sept Rosado</v>
      </c>
      <c r="F77" s="11" t="str">
        <f>IF('Unid. Compr. GNC'!G65="","",'Unid. Compr. GNC'!G65)</f>
        <v>RN</v>
      </c>
      <c r="G77" s="11" t="str">
        <f>IF('Unid. Compr. GNC'!H65="","",'Unid. Compr. GNC'!H65)</f>
        <v>48610.002879/2014 - 86</v>
      </c>
      <c r="H77" s="11" t="str">
        <f>IF('Unid. Compr. GNC'!M65="","",'Unid. Compr. GNC'!M65)</f>
        <v>AC 841/2015
AO 1.071/2015</v>
      </c>
      <c r="I77" s="12" t="str">
        <f>IF('Unid. Compr. GNC'!N65="","",'Unid. Compr. GNC'!N65)</f>
        <v>14/08/2015
20/11/2015</v>
      </c>
      <c r="J77" s="11" t="str">
        <f>IF('Unid. Compr. GNC'!O65="","",'Unid. Compr. GNC'!O65)</f>
        <v>A Unidade de Compressão está instalada em área disponível do poço 1-UTC-03-RN do Campo Galo de Campina, localizada no Poço Feio, Zona Rural do município de Governador Dix-Sept Rosado, Estado do Rio Grande do Norte</v>
      </c>
    </row>
    <row r="78" spans="1:10" ht="48.75" x14ac:dyDescent="0.35">
      <c r="A78" s="7">
        <f>IF('Unid. Compr. GNC'!A66="","",'Unid. Compr. GNC'!A66)</f>
        <v>59</v>
      </c>
      <c r="B78" s="11" t="str">
        <f>IF('Unid. Compr. GNC'!B66="","",'Unid. Compr. GNC'!B66)</f>
        <v>UTC Óleo e Gás S/A</v>
      </c>
      <c r="C78" s="11" t="str">
        <f>IF('Unid. Compr. GNC'!C66="","",'Unid. Compr. GNC'!C66)</f>
        <v xml:space="preserve">12.456.210/0002-59 </v>
      </c>
      <c r="D78" s="11" t="str">
        <f>IF('Unid. Compr. GNC'!E66="","",'Unid. Compr. GNC'!E66)</f>
        <v>Em Operação</v>
      </c>
      <c r="E78" s="11" t="str">
        <f>IF('Unid. Compr. GNC'!F66="","",'Unid. Compr. GNC'!F66)</f>
        <v>Governador Dix-Sept Rosado</v>
      </c>
      <c r="F78" s="11" t="str">
        <f>IF('Unid. Compr. GNC'!G66="","",'Unid. Compr. GNC'!G66)</f>
        <v>RN</v>
      </c>
      <c r="G78" s="11" t="str">
        <f>IF('Unid. Compr. GNC'!H66="","",'Unid. Compr. GNC'!H66)</f>
        <v>48610.012661/2012-78</v>
      </c>
      <c r="H78" s="11" t="str">
        <f>IF('Unid. Compr. GNC'!M66="","",'Unid. Compr. GNC'!M66)</f>
        <v>AC 679/2013
AO 111/2014
AO 401/2014</v>
      </c>
      <c r="I78" s="12" t="str">
        <f>IF('Unid. Compr. GNC'!N66="","",'Unid. Compr. GNC'!N66)</f>
        <v>06/09/2013
17/03/2014
23/09/2014</v>
      </c>
      <c r="J78" s="11" t="str">
        <f>IF('Unid. Compr. GNC'!O66="","",'Unid. Compr. GNC'!O66)</f>
        <v>Unidade localizada junto ao poço 1-POTI-02-RN
Unidade originalmente Autorizada em nome da UTC Engenharia S/A (AC 679/13 e AO 111/14).
Transferência de titularidade realizada mediante outorga da AO 401/2014.</v>
      </c>
    </row>
    <row r="79" spans="1:10" ht="48.75" x14ac:dyDescent="0.35">
      <c r="A79" s="7">
        <f>IF('Unid. Compr. GNC'!A67="","",'Unid. Compr. GNC'!A67)</f>
        <v>60</v>
      </c>
      <c r="B79" s="11" t="str">
        <f>IF('Unid. Compr. GNC'!B67="","",'Unid. Compr. GNC'!B67)</f>
        <v>Vieira e Rabelo Ltda.</v>
      </c>
      <c r="C79" s="11" t="str">
        <f>IF('Unid. Compr. GNC'!C67="","",'Unid. Compr. GNC'!C67)</f>
        <v>05.822.300/0001-70</v>
      </c>
      <c r="D79" s="11" t="str">
        <f>IF('Unid. Compr. GNC'!E67="","",'Unid. Compr. GNC'!E67)</f>
        <v>Em Operação</v>
      </c>
      <c r="E79" s="11" t="str">
        <f>IF('Unid. Compr. GNC'!F67="","",'Unid. Compr. GNC'!F67)</f>
        <v>Goiana</v>
      </c>
      <c r="F79" s="11" t="str">
        <f>IF('Unid. Compr. GNC'!G67="","",'Unid. Compr. GNC'!G67)</f>
        <v>PE</v>
      </c>
      <c r="G79" s="11" t="str">
        <f>IF('Unid. Compr. GNC'!H67="","",'Unid. Compr. GNC'!H67)</f>
        <v>48610.004412/2008-22</v>
      </c>
      <c r="H79" s="11" t="str">
        <f>IF('Unid. Compr. GNC'!M67="","",'Unid. Compr. GNC'!M67)</f>
        <v>AO 223/2008
AO 516/2008
AO 512/2009
AO 026/2010
AO 531/2011</v>
      </c>
      <c r="I79" s="12" t="str">
        <f>IF('Unid. Compr. GNC'!N67="","",'Unid. Compr. GNC'!N67)</f>
        <v>17/06/2008
25/11/2008
28/10/2009
18/01/2010
05/12/2011</v>
      </c>
      <c r="J79" s="11" t="str">
        <f>IF('Unid. Compr. GNC'!O67="","",'Unid. Compr. GNC'!O67)</f>
        <v/>
      </c>
    </row>
    <row r="80" spans="1:10" ht="29.25" x14ac:dyDescent="0.35">
      <c r="A80" s="7">
        <f>IF('Unid. Compr. GNC'!A68="","",'Unid. Compr. GNC'!A68)</f>
        <v>61</v>
      </c>
      <c r="B80" s="11" t="str">
        <f>IF('Unid. Compr. GNC'!B68="","",'Unid. Compr. GNC'!B68)</f>
        <v>Vieira e Rabelo Ltda.</v>
      </c>
      <c r="C80" s="11" t="str">
        <f>IF('Unid. Compr. GNC'!C68="","",'Unid. Compr. GNC'!C68)</f>
        <v>05.822.300/0002-50</v>
      </c>
      <c r="D80" s="11" t="str">
        <f>IF('Unid. Compr. GNC'!E68="","",'Unid. Compr. GNC'!E68)</f>
        <v>Em Operação</v>
      </c>
      <c r="E80" s="11" t="str">
        <f>IF('Unid. Compr. GNC'!F68="","",'Unid. Compr. GNC'!F68)</f>
        <v>Gravatá</v>
      </c>
      <c r="F80" s="11" t="str">
        <f>IF('Unid. Compr. GNC'!G68="","",'Unid. Compr. GNC'!G68)</f>
        <v>PE</v>
      </c>
      <c r="G80" s="11" t="str">
        <f>IF('Unid. Compr. GNC'!H68="","",'Unid. Compr. GNC'!H68)</f>
        <v>48610.002957/2009-85</v>
      </c>
      <c r="H80" s="11" t="str">
        <f>IF('Unid. Compr. GNC'!M68="","",'Unid. Compr. GNC'!M68)</f>
        <v>AO 433/2009
AO 638/2010
AO 506/2011</v>
      </c>
      <c r="I80" s="12" t="str">
        <f>IF('Unid. Compr. GNC'!N68="","",'Unid. Compr. GNC'!N68)</f>
        <v>15/09/2009
22/10/2010
14/11/2011</v>
      </c>
      <c r="J80" s="11" t="str">
        <f>IF('Unid. Compr. GNC'!O68="","",'Unid. Compr. GNC'!O68)</f>
        <v/>
      </c>
    </row>
    <row r="81" spans="1:10" ht="39" x14ac:dyDescent="0.35">
      <c r="A81" s="7">
        <f>IF('Unid. Compr. GNC'!A69="","",'Unid. Compr. GNC'!A69)</f>
        <v>62</v>
      </c>
      <c r="B81" s="11" t="str">
        <f>IF('Unid. Compr. GNC'!B69="","",'Unid. Compr. GNC'!B69)</f>
        <v xml:space="preserve">White Martins Gases Industriais do Nordeste Ltda
</v>
      </c>
      <c r="C81" s="11" t="str">
        <f>IF('Unid. Compr. GNC'!C69="","",'Unid. Compr. GNC'!C69)</f>
        <v>24.380.578/0063-81</v>
      </c>
      <c r="D81" s="11" t="str">
        <f>IF('Unid. Compr. GNC'!E69="","",'Unid. Compr. GNC'!E69)</f>
        <v>Em Operação</v>
      </c>
      <c r="E81" s="11" t="str">
        <f>IF('Unid. Compr. GNC'!F69="","",'Unid. Compr. GNC'!F69)</f>
        <v>Caruaru</v>
      </c>
      <c r="F81" s="11" t="str">
        <f>IF('Unid. Compr. GNC'!G69="","",'Unid. Compr. GNC'!G69)</f>
        <v>PE</v>
      </c>
      <c r="G81" s="11" t="str">
        <f>IF('Unid. Compr. GNC'!H69="","",'Unid. Compr. GNC'!H69)</f>
        <v>48610.017327/2010-49</v>
      </c>
      <c r="H81" s="11" t="str">
        <f>IF('Unid. Compr. GNC'!M69="","",'Unid. Compr. GNC'!M69)</f>
        <v>AC 716/2010
AO 119/2011
AO 1.111/2015</v>
      </c>
      <c r="I81" s="12" t="str">
        <f>IF('Unid. Compr. GNC'!N69="","",'Unid. Compr. GNC'!N69)</f>
        <v>20/12/2010
04/03/2011
21/12/2015</v>
      </c>
      <c r="J81" s="11" t="str">
        <f>IF('Unid. Compr. GNC'!O69="","",'Unid. Compr. GNC'!O69)</f>
        <v>Alteração da titularidade da Autorização de Operação nº 119/2011 devido à incorporação da White Martins Gás Natural Ltda. pela White Martins Gases Industriais do Nordeste Ltda</v>
      </c>
    </row>
    <row r="82" spans="1:10" x14ac:dyDescent="0.35">
      <c r="A82" s="7" t="e">
        <f>IF('Unid. Compr. GNC'!#REF!="","",'Unid. Compr. GNC'!#REF!)</f>
        <v>#REF!</v>
      </c>
      <c r="B82" s="11" t="e">
        <f>IF('Unid. Compr. GNC'!#REF!="","",'Unid. Compr. GNC'!#REF!)</f>
        <v>#REF!</v>
      </c>
      <c r="C82" s="11" t="e">
        <f>IF('Unid. Compr. GNC'!#REF!="","",'Unid. Compr. GNC'!#REF!)</f>
        <v>#REF!</v>
      </c>
      <c r="D82" s="11" t="e">
        <f>IF('Unid. Compr. GNC'!#REF!="","",'Unid. Compr. GNC'!#REF!)</f>
        <v>#REF!</v>
      </c>
      <c r="E82" s="11" t="e">
        <f>IF('Unid. Compr. GNC'!#REF!="","",'Unid. Compr. GNC'!#REF!)</f>
        <v>#REF!</v>
      </c>
      <c r="F82" s="11" t="e">
        <f>IF('Unid. Compr. GNC'!#REF!="","",'Unid. Compr. GNC'!#REF!)</f>
        <v>#REF!</v>
      </c>
      <c r="G82" s="11" t="e">
        <f>IF('Unid. Compr. GNC'!#REF!="","",'Unid. Compr. GNC'!#REF!)</f>
        <v>#REF!</v>
      </c>
      <c r="H82" s="11" t="e">
        <f>IF('Unid. Compr. GNC'!#REF!="","",'Unid. Compr. GNC'!#REF!)</f>
        <v>#REF!</v>
      </c>
      <c r="I82" s="12" t="e">
        <f>IF('Unid. Compr. GNC'!#REF!="","",'Unid. Compr. GNC'!#REF!)</f>
        <v>#REF!</v>
      </c>
      <c r="J82" s="11" t="e">
        <f>IF('Unid. Compr. GNC'!#REF!="","",'Unid. Compr. GNC'!#REF!)</f>
        <v>#REF!</v>
      </c>
    </row>
    <row r="83" spans="1:10" ht="29.25" x14ac:dyDescent="0.35">
      <c r="A83" s="7">
        <f>IF('Unid. Compr. GNC'!A70="","",'Unid. Compr. GNC'!A70)</f>
        <v>63</v>
      </c>
      <c r="B83" s="11" t="str">
        <f>IF('Unid. Compr. GNC'!B70="","",'Unid. Compr. GNC'!B70)</f>
        <v>White Martins Gases Industriais Ltda.</v>
      </c>
      <c r="C83" s="11" t="str">
        <f>IF('Unid. Compr. GNC'!C70="","",'Unid. Compr. GNC'!C70)</f>
        <v>35.820.448/0030-70</v>
      </c>
      <c r="D83" s="11" t="str">
        <f>IF('Unid. Compr. GNC'!E70="","",'Unid. Compr. GNC'!E70)</f>
        <v>Em Operação</v>
      </c>
      <c r="E83" s="11" t="str">
        <f>IF('Unid. Compr. GNC'!F70="","",'Unid. Compr. GNC'!F70)</f>
        <v>Contagem</v>
      </c>
      <c r="F83" s="11" t="str">
        <f>IF('Unid. Compr. GNC'!G70="","",'Unid. Compr. GNC'!G70)</f>
        <v>MG</v>
      </c>
      <c r="G83" s="11" t="str">
        <f>IF('Unid. Compr. GNC'!H70="","",'Unid. Compr. GNC'!H70)</f>
        <v>48610.005012/2005-91</v>
      </c>
      <c r="H83" s="11" t="str">
        <f>IF('Unid. Compr. GNC'!M70="","",'Unid. Compr. GNC'!M70)</f>
        <v>AC 257/2005
AO 365/2005
AO 528/2011</v>
      </c>
      <c r="I83" s="12" t="str">
        <f>IF('Unid. Compr. GNC'!N70="","",'Unid. Compr. GNC'!N70)</f>
        <v>14/07/2005
26/09/2005
01/12/2011</v>
      </c>
      <c r="J83" s="11" t="str">
        <f>IF('Unid. Compr. GNC'!O70="","",'Unid. Compr. GNC'!O70)</f>
        <v/>
      </c>
    </row>
    <row r="84" spans="1:10" x14ac:dyDescent="0.35">
      <c r="A84" s="7" t="e">
        <f>IF('Unid. Compr. GNC'!#REF!="","",'Unid. Compr. GNC'!#REF!)</f>
        <v>#REF!</v>
      </c>
      <c r="B84" s="11" t="e">
        <f>IF('Unid. Compr. GNC'!#REF!="","",'Unid. Compr. GNC'!#REF!)</f>
        <v>#REF!</v>
      </c>
      <c r="C84" s="11" t="e">
        <f>IF('Unid. Compr. GNC'!#REF!="","",'Unid. Compr. GNC'!#REF!)</f>
        <v>#REF!</v>
      </c>
      <c r="D84" s="11" t="e">
        <f>IF('Unid. Compr. GNC'!#REF!="","",'Unid. Compr. GNC'!#REF!)</f>
        <v>#REF!</v>
      </c>
      <c r="E84" s="11" t="e">
        <f>IF('Unid. Compr. GNC'!#REF!="","",'Unid. Compr. GNC'!#REF!)</f>
        <v>#REF!</v>
      </c>
      <c r="F84" s="11" t="e">
        <f>IF('Unid. Compr. GNC'!#REF!="","",'Unid. Compr. GNC'!#REF!)</f>
        <v>#REF!</v>
      </c>
      <c r="G84" s="11" t="e">
        <f>IF('Unid. Compr. GNC'!#REF!="","",'Unid. Compr. GNC'!#REF!)</f>
        <v>#REF!</v>
      </c>
      <c r="H84" s="11" t="e">
        <f>IF('Unid. Compr. GNC'!#REF!="","",'Unid. Compr. GNC'!#REF!)</f>
        <v>#REF!</v>
      </c>
      <c r="I84" s="12" t="e">
        <f>IF('Unid. Compr. GNC'!#REF!="","",'Unid. Compr. GNC'!#REF!)</f>
        <v>#REF!</v>
      </c>
      <c r="J84" s="11" t="e">
        <f>IF('Unid. Compr. GNC'!#REF!="","",'Unid. Compr. GNC'!#REF!)</f>
        <v>#REF!</v>
      </c>
    </row>
    <row r="85" spans="1:10" x14ac:dyDescent="0.35">
      <c r="A85" s="7" t="e">
        <f>IF('Unid. Compr. GNC'!#REF!="","",'Unid. Compr. GNC'!#REF!)</f>
        <v>#REF!</v>
      </c>
      <c r="B85" s="11" t="e">
        <f>IF('Unid. Compr. GNC'!#REF!="","",'Unid. Compr. GNC'!#REF!)</f>
        <v>#REF!</v>
      </c>
      <c r="C85" s="11" t="e">
        <f>IF('Unid. Compr. GNC'!#REF!="","",'Unid. Compr. GNC'!#REF!)</f>
        <v>#REF!</v>
      </c>
      <c r="D85" s="11" t="e">
        <f>IF('Unid. Compr. GNC'!#REF!="","",'Unid. Compr. GNC'!#REF!)</f>
        <v>#REF!</v>
      </c>
      <c r="E85" s="11" t="e">
        <f>IF('Unid. Compr. GNC'!#REF!="","",'Unid. Compr. GNC'!#REF!)</f>
        <v>#REF!</v>
      </c>
      <c r="F85" s="11" t="e">
        <f>IF('Unid. Compr. GNC'!#REF!="","",'Unid. Compr. GNC'!#REF!)</f>
        <v>#REF!</v>
      </c>
      <c r="G85" s="11" t="e">
        <f>IF('Unid. Compr. GNC'!#REF!="","",'Unid. Compr. GNC'!#REF!)</f>
        <v>#REF!</v>
      </c>
      <c r="H85" s="11" t="e">
        <f>IF('Unid. Compr. GNC'!#REF!="","",'Unid. Compr. GNC'!#REF!)</f>
        <v>#REF!</v>
      </c>
      <c r="I85" s="12" t="e">
        <f>IF('Unid. Compr. GNC'!#REF!="","",'Unid. Compr. GNC'!#REF!)</f>
        <v>#REF!</v>
      </c>
      <c r="J85" s="11" t="e">
        <f>IF('Unid. Compr. GNC'!#REF!="","",'Unid. Compr. GNC'!#REF!)</f>
        <v>#REF!</v>
      </c>
    </row>
    <row r="86" spans="1:10" x14ac:dyDescent="0.35">
      <c r="A86" s="7" t="e">
        <f>IF('Unid. Compr. GNC'!#REF!="","",'Unid. Compr. GNC'!#REF!)</f>
        <v>#REF!</v>
      </c>
      <c r="B86" s="11" t="e">
        <f>IF('Unid. Compr. GNC'!#REF!="","",'Unid. Compr. GNC'!#REF!)</f>
        <v>#REF!</v>
      </c>
      <c r="C86" s="11" t="e">
        <f>IF('Unid. Compr. GNC'!#REF!="","",'Unid. Compr. GNC'!#REF!)</f>
        <v>#REF!</v>
      </c>
      <c r="D86" s="11" t="e">
        <f>IF('Unid. Compr. GNC'!#REF!="","",'Unid. Compr. GNC'!#REF!)</f>
        <v>#REF!</v>
      </c>
      <c r="E86" s="11" t="e">
        <f>IF('Unid. Compr. GNC'!#REF!="","",'Unid. Compr. GNC'!#REF!)</f>
        <v>#REF!</v>
      </c>
      <c r="F86" s="11" t="e">
        <f>IF('Unid. Compr. GNC'!#REF!="","",'Unid. Compr. GNC'!#REF!)</f>
        <v>#REF!</v>
      </c>
      <c r="G86" s="11" t="e">
        <f>IF('Unid. Compr. GNC'!#REF!="","",'Unid. Compr. GNC'!#REF!)</f>
        <v>#REF!</v>
      </c>
      <c r="H86" s="11" t="e">
        <f>IF('Unid. Compr. GNC'!#REF!="","",'Unid. Compr. GNC'!#REF!)</f>
        <v>#REF!</v>
      </c>
      <c r="I86" s="12" t="e">
        <f>IF('Unid. Compr. GNC'!#REF!="","",'Unid. Compr. GNC'!#REF!)</f>
        <v>#REF!</v>
      </c>
      <c r="J86" s="11" t="e">
        <f>IF('Unid. Compr. GNC'!#REF!="","",'Unid. Compr. GNC'!#REF!)</f>
        <v>#REF!</v>
      </c>
    </row>
    <row r="87" spans="1:10" x14ac:dyDescent="0.35">
      <c r="A87" s="7" t="e">
        <f>IF('Unid. Compr. GNC'!#REF!="","",'Unid. Compr. GNC'!#REF!)</f>
        <v>#REF!</v>
      </c>
      <c r="B87" s="11" t="e">
        <f>IF('Unid. Compr. GNC'!#REF!="","",'Unid. Compr. GNC'!#REF!)</f>
        <v>#REF!</v>
      </c>
      <c r="C87" s="11" t="e">
        <f>IF('Unid. Compr. GNC'!#REF!="","",'Unid. Compr. GNC'!#REF!)</f>
        <v>#REF!</v>
      </c>
      <c r="D87" s="11" t="e">
        <f>IF('Unid. Compr. GNC'!#REF!="","",'Unid. Compr. GNC'!#REF!)</f>
        <v>#REF!</v>
      </c>
      <c r="E87" s="11" t="e">
        <f>IF('Unid. Compr. GNC'!#REF!="","",'Unid. Compr. GNC'!#REF!)</f>
        <v>#REF!</v>
      </c>
      <c r="F87" s="11" t="e">
        <f>IF('Unid. Compr. GNC'!#REF!="","",'Unid. Compr. GNC'!#REF!)</f>
        <v>#REF!</v>
      </c>
      <c r="G87" s="11" t="e">
        <f>IF('Unid. Compr. GNC'!#REF!="","",'Unid. Compr. GNC'!#REF!)</f>
        <v>#REF!</v>
      </c>
      <c r="H87" s="11" t="e">
        <f>IF('Unid. Compr. GNC'!#REF!="","",'Unid. Compr. GNC'!#REF!)</f>
        <v>#REF!</v>
      </c>
      <c r="I87" s="12" t="e">
        <f>IF('Unid. Compr. GNC'!#REF!="","",'Unid. Compr. GNC'!#REF!)</f>
        <v>#REF!</v>
      </c>
      <c r="J87" s="11" t="e">
        <f>IF('Unid. Compr. GNC'!#REF!="","",'Unid. Compr. GNC'!#REF!)</f>
        <v>#REF!</v>
      </c>
    </row>
    <row r="88" spans="1:10" x14ac:dyDescent="0.35">
      <c r="A88" s="7" t="e">
        <f>IF('Unid. Compr. GNC'!#REF!="","",'Unid. Compr. GNC'!#REF!)</f>
        <v>#REF!</v>
      </c>
      <c r="B88" s="11" t="e">
        <f>IF('Unid. Compr. GNC'!#REF!="","",'Unid. Compr. GNC'!#REF!)</f>
        <v>#REF!</v>
      </c>
      <c r="C88" s="11" t="e">
        <f>IF('Unid. Compr. GNC'!#REF!="","",'Unid. Compr. GNC'!#REF!)</f>
        <v>#REF!</v>
      </c>
      <c r="D88" s="11" t="e">
        <f>IF('Unid. Compr. GNC'!#REF!="","",'Unid. Compr. GNC'!#REF!)</f>
        <v>#REF!</v>
      </c>
      <c r="E88" s="11" t="e">
        <f>IF('Unid. Compr. GNC'!#REF!="","",'Unid. Compr. GNC'!#REF!)</f>
        <v>#REF!</v>
      </c>
      <c r="F88" s="11" t="e">
        <f>IF('Unid. Compr. GNC'!#REF!="","",'Unid. Compr. GNC'!#REF!)</f>
        <v>#REF!</v>
      </c>
      <c r="G88" s="11" t="e">
        <f>IF('Unid. Compr. GNC'!#REF!="","",'Unid. Compr. GNC'!#REF!)</f>
        <v>#REF!</v>
      </c>
      <c r="H88" s="11" t="e">
        <f>IF('Unid. Compr. GNC'!#REF!="","",'Unid. Compr. GNC'!#REF!)</f>
        <v>#REF!</v>
      </c>
      <c r="I88" s="12" t="e">
        <f>IF('Unid. Compr. GNC'!#REF!="","",'Unid. Compr. GNC'!#REF!)</f>
        <v>#REF!</v>
      </c>
      <c r="J88" s="11" t="e">
        <f>IF('Unid. Compr. GNC'!#REF!="","",'Unid. Compr. GNC'!#REF!)</f>
        <v>#REF!</v>
      </c>
    </row>
    <row r="89" spans="1:10" x14ac:dyDescent="0.35">
      <c r="A89" s="7" t="e">
        <f>IF('Unid. Compr. GNC'!#REF!="","",'Unid. Compr. GNC'!#REF!)</f>
        <v>#REF!</v>
      </c>
      <c r="B89" s="11" t="e">
        <f>IF('Unid. Compr. GNC'!#REF!="","",'Unid. Compr. GNC'!#REF!)</f>
        <v>#REF!</v>
      </c>
      <c r="C89" s="11" t="e">
        <f>IF('Unid. Compr. GNC'!#REF!="","",'Unid. Compr. GNC'!#REF!)</f>
        <v>#REF!</v>
      </c>
      <c r="D89" s="11" t="e">
        <f>IF('Unid. Compr. GNC'!#REF!="","",'Unid. Compr. GNC'!#REF!)</f>
        <v>#REF!</v>
      </c>
      <c r="E89" s="11" t="e">
        <f>IF('Unid. Compr. GNC'!#REF!="","",'Unid. Compr. GNC'!#REF!)</f>
        <v>#REF!</v>
      </c>
      <c r="F89" s="11" t="e">
        <f>IF('Unid. Compr. GNC'!#REF!="","",'Unid. Compr. GNC'!#REF!)</f>
        <v>#REF!</v>
      </c>
      <c r="G89" s="11" t="e">
        <f>IF('Unid. Compr. GNC'!#REF!="","",'Unid. Compr. GNC'!#REF!)</f>
        <v>#REF!</v>
      </c>
      <c r="H89" s="11" t="e">
        <f>IF('Unid. Compr. GNC'!#REF!="","",'Unid. Compr. GNC'!#REF!)</f>
        <v>#REF!</v>
      </c>
      <c r="I89" s="12" t="e">
        <f>IF('Unid. Compr. GNC'!#REF!="","",'Unid. Compr. GNC'!#REF!)</f>
        <v>#REF!</v>
      </c>
      <c r="J89" s="11" t="e">
        <f>IF('Unid. Compr. GNC'!#REF!="","",'Unid. Compr. GNC'!#REF!)</f>
        <v>#REF!</v>
      </c>
    </row>
    <row r="90" spans="1:10" x14ac:dyDescent="0.35">
      <c r="A90" s="7" t="e">
        <f>IF('Unid. Compr. GNC'!#REF!="","",'Unid. Compr. GNC'!#REF!)</f>
        <v>#REF!</v>
      </c>
      <c r="B90" s="11" t="e">
        <f>IF('Unid. Compr. GNC'!#REF!="","",'Unid. Compr. GNC'!#REF!)</f>
        <v>#REF!</v>
      </c>
      <c r="C90" s="11" t="e">
        <f>IF('Unid. Compr. GNC'!#REF!="","",'Unid. Compr. GNC'!#REF!)</f>
        <v>#REF!</v>
      </c>
      <c r="D90" s="11" t="e">
        <f>IF('Unid. Compr. GNC'!#REF!="","",'Unid. Compr. GNC'!#REF!)</f>
        <v>#REF!</v>
      </c>
      <c r="E90" s="11" t="e">
        <f>IF('Unid. Compr. GNC'!#REF!="","",'Unid. Compr. GNC'!#REF!)</f>
        <v>#REF!</v>
      </c>
      <c r="F90" s="11" t="e">
        <f>IF('Unid. Compr. GNC'!#REF!="","",'Unid. Compr. GNC'!#REF!)</f>
        <v>#REF!</v>
      </c>
      <c r="G90" s="11" t="e">
        <f>IF('Unid. Compr. GNC'!#REF!="","",'Unid. Compr. GNC'!#REF!)</f>
        <v>#REF!</v>
      </c>
      <c r="H90" s="11" t="e">
        <f>IF('Unid. Compr. GNC'!#REF!="","",'Unid. Compr. GNC'!#REF!)</f>
        <v>#REF!</v>
      </c>
      <c r="I90" s="12" t="e">
        <f>IF('Unid. Compr. GNC'!#REF!="","",'Unid. Compr. GNC'!#REF!)</f>
        <v>#REF!</v>
      </c>
      <c r="J90" s="11" t="e">
        <f>IF('Unid. Compr. GNC'!#REF!="","",'Unid. Compr. GNC'!#REF!)</f>
        <v>#REF!</v>
      </c>
    </row>
  </sheetData>
  <autoFilter ref="B5:J5" xr:uid="{00000000-0009-0000-0000-000004000000}">
    <sortState xmlns:xlrd2="http://schemas.microsoft.com/office/spreadsheetml/2017/richdata2" ref="B7:O51">
      <sortCondition ref="F5"/>
    </sortState>
  </autoFilter>
  <mergeCells count="13">
    <mergeCell ref="A4:A5"/>
    <mergeCell ref="H4:I4"/>
    <mergeCell ref="J4:J5"/>
    <mergeCell ref="F2:G2"/>
    <mergeCell ref="C1:J1"/>
    <mergeCell ref="D2:E2"/>
    <mergeCell ref="H2:I2"/>
    <mergeCell ref="B4:B5"/>
    <mergeCell ref="C4:C5"/>
    <mergeCell ref="D4:D5"/>
    <mergeCell ref="E4:E5"/>
    <mergeCell ref="F4:F5"/>
    <mergeCell ref="G4:G5"/>
  </mergeCells>
  <pageMargins left="0.47244094488188981" right="0.35433070866141736" top="0.51181102362204722" bottom="0.31496062992125984" header="0.51181102362204722" footer="0.31496062992125984"/>
  <pageSetup paperSize="9" scale="89" fitToHeight="1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6"/>
  <sheetViews>
    <sheetView topLeftCell="C7" workbookViewId="0">
      <selection activeCell="G34" sqref="G34"/>
    </sheetView>
  </sheetViews>
  <sheetFormatPr defaultRowHeight="12.75" x14ac:dyDescent="0.35"/>
  <cols>
    <col min="1" max="1" width="17.86328125" hidden="1" customWidth="1"/>
    <col min="2" max="2" width="18" hidden="1" customWidth="1"/>
    <col min="3" max="3" width="21.3984375" customWidth="1"/>
    <col min="4" max="4" width="23.73046875" bestFit="1" customWidth="1"/>
    <col min="5" max="5" width="17.86328125" bestFit="1" customWidth="1"/>
    <col min="6" max="6" width="10.3984375" bestFit="1" customWidth="1"/>
    <col min="7" max="7" width="34.86328125" bestFit="1" customWidth="1"/>
    <col min="8" max="8" width="5" bestFit="1" customWidth="1"/>
    <col min="9" max="9" width="17.86328125" style="50" bestFit="1" customWidth="1"/>
    <col min="10" max="10" width="12.265625" customWidth="1"/>
    <col min="11" max="11" width="5" bestFit="1" customWidth="1"/>
    <col min="12" max="12" width="27.265625" bestFit="1" customWidth="1"/>
    <col min="13" max="19" width="5" bestFit="1" customWidth="1"/>
    <col min="20" max="21" width="5" customWidth="1"/>
    <col min="22" max="22" width="9.59765625" bestFit="1" customWidth="1"/>
    <col min="23" max="26" width="5" bestFit="1" customWidth="1"/>
  </cols>
  <sheetData>
    <row r="1" spans="1:22" hidden="1" x14ac:dyDescent="0.35">
      <c r="A1" s="48" t="s">
        <v>755</v>
      </c>
      <c r="B1" s="48" t="s">
        <v>15</v>
      </c>
      <c r="C1" s="47"/>
      <c r="E1" s="51" t="s">
        <v>755</v>
      </c>
      <c r="F1" s="18">
        <v>2005</v>
      </c>
      <c r="G1" s="18">
        <v>2006</v>
      </c>
      <c r="H1" s="18">
        <v>2007</v>
      </c>
      <c r="I1" s="18">
        <v>2008</v>
      </c>
      <c r="J1" s="18">
        <v>2009</v>
      </c>
      <c r="K1" s="18">
        <v>2010</v>
      </c>
      <c r="L1" s="18">
        <v>2011</v>
      </c>
      <c r="M1" s="18">
        <v>2012</v>
      </c>
      <c r="N1" s="18">
        <v>2013</v>
      </c>
      <c r="O1" s="18">
        <v>2014</v>
      </c>
      <c r="P1" s="18">
        <v>2015</v>
      </c>
      <c r="Q1" s="18">
        <v>2016</v>
      </c>
      <c r="R1" s="18">
        <v>2017</v>
      </c>
      <c r="S1" s="18">
        <v>2018</v>
      </c>
      <c r="T1" s="18">
        <v>2019</v>
      </c>
      <c r="U1" s="18">
        <v>2020</v>
      </c>
      <c r="V1" s="51" t="s">
        <v>756</v>
      </c>
    </row>
    <row r="2" spans="1:22" hidden="1" x14ac:dyDescent="0.35">
      <c r="A2" s="48" t="s">
        <v>757</v>
      </c>
      <c r="B2" s="49">
        <v>2009</v>
      </c>
      <c r="E2" s="48" t="s">
        <v>757</v>
      </c>
      <c r="F2" s="49">
        <f t="shared" ref="F2:S4" si="0">COUNTIFS($A$2:$A$106,$E2,$B$2:$B$106,F$1)</f>
        <v>0</v>
      </c>
      <c r="G2" s="49">
        <f t="shared" si="0"/>
        <v>0</v>
      </c>
      <c r="H2" s="49">
        <f t="shared" si="0"/>
        <v>3</v>
      </c>
      <c r="I2" s="49">
        <f t="shared" si="0"/>
        <v>6</v>
      </c>
      <c r="J2" s="49">
        <f t="shared" si="0"/>
        <v>6</v>
      </c>
      <c r="K2" s="49">
        <f t="shared" si="0"/>
        <v>3</v>
      </c>
      <c r="L2" s="49">
        <f t="shared" si="0"/>
        <v>1</v>
      </c>
      <c r="M2" s="49">
        <f t="shared" si="0"/>
        <v>2</v>
      </c>
      <c r="N2" s="49">
        <f t="shared" si="0"/>
        <v>1</v>
      </c>
      <c r="O2" s="49">
        <f t="shared" si="0"/>
        <v>0</v>
      </c>
      <c r="P2" s="49">
        <f t="shared" si="0"/>
        <v>0</v>
      </c>
      <c r="Q2" s="49">
        <f t="shared" si="0"/>
        <v>0</v>
      </c>
      <c r="R2" s="49">
        <f t="shared" si="0"/>
        <v>1</v>
      </c>
      <c r="S2" s="49">
        <f t="shared" si="0"/>
        <v>0</v>
      </c>
      <c r="T2" s="49">
        <v>1</v>
      </c>
      <c r="U2" s="49">
        <v>2</v>
      </c>
      <c r="V2" s="49">
        <f>SUM(F2:S2)</f>
        <v>23</v>
      </c>
    </row>
    <row r="3" spans="1:22" hidden="1" x14ac:dyDescent="0.35">
      <c r="A3" s="48" t="s">
        <v>757</v>
      </c>
      <c r="B3" s="49">
        <v>2010</v>
      </c>
      <c r="E3" s="48" t="s">
        <v>758</v>
      </c>
      <c r="F3" s="49">
        <f t="shared" si="0"/>
        <v>1</v>
      </c>
      <c r="G3" s="49">
        <f t="shared" si="0"/>
        <v>1</v>
      </c>
      <c r="H3" s="49">
        <f t="shared" si="0"/>
        <v>2</v>
      </c>
      <c r="I3" s="49">
        <f t="shared" si="0"/>
        <v>1</v>
      </c>
      <c r="J3" s="49">
        <f t="shared" si="0"/>
        <v>0</v>
      </c>
      <c r="K3" s="49">
        <f t="shared" si="0"/>
        <v>2</v>
      </c>
      <c r="L3" s="49">
        <f t="shared" si="0"/>
        <v>9</v>
      </c>
      <c r="M3" s="49">
        <f t="shared" si="0"/>
        <v>21</v>
      </c>
      <c r="N3" s="49">
        <f t="shared" si="0"/>
        <v>9</v>
      </c>
      <c r="O3" s="49">
        <f t="shared" si="0"/>
        <v>6</v>
      </c>
      <c r="P3" s="49">
        <f t="shared" si="0"/>
        <v>7</v>
      </c>
      <c r="Q3" s="49">
        <f t="shared" si="0"/>
        <v>7</v>
      </c>
      <c r="R3" s="49">
        <f t="shared" si="0"/>
        <v>1</v>
      </c>
      <c r="S3" s="49">
        <f t="shared" si="0"/>
        <v>3</v>
      </c>
      <c r="T3" s="49">
        <v>0</v>
      </c>
      <c r="U3" s="49">
        <v>0</v>
      </c>
      <c r="V3" s="49">
        <f t="shared" ref="V3:V4" si="1">SUM(F3:S3)</f>
        <v>70</v>
      </c>
    </row>
    <row r="4" spans="1:22" hidden="1" x14ac:dyDescent="0.35">
      <c r="A4" s="48" t="s">
        <v>757</v>
      </c>
      <c r="B4" s="49">
        <v>2009</v>
      </c>
      <c r="E4" s="48" t="s">
        <v>759</v>
      </c>
      <c r="F4" s="49">
        <f t="shared" si="0"/>
        <v>0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1</v>
      </c>
      <c r="K4" s="49">
        <f t="shared" si="0"/>
        <v>0</v>
      </c>
      <c r="L4" s="49">
        <f t="shared" si="0"/>
        <v>0</v>
      </c>
      <c r="M4" s="49">
        <f t="shared" si="0"/>
        <v>2</v>
      </c>
      <c r="N4" s="49">
        <f t="shared" si="0"/>
        <v>1</v>
      </c>
      <c r="O4" s="49">
        <f t="shared" si="0"/>
        <v>0</v>
      </c>
      <c r="P4" s="49">
        <f t="shared" si="0"/>
        <v>1</v>
      </c>
      <c r="Q4" s="49">
        <f t="shared" si="0"/>
        <v>2</v>
      </c>
      <c r="R4" s="49">
        <f t="shared" si="0"/>
        <v>2</v>
      </c>
      <c r="S4" s="49">
        <f t="shared" si="0"/>
        <v>3</v>
      </c>
      <c r="T4" s="49">
        <v>0</v>
      </c>
      <c r="U4" s="49">
        <v>0</v>
      </c>
      <c r="V4" s="49">
        <f t="shared" si="1"/>
        <v>12</v>
      </c>
    </row>
    <row r="5" spans="1:22" hidden="1" x14ac:dyDescent="0.35">
      <c r="A5" s="48" t="s">
        <v>757</v>
      </c>
      <c r="B5" s="49">
        <v>2009</v>
      </c>
      <c r="E5" s="51" t="s">
        <v>760</v>
      </c>
      <c r="F5" s="49">
        <f>SUM(F2:F4)</f>
        <v>1</v>
      </c>
      <c r="G5" s="49">
        <f t="shared" ref="G5:U5" si="2">SUM(G2:G4)</f>
        <v>1</v>
      </c>
      <c r="H5" s="49">
        <f t="shared" si="2"/>
        <v>5</v>
      </c>
      <c r="I5" s="49">
        <f t="shared" si="2"/>
        <v>7</v>
      </c>
      <c r="J5" s="49">
        <f t="shared" si="2"/>
        <v>7</v>
      </c>
      <c r="K5" s="49">
        <f t="shared" si="2"/>
        <v>5</v>
      </c>
      <c r="L5" s="49">
        <f t="shared" si="2"/>
        <v>10</v>
      </c>
      <c r="M5" s="49">
        <f t="shared" si="2"/>
        <v>25</v>
      </c>
      <c r="N5" s="49">
        <f t="shared" si="2"/>
        <v>11</v>
      </c>
      <c r="O5" s="49">
        <f t="shared" si="2"/>
        <v>6</v>
      </c>
      <c r="P5" s="49">
        <f t="shared" si="2"/>
        <v>8</v>
      </c>
      <c r="Q5" s="49">
        <f t="shared" si="2"/>
        <v>9</v>
      </c>
      <c r="R5" s="49">
        <f t="shared" si="2"/>
        <v>4</v>
      </c>
      <c r="S5" s="49">
        <f t="shared" si="2"/>
        <v>6</v>
      </c>
      <c r="T5" s="49">
        <f t="shared" si="2"/>
        <v>1</v>
      </c>
      <c r="U5" s="49">
        <f t="shared" si="2"/>
        <v>2</v>
      </c>
      <c r="V5" s="49">
        <f>SUM(F5:U5)</f>
        <v>108</v>
      </c>
    </row>
    <row r="6" spans="1:22" hidden="1" x14ac:dyDescent="0.35">
      <c r="A6" s="48" t="s">
        <v>757</v>
      </c>
      <c r="B6" s="49">
        <v>2007</v>
      </c>
    </row>
    <row r="7" spans="1:22" x14ac:dyDescent="0.35">
      <c r="A7" s="48" t="s">
        <v>757</v>
      </c>
      <c r="B7" s="49">
        <v>2008</v>
      </c>
    </row>
    <row r="8" spans="1:22" ht="15" x14ac:dyDescent="0.4">
      <c r="A8" s="48" t="s">
        <v>757</v>
      </c>
      <c r="B8" s="54">
        <v>2008</v>
      </c>
      <c r="C8" s="55" t="s">
        <v>761</v>
      </c>
      <c r="D8" s="56" t="s">
        <v>760</v>
      </c>
      <c r="G8" s="53" t="str">
        <f>CONCATENATE("Autorizações ",D8," por ano")</f>
        <v>Autorizações Totais por ano</v>
      </c>
      <c r="I8" s="55" t="s">
        <v>762</v>
      </c>
      <c r="J8" s="55" t="s">
        <v>756</v>
      </c>
      <c r="L8" s="53" t="str">
        <f>CONCATENATE("Distribuição Autorizações ",J8)</f>
        <v>Distribuição Autorizações 2005-2018</v>
      </c>
    </row>
    <row r="9" spans="1:22" x14ac:dyDescent="0.35">
      <c r="A9" s="48" t="s">
        <v>757</v>
      </c>
      <c r="B9" s="49">
        <v>2013</v>
      </c>
      <c r="E9" s="47"/>
      <c r="H9" s="53">
        <v>2</v>
      </c>
    </row>
    <row r="10" spans="1:22" x14ac:dyDescent="0.35">
      <c r="A10" s="48" t="s">
        <v>757</v>
      </c>
      <c r="B10" s="49">
        <v>2007</v>
      </c>
      <c r="E10" s="47" t="s">
        <v>762</v>
      </c>
      <c r="F10" s="47" t="s">
        <v>763</v>
      </c>
      <c r="H10" s="53">
        <v>3</v>
      </c>
    </row>
    <row r="11" spans="1:22" x14ac:dyDescent="0.35">
      <c r="A11" s="48" t="s">
        <v>757</v>
      </c>
      <c r="B11" s="49">
        <v>2008</v>
      </c>
      <c r="D11">
        <v>2</v>
      </c>
      <c r="E11">
        <v>2005</v>
      </c>
      <c r="F11">
        <f t="shared" ref="F11:F26" si="3">VLOOKUP($D$8,$E$1:$V$5,D11,0)</f>
        <v>1</v>
      </c>
      <c r="H11" s="53">
        <v>4</v>
      </c>
    </row>
    <row r="12" spans="1:22" x14ac:dyDescent="0.35">
      <c r="A12" s="48" t="s">
        <v>757</v>
      </c>
      <c r="B12" s="49">
        <v>2010</v>
      </c>
      <c r="D12">
        <v>3</v>
      </c>
      <c r="E12">
        <v>2006</v>
      </c>
      <c r="F12">
        <f t="shared" si="3"/>
        <v>1</v>
      </c>
      <c r="I12" s="47" t="s">
        <v>757</v>
      </c>
      <c r="J12">
        <f>HLOOKUP($J$8,$E$1:$V$5,$H9,0)</f>
        <v>23</v>
      </c>
    </row>
    <row r="13" spans="1:22" x14ac:dyDescent="0.35">
      <c r="A13" s="48" t="s">
        <v>757</v>
      </c>
      <c r="B13" s="49">
        <v>2009</v>
      </c>
      <c r="D13">
        <v>4</v>
      </c>
      <c r="E13">
        <v>2007</v>
      </c>
      <c r="F13">
        <f t="shared" si="3"/>
        <v>5</v>
      </c>
      <c r="I13" s="47" t="s">
        <v>758</v>
      </c>
      <c r="J13">
        <f>HLOOKUP($J$8,$E$1:$V$5,$H10,0)</f>
        <v>70</v>
      </c>
    </row>
    <row r="14" spans="1:22" x14ac:dyDescent="0.35">
      <c r="A14" s="48" t="s">
        <v>757</v>
      </c>
      <c r="B14" s="49">
        <v>2012</v>
      </c>
      <c r="D14">
        <v>5</v>
      </c>
      <c r="E14">
        <v>2008</v>
      </c>
      <c r="F14">
        <f t="shared" si="3"/>
        <v>7</v>
      </c>
      <c r="I14" s="47" t="s">
        <v>759</v>
      </c>
      <c r="J14">
        <f>HLOOKUP($J$8,$E$1:$V$5,$H11,0)</f>
        <v>12</v>
      </c>
    </row>
    <row r="15" spans="1:22" x14ac:dyDescent="0.35">
      <c r="A15" s="48" t="s">
        <v>757</v>
      </c>
      <c r="B15" s="49">
        <v>2008</v>
      </c>
      <c r="D15">
        <v>6</v>
      </c>
      <c r="E15">
        <v>2009</v>
      </c>
      <c r="F15">
        <f t="shared" si="3"/>
        <v>7</v>
      </c>
      <c r="I15"/>
    </row>
    <row r="16" spans="1:22" x14ac:dyDescent="0.35">
      <c r="A16" s="48" t="s">
        <v>757</v>
      </c>
      <c r="B16" s="49">
        <v>2009</v>
      </c>
      <c r="D16">
        <v>7</v>
      </c>
      <c r="E16">
        <v>2010</v>
      </c>
      <c r="F16">
        <f t="shared" si="3"/>
        <v>5</v>
      </c>
      <c r="I16"/>
    </row>
    <row r="17" spans="1:9" x14ac:dyDescent="0.35">
      <c r="A17" s="48" t="s">
        <v>757</v>
      </c>
      <c r="B17" s="49">
        <v>2009</v>
      </c>
      <c r="D17">
        <v>8</v>
      </c>
      <c r="E17">
        <v>2011</v>
      </c>
      <c r="F17">
        <f t="shared" si="3"/>
        <v>10</v>
      </c>
      <c r="I17"/>
    </row>
    <row r="18" spans="1:9" x14ac:dyDescent="0.35">
      <c r="A18" s="48" t="s">
        <v>757</v>
      </c>
      <c r="B18" s="49">
        <v>2008</v>
      </c>
      <c r="D18">
        <v>9</v>
      </c>
      <c r="E18">
        <v>2012</v>
      </c>
      <c r="F18">
        <f t="shared" si="3"/>
        <v>25</v>
      </c>
      <c r="I18"/>
    </row>
    <row r="19" spans="1:9" x14ac:dyDescent="0.35">
      <c r="A19" s="48" t="s">
        <v>757</v>
      </c>
      <c r="B19" s="49">
        <v>2010</v>
      </c>
      <c r="D19">
        <v>10</v>
      </c>
      <c r="E19">
        <v>2013</v>
      </c>
      <c r="F19">
        <f t="shared" si="3"/>
        <v>11</v>
      </c>
      <c r="I19"/>
    </row>
    <row r="20" spans="1:9" x14ac:dyDescent="0.35">
      <c r="A20" s="48" t="s">
        <v>757</v>
      </c>
      <c r="B20" s="49">
        <v>2012</v>
      </c>
      <c r="D20">
        <v>11</v>
      </c>
      <c r="E20">
        <v>2014</v>
      </c>
      <c r="F20">
        <f t="shared" si="3"/>
        <v>6</v>
      </c>
      <c r="I20"/>
    </row>
    <row r="21" spans="1:9" x14ac:dyDescent="0.35">
      <c r="A21" s="48" t="s">
        <v>757</v>
      </c>
      <c r="B21" s="49">
        <v>2007</v>
      </c>
      <c r="D21">
        <v>12</v>
      </c>
      <c r="E21">
        <v>2015</v>
      </c>
      <c r="F21">
        <f t="shared" si="3"/>
        <v>8</v>
      </c>
      <c r="I21"/>
    </row>
    <row r="22" spans="1:9" x14ac:dyDescent="0.35">
      <c r="A22" s="48" t="s">
        <v>757</v>
      </c>
      <c r="B22" s="49">
        <v>2011</v>
      </c>
      <c r="D22">
        <v>13</v>
      </c>
      <c r="E22">
        <v>2016</v>
      </c>
      <c r="F22">
        <f t="shared" si="3"/>
        <v>9</v>
      </c>
      <c r="I22"/>
    </row>
    <row r="23" spans="1:9" x14ac:dyDescent="0.35">
      <c r="A23" s="48" t="s">
        <v>757</v>
      </c>
      <c r="B23" s="49">
        <v>2008</v>
      </c>
      <c r="D23">
        <v>14</v>
      </c>
      <c r="E23">
        <v>2017</v>
      </c>
      <c r="F23">
        <f t="shared" si="3"/>
        <v>4</v>
      </c>
      <c r="I23" s="52"/>
    </row>
    <row r="24" spans="1:9" x14ac:dyDescent="0.35">
      <c r="A24" s="48" t="s">
        <v>757</v>
      </c>
      <c r="B24" s="49">
        <v>2017</v>
      </c>
      <c r="D24">
        <v>15</v>
      </c>
      <c r="E24">
        <v>2018</v>
      </c>
      <c r="F24">
        <f t="shared" si="3"/>
        <v>6</v>
      </c>
    </row>
    <row r="25" spans="1:9" x14ac:dyDescent="0.35">
      <c r="A25" s="48" t="s">
        <v>758</v>
      </c>
      <c r="B25" s="49">
        <v>2015</v>
      </c>
      <c r="D25">
        <v>16</v>
      </c>
      <c r="E25" s="47">
        <v>2019</v>
      </c>
      <c r="F25">
        <f t="shared" si="3"/>
        <v>1</v>
      </c>
    </row>
    <row r="26" spans="1:9" x14ac:dyDescent="0.35">
      <c r="A26" s="48" t="s">
        <v>758</v>
      </c>
      <c r="B26" s="49">
        <v>2016</v>
      </c>
      <c r="D26">
        <v>17</v>
      </c>
      <c r="E26" s="47">
        <v>2020</v>
      </c>
      <c r="F26">
        <f t="shared" si="3"/>
        <v>2</v>
      </c>
    </row>
    <row r="27" spans="1:9" x14ac:dyDescent="0.35">
      <c r="A27" s="48" t="s">
        <v>758</v>
      </c>
      <c r="B27" s="49">
        <v>2016</v>
      </c>
    </row>
    <row r="28" spans="1:9" x14ac:dyDescent="0.35">
      <c r="A28" s="48" t="s">
        <v>758</v>
      </c>
      <c r="B28" s="49">
        <v>2014</v>
      </c>
    </row>
    <row r="29" spans="1:9" x14ac:dyDescent="0.35">
      <c r="A29" s="48" t="s">
        <v>758</v>
      </c>
      <c r="B29" s="49">
        <v>2014</v>
      </c>
    </row>
    <row r="30" spans="1:9" x14ac:dyDescent="0.35">
      <c r="A30" s="48" t="s">
        <v>758</v>
      </c>
      <c r="B30" s="49">
        <v>2014</v>
      </c>
    </row>
    <row r="31" spans="1:9" x14ac:dyDescent="0.35">
      <c r="A31" s="48" t="s">
        <v>758</v>
      </c>
      <c r="B31" s="49">
        <v>2013</v>
      </c>
    </row>
    <row r="32" spans="1:9" x14ac:dyDescent="0.35">
      <c r="A32" s="48" t="s">
        <v>758</v>
      </c>
      <c r="B32" s="49">
        <v>2012</v>
      </c>
    </row>
    <row r="33" spans="1:2" x14ac:dyDescent="0.35">
      <c r="A33" s="48" t="s">
        <v>758</v>
      </c>
      <c r="B33" s="49">
        <v>2012</v>
      </c>
    </row>
    <row r="34" spans="1:2" x14ac:dyDescent="0.35">
      <c r="A34" s="48" t="s">
        <v>758</v>
      </c>
      <c r="B34" s="49">
        <v>2014</v>
      </c>
    </row>
    <row r="35" spans="1:2" x14ac:dyDescent="0.35">
      <c r="A35" s="48" t="s">
        <v>758</v>
      </c>
      <c r="B35" s="49">
        <v>2012</v>
      </c>
    </row>
    <row r="36" spans="1:2" x14ac:dyDescent="0.35">
      <c r="A36" s="48" t="s">
        <v>758</v>
      </c>
      <c r="B36" s="49">
        <v>2012</v>
      </c>
    </row>
    <row r="37" spans="1:2" x14ac:dyDescent="0.35">
      <c r="A37" s="48" t="s">
        <v>758</v>
      </c>
      <c r="B37" s="49">
        <v>2016</v>
      </c>
    </row>
    <row r="38" spans="1:2" x14ac:dyDescent="0.35">
      <c r="A38" s="48" t="s">
        <v>758</v>
      </c>
      <c r="B38" s="49">
        <v>2013</v>
      </c>
    </row>
    <row r="39" spans="1:2" x14ac:dyDescent="0.35">
      <c r="A39" s="48" t="s">
        <v>758</v>
      </c>
      <c r="B39" s="49">
        <v>2012</v>
      </c>
    </row>
    <row r="40" spans="1:2" x14ac:dyDescent="0.35">
      <c r="A40" s="48" t="s">
        <v>758</v>
      </c>
      <c r="B40" s="49">
        <v>2016</v>
      </c>
    </row>
    <row r="41" spans="1:2" x14ac:dyDescent="0.35">
      <c r="A41" s="48" t="s">
        <v>758</v>
      </c>
      <c r="B41" s="49">
        <v>2010</v>
      </c>
    </row>
    <row r="42" spans="1:2" x14ac:dyDescent="0.35">
      <c r="A42" s="48" t="s">
        <v>758</v>
      </c>
      <c r="B42" s="49">
        <v>2012</v>
      </c>
    </row>
    <row r="43" spans="1:2" x14ac:dyDescent="0.35">
      <c r="A43" s="48" t="s">
        <v>758</v>
      </c>
      <c r="B43" s="49">
        <v>2006</v>
      </c>
    </row>
    <row r="44" spans="1:2" x14ac:dyDescent="0.35">
      <c r="A44" s="48" t="s">
        <v>758</v>
      </c>
      <c r="B44" s="49">
        <v>2012</v>
      </c>
    </row>
    <row r="45" spans="1:2" x14ac:dyDescent="0.35">
      <c r="A45" s="48" t="s">
        <v>758</v>
      </c>
      <c r="B45" s="49">
        <v>2012</v>
      </c>
    </row>
    <row r="46" spans="1:2" x14ac:dyDescent="0.35">
      <c r="A46" s="48" t="s">
        <v>758</v>
      </c>
      <c r="B46" s="49">
        <v>2007</v>
      </c>
    </row>
    <row r="47" spans="1:2" x14ac:dyDescent="0.35">
      <c r="A47" s="48" t="s">
        <v>758</v>
      </c>
      <c r="B47" s="49">
        <v>2016</v>
      </c>
    </row>
    <row r="48" spans="1:2" x14ac:dyDescent="0.35">
      <c r="A48" s="48" t="s">
        <v>758</v>
      </c>
      <c r="B48" s="49">
        <v>2012</v>
      </c>
    </row>
    <row r="49" spans="1:2" x14ac:dyDescent="0.35">
      <c r="A49" s="48" t="s">
        <v>758</v>
      </c>
      <c r="B49" s="49">
        <v>2013</v>
      </c>
    </row>
    <row r="50" spans="1:2" x14ac:dyDescent="0.35">
      <c r="A50" s="48" t="s">
        <v>758</v>
      </c>
      <c r="B50" s="49">
        <v>2014</v>
      </c>
    </row>
    <row r="51" spans="1:2" x14ac:dyDescent="0.35">
      <c r="A51" s="48" t="s">
        <v>758</v>
      </c>
      <c r="B51" s="49">
        <v>2010</v>
      </c>
    </row>
    <row r="52" spans="1:2" x14ac:dyDescent="0.35">
      <c r="A52" s="48" t="s">
        <v>758</v>
      </c>
      <c r="B52" s="49">
        <v>2015</v>
      </c>
    </row>
    <row r="53" spans="1:2" x14ac:dyDescent="0.35">
      <c r="A53" s="48" t="s">
        <v>758</v>
      </c>
      <c r="B53" s="49">
        <v>2013</v>
      </c>
    </row>
    <row r="54" spans="1:2" x14ac:dyDescent="0.35">
      <c r="A54" s="48" t="s">
        <v>758</v>
      </c>
      <c r="B54" s="49">
        <v>2013</v>
      </c>
    </row>
    <row r="55" spans="1:2" x14ac:dyDescent="0.35">
      <c r="A55" s="48" t="s">
        <v>758</v>
      </c>
      <c r="B55" s="49">
        <v>2015</v>
      </c>
    </row>
    <row r="56" spans="1:2" x14ac:dyDescent="0.35">
      <c r="A56" s="48" t="s">
        <v>758</v>
      </c>
      <c r="B56" s="49">
        <v>2018</v>
      </c>
    </row>
    <row r="57" spans="1:2" x14ac:dyDescent="0.35">
      <c r="A57" s="48" t="s">
        <v>758</v>
      </c>
      <c r="B57" s="49">
        <v>2018</v>
      </c>
    </row>
    <row r="58" spans="1:2" x14ac:dyDescent="0.35">
      <c r="A58" s="48" t="s">
        <v>758</v>
      </c>
      <c r="B58" s="49">
        <v>2011</v>
      </c>
    </row>
    <row r="59" spans="1:2" x14ac:dyDescent="0.35">
      <c r="A59" s="48" t="s">
        <v>758</v>
      </c>
      <c r="B59" s="49">
        <v>2018</v>
      </c>
    </row>
    <row r="60" spans="1:2" x14ac:dyDescent="0.35">
      <c r="A60" s="48" t="s">
        <v>758</v>
      </c>
      <c r="B60" s="49">
        <v>2012</v>
      </c>
    </row>
    <row r="61" spans="1:2" x14ac:dyDescent="0.35">
      <c r="A61" s="48" t="s">
        <v>758</v>
      </c>
      <c r="B61" s="49">
        <v>2012</v>
      </c>
    </row>
    <row r="62" spans="1:2" x14ac:dyDescent="0.35">
      <c r="A62" s="48" t="s">
        <v>758</v>
      </c>
      <c r="B62" s="49">
        <v>2007</v>
      </c>
    </row>
    <row r="63" spans="1:2" x14ac:dyDescent="0.35">
      <c r="A63" s="48" t="s">
        <v>758</v>
      </c>
      <c r="B63" s="49">
        <v>2016</v>
      </c>
    </row>
    <row r="64" spans="1:2" x14ac:dyDescent="0.35">
      <c r="A64" s="48" t="s">
        <v>758</v>
      </c>
      <c r="B64" s="49">
        <v>2015</v>
      </c>
    </row>
    <row r="65" spans="1:2" x14ac:dyDescent="0.35">
      <c r="A65" s="48" t="s">
        <v>758</v>
      </c>
      <c r="B65" s="49">
        <v>2016</v>
      </c>
    </row>
    <row r="66" spans="1:2" x14ac:dyDescent="0.35">
      <c r="A66" s="48" t="s">
        <v>758</v>
      </c>
      <c r="B66" s="49">
        <v>2011</v>
      </c>
    </row>
    <row r="67" spans="1:2" x14ac:dyDescent="0.35">
      <c r="A67" s="48" t="s">
        <v>758</v>
      </c>
      <c r="B67" s="49">
        <v>2012</v>
      </c>
    </row>
    <row r="68" spans="1:2" x14ac:dyDescent="0.35">
      <c r="A68" s="48" t="s">
        <v>758</v>
      </c>
      <c r="B68" s="49">
        <v>2012</v>
      </c>
    </row>
    <row r="69" spans="1:2" x14ac:dyDescent="0.35">
      <c r="A69" s="48" t="s">
        <v>758</v>
      </c>
      <c r="B69" s="49">
        <v>2013</v>
      </c>
    </row>
    <row r="70" spans="1:2" x14ac:dyDescent="0.35">
      <c r="A70" s="48" t="s">
        <v>758</v>
      </c>
      <c r="B70" s="49">
        <v>2013</v>
      </c>
    </row>
    <row r="71" spans="1:2" x14ac:dyDescent="0.35">
      <c r="A71" s="48" t="s">
        <v>758</v>
      </c>
      <c r="B71" s="49">
        <v>2012</v>
      </c>
    </row>
    <row r="72" spans="1:2" x14ac:dyDescent="0.35">
      <c r="A72" s="48" t="s">
        <v>758</v>
      </c>
      <c r="B72" s="49">
        <v>2012</v>
      </c>
    </row>
    <row r="73" spans="1:2" x14ac:dyDescent="0.35">
      <c r="A73" s="48" t="s">
        <v>758</v>
      </c>
      <c r="B73" s="49">
        <v>2012</v>
      </c>
    </row>
    <row r="74" spans="1:2" x14ac:dyDescent="0.35">
      <c r="A74" s="48" t="s">
        <v>758</v>
      </c>
      <c r="B74" s="49">
        <v>2012</v>
      </c>
    </row>
    <row r="75" spans="1:2" x14ac:dyDescent="0.35">
      <c r="A75" s="48" t="s">
        <v>758</v>
      </c>
      <c r="B75" s="49">
        <v>2013</v>
      </c>
    </row>
    <row r="76" spans="1:2" x14ac:dyDescent="0.35">
      <c r="A76" s="48" t="s">
        <v>758</v>
      </c>
      <c r="B76" s="49">
        <v>2011</v>
      </c>
    </row>
    <row r="77" spans="1:2" x14ac:dyDescent="0.35">
      <c r="A77" s="48" t="s">
        <v>758</v>
      </c>
      <c r="B77" s="49">
        <v>2013</v>
      </c>
    </row>
    <row r="78" spans="1:2" x14ac:dyDescent="0.35">
      <c r="A78" s="48" t="s">
        <v>758</v>
      </c>
      <c r="B78" s="49">
        <v>2012</v>
      </c>
    </row>
    <row r="79" spans="1:2" x14ac:dyDescent="0.35">
      <c r="A79" s="48" t="s">
        <v>758</v>
      </c>
      <c r="B79" s="49">
        <v>2017</v>
      </c>
    </row>
    <row r="80" spans="1:2" x14ac:dyDescent="0.35">
      <c r="A80" s="48" t="s">
        <v>758</v>
      </c>
      <c r="B80" s="49">
        <v>2012</v>
      </c>
    </row>
    <row r="81" spans="1:2" x14ac:dyDescent="0.35">
      <c r="A81" s="48" t="s">
        <v>758</v>
      </c>
      <c r="B81" s="49">
        <v>2012</v>
      </c>
    </row>
    <row r="82" spans="1:2" x14ac:dyDescent="0.35">
      <c r="A82" s="48" t="s">
        <v>758</v>
      </c>
      <c r="B82" s="49">
        <v>2015</v>
      </c>
    </row>
    <row r="83" spans="1:2" x14ac:dyDescent="0.35">
      <c r="A83" s="48" t="s">
        <v>758</v>
      </c>
      <c r="B83" s="49">
        <v>2014</v>
      </c>
    </row>
    <row r="84" spans="1:2" x14ac:dyDescent="0.35">
      <c r="A84" s="48" t="s">
        <v>758</v>
      </c>
      <c r="B84" s="49">
        <v>2011</v>
      </c>
    </row>
    <row r="85" spans="1:2" x14ac:dyDescent="0.35">
      <c r="A85" s="48" t="s">
        <v>758</v>
      </c>
      <c r="B85" s="49">
        <v>2011</v>
      </c>
    </row>
    <row r="86" spans="1:2" x14ac:dyDescent="0.35">
      <c r="A86" s="48" t="s">
        <v>758</v>
      </c>
      <c r="B86" s="49">
        <v>2015</v>
      </c>
    </row>
    <row r="87" spans="1:2" x14ac:dyDescent="0.35">
      <c r="A87" s="48" t="s">
        <v>758</v>
      </c>
      <c r="B87" s="49">
        <v>2011</v>
      </c>
    </row>
    <row r="88" spans="1:2" x14ac:dyDescent="0.35">
      <c r="A88" s="48" t="s">
        <v>758</v>
      </c>
      <c r="B88" s="49">
        <v>2011</v>
      </c>
    </row>
    <row r="89" spans="1:2" x14ac:dyDescent="0.35">
      <c r="A89" s="48" t="s">
        <v>758</v>
      </c>
      <c r="B89" s="49">
        <v>2011</v>
      </c>
    </row>
    <row r="90" spans="1:2" x14ac:dyDescent="0.35">
      <c r="A90" s="48" t="s">
        <v>758</v>
      </c>
      <c r="B90" s="49">
        <v>2005</v>
      </c>
    </row>
    <row r="91" spans="1:2" x14ac:dyDescent="0.35">
      <c r="A91" s="48" t="s">
        <v>758</v>
      </c>
      <c r="B91" s="49">
        <v>2008</v>
      </c>
    </row>
    <row r="92" spans="1:2" x14ac:dyDescent="0.35">
      <c r="A92" s="48" t="s">
        <v>758</v>
      </c>
      <c r="B92" s="49">
        <v>2011</v>
      </c>
    </row>
    <row r="93" spans="1:2" x14ac:dyDescent="0.35">
      <c r="A93" s="48" t="s">
        <v>758</v>
      </c>
      <c r="B93" s="49">
        <v>2012</v>
      </c>
    </row>
    <row r="94" spans="1:2" x14ac:dyDescent="0.35">
      <c r="A94" s="48" t="s">
        <v>758</v>
      </c>
      <c r="B94" s="49">
        <v>2015</v>
      </c>
    </row>
    <row r="95" spans="1:2" x14ac:dyDescent="0.35">
      <c r="A95" s="48" t="s">
        <v>759</v>
      </c>
      <c r="B95" s="49">
        <v>2015</v>
      </c>
    </row>
    <row r="96" spans="1:2" x14ac:dyDescent="0.35">
      <c r="A96" s="48" t="s">
        <v>759</v>
      </c>
      <c r="B96" s="49">
        <v>2016</v>
      </c>
    </row>
    <row r="97" spans="1:2" x14ac:dyDescent="0.35">
      <c r="A97" s="48" t="s">
        <v>759</v>
      </c>
      <c r="B97" s="49">
        <v>2009</v>
      </c>
    </row>
    <row r="98" spans="1:2" x14ac:dyDescent="0.35">
      <c r="A98" s="48" t="s">
        <v>759</v>
      </c>
      <c r="B98" s="49">
        <v>2016</v>
      </c>
    </row>
    <row r="99" spans="1:2" x14ac:dyDescent="0.35">
      <c r="A99" s="48" t="s">
        <v>759</v>
      </c>
      <c r="B99" s="49">
        <v>2012</v>
      </c>
    </row>
    <row r="100" spans="1:2" x14ac:dyDescent="0.35">
      <c r="A100" s="48" t="s">
        <v>759</v>
      </c>
      <c r="B100" s="49">
        <v>2012</v>
      </c>
    </row>
    <row r="101" spans="1:2" x14ac:dyDescent="0.35">
      <c r="A101" s="48" t="s">
        <v>759</v>
      </c>
      <c r="B101" s="49">
        <v>2013</v>
      </c>
    </row>
    <row r="102" spans="1:2" x14ac:dyDescent="0.35">
      <c r="A102" s="48" t="s">
        <v>759</v>
      </c>
      <c r="B102" s="49">
        <v>2017</v>
      </c>
    </row>
    <row r="103" spans="1:2" x14ac:dyDescent="0.35">
      <c r="A103" s="48" t="s">
        <v>759</v>
      </c>
      <c r="B103" s="49">
        <v>2017</v>
      </c>
    </row>
    <row r="104" spans="1:2" x14ac:dyDescent="0.35">
      <c r="A104" s="48" t="s">
        <v>759</v>
      </c>
      <c r="B104" s="49">
        <v>2018</v>
      </c>
    </row>
    <row r="105" spans="1:2" x14ac:dyDescent="0.35">
      <c r="A105" s="48" t="s">
        <v>759</v>
      </c>
      <c r="B105" s="49">
        <v>2018</v>
      </c>
    </row>
    <row r="106" spans="1:2" x14ac:dyDescent="0.35">
      <c r="A106" s="48" t="s">
        <v>759</v>
      </c>
      <c r="B106" s="49">
        <v>2018</v>
      </c>
    </row>
  </sheetData>
  <dataValidations count="2">
    <dataValidation type="list" allowBlank="1" showInputMessage="1" showErrorMessage="1" sqref="D8" xr:uid="{00000000-0002-0000-0500-000000000000}">
      <formula1>$E$2:$E$5</formula1>
    </dataValidation>
    <dataValidation type="list" allowBlank="1" showInputMessage="1" showErrorMessage="1" sqref="J8" xr:uid="{00000000-0002-0000-0500-000001000000}">
      <formula1>$F$1:$V$1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016CE1834F8442B3AAE37D255F99AA" ma:contentTypeVersion="6" ma:contentTypeDescription="Create a new document." ma:contentTypeScope="" ma:versionID="bd5c7882ea2686b861039dde27fa3013">
  <xsd:schema xmlns:xsd="http://www.w3.org/2001/XMLSchema" xmlns:xs="http://www.w3.org/2001/XMLSchema" xmlns:p="http://schemas.microsoft.com/office/2006/metadata/properties" xmlns:ns2="f96e83ac-e473-4adf-b2be-1d9e839b01d2" xmlns:ns3="c83b1e42-fc7d-4802-a66d-5b3eafc139d9" targetNamespace="http://schemas.microsoft.com/office/2006/metadata/properties" ma:root="true" ma:fieldsID="acc11c1b00dbfcb546648ed53ea30ce8" ns2:_="" ns3:_="">
    <xsd:import namespace="f96e83ac-e473-4adf-b2be-1d9e839b01d2"/>
    <xsd:import namespace="c83b1e42-fc7d-4802-a66d-5b3eafc1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e83ac-e473-4adf-b2be-1d9e839b0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b1e42-fc7d-4802-a66d-5b3eafc13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97AFDD-4692-49D1-A41C-6FD30D8F56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C01802-DFC0-4E31-A7AB-049DF7C3E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AD384-56B2-4F23-97CB-1B12D5404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e83ac-e473-4adf-b2be-1d9e839b01d2"/>
    <ds:schemaRef ds:uri="c83b1e42-fc7d-4802-a66d-5b3eafc1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Distribuidores de GNC</vt:lpstr>
      <vt:lpstr>Unid. Compr. GNC</vt:lpstr>
      <vt:lpstr>Projs. Estruturantes de GNC</vt:lpstr>
      <vt:lpstr>Projs. para Uso Próprio GNC</vt:lpstr>
      <vt:lpstr>Unid. Compr. GNC (INTERNET)</vt:lpstr>
      <vt:lpstr>Gráficos</vt:lpstr>
      <vt:lpstr>'Unid. Compr. GNC (INTERNET)'!Area_de_impressao</vt:lpstr>
      <vt:lpstr>'Distribuidores de GNC'!Titulos_de_impressao</vt:lpstr>
      <vt:lpstr>'Projs. Estruturantes de GNC'!Titulos_de_impressao</vt:lpstr>
      <vt:lpstr>'Projs. para Uso Próprio GNC'!Titulos_de_impressao</vt:lpstr>
      <vt:lpstr>'Unid. Compr. GNC'!Titulos_de_impressao</vt:lpstr>
      <vt:lpstr>'Unid. Compr. GNC (INTERNET)'!Titulos_de_impressao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Guilherme Lima</cp:lastModifiedBy>
  <cp:revision/>
  <dcterms:created xsi:type="dcterms:W3CDTF">2006-03-07T17:31:36Z</dcterms:created>
  <dcterms:modified xsi:type="dcterms:W3CDTF">2025-02-10T18:55:09Z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0x01010065016CE1834F8442B3AAE37D255F99AA</vt:lpwstr>
  </property>
</Properties>
</file>