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7. PUBLICAÇÕES\RANP 946 - (ANTIGA 67) - Comunicados Site\2026 - Em Atualização\RELATÓRIOS DO SITE\"/>
    </mc:Choice>
  </mc:AlternateContent>
  <xr:revisionPtr revIDLastSave="0" documentId="13_ncr:1_{D896CA08-A1EE-4B63-88B1-73FC336526E7}" xr6:coauthVersionLast="47" xr6:coauthVersionMax="47" xr10:uidLastSave="{00000000-0000-0000-0000-000000000000}"/>
  <bookViews>
    <workbookView xWindow="-110" yWindow="-110" windowWidth="19420" windowHeight="10300" xr2:uid="{E9761ECE-B98B-4B2B-8113-463B2E7841AE}"/>
  </bookViews>
  <sheets>
    <sheet name="Distrib. (1ª fase - 02.05.26)" sheetId="1" r:id="rId1"/>
    <sheet name="Distrib. (2ª fase - 01.07.26)" sheetId="2" r:id="rId2"/>
    <sheet name="META" sheetId="7" r:id="rId3"/>
  </sheets>
  <definedNames>
    <definedName name="_xlnm._FilterDatabase" localSheetId="2" hidden="1">META!$A$4:$D$191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0" i="2" l="1"/>
  <c r="E187" i="2"/>
  <c r="E183" i="2"/>
  <c r="E180" i="2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E143" i="2"/>
  <c r="E141" i="2"/>
  <c r="E193" i="2"/>
  <c r="E195" i="2"/>
  <c r="E196" i="2"/>
  <c r="E197" i="2"/>
  <c r="E198" i="2"/>
  <c r="E199" i="2"/>
  <c r="D195" i="2"/>
  <c r="D196" i="2"/>
  <c r="D197" i="2"/>
  <c r="D198" i="2"/>
  <c r="D199" i="2"/>
  <c r="E10" i="1"/>
  <c r="E11" i="1"/>
  <c r="E12" i="1"/>
  <c r="E13" i="1"/>
  <c r="K196" i="1"/>
  <c r="K197" i="1"/>
  <c r="K199" i="1"/>
  <c r="K200" i="1"/>
  <c r="J196" i="1"/>
  <c r="J197" i="1"/>
  <c r="J198" i="1"/>
  <c r="I196" i="1"/>
  <c r="I197" i="1"/>
  <c r="I198" i="1"/>
  <c r="K198" i="1" s="1"/>
  <c r="I199" i="1"/>
  <c r="J199" i="1" s="1"/>
  <c r="I200" i="1"/>
  <c r="J200" i="1" s="1"/>
  <c r="E200" i="1"/>
  <c r="D198" i="1"/>
  <c r="D199" i="1"/>
  <c r="D200" i="1"/>
  <c r="E196" i="1"/>
  <c r="E197" i="1"/>
  <c r="E198" i="1"/>
  <c r="E199" i="1"/>
  <c r="D196" i="1"/>
  <c r="D197" i="1"/>
  <c r="G195" i="2"/>
  <c r="G196" i="2"/>
  <c r="G197" i="2"/>
  <c r="G198" i="2"/>
  <c r="G199" i="2"/>
  <c r="I195" i="2"/>
  <c r="J195" i="2" s="1"/>
  <c r="I196" i="2"/>
  <c r="K196" i="2" s="1"/>
  <c r="I197" i="2"/>
  <c r="I198" i="2"/>
  <c r="I199" i="2"/>
  <c r="J199" i="2" s="1"/>
  <c r="J197" i="2"/>
  <c r="J198" i="2"/>
  <c r="K197" i="2"/>
  <c r="K198" i="2"/>
  <c r="I178" i="1"/>
  <c r="K178" i="1" s="1"/>
  <c r="E68" i="2"/>
  <c r="E17" i="2"/>
  <c r="E191" i="2"/>
  <c r="E9" i="2"/>
  <c r="E63" i="2"/>
  <c r="E158" i="2"/>
  <c r="E169" i="2"/>
  <c r="E176" i="2"/>
  <c r="E113" i="2"/>
  <c r="E192" i="2"/>
  <c r="E40" i="2"/>
  <c r="E188" i="2"/>
  <c r="E101" i="2"/>
  <c r="E24" i="2"/>
  <c r="E89" i="2"/>
  <c r="E140" i="2"/>
  <c r="E23" i="2"/>
  <c r="E81" i="2"/>
  <c r="E186" i="2"/>
  <c r="E21" i="2"/>
  <c r="E178" i="2"/>
  <c r="E164" i="2"/>
  <c r="E133" i="2"/>
  <c r="E32" i="2"/>
  <c r="E116" i="2"/>
  <c r="E108" i="2"/>
  <c r="E36" i="2"/>
  <c r="G117" i="2"/>
  <c r="G44" i="2"/>
  <c r="G110" i="2"/>
  <c r="G95" i="2"/>
  <c r="G62" i="2"/>
  <c r="G66" i="2"/>
  <c r="G184" i="2"/>
  <c r="G77" i="2"/>
  <c r="G39" i="2"/>
  <c r="G114" i="2"/>
  <c r="G11" i="2"/>
  <c r="G15" i="2"/>
  <c r="G80" i="2"/>
  <c r="G127" i="2"/>
  <c r="G175" i="2"/>
  <c r="G12" i="2"/>
  <c r="G35" i="2"/>
  <c r="G64" i="2"/>
  <c r="G105" i="2"/>
  <c r="G146" i="2"/>
  <c r="G144" i="2"/>
  <c r="G106" i="2"/>
  <c r="G31" i="2"/>
  <c r="G136" i="2"/>
  <c r="G10" i="2"/>
  <c r="G16" i="2"/>
  <c r="G121" i="2"/>
  <c r="G68" i="2"/>
  <c r="G17" i="2"/>
  <c r="G191" i="2"/>
  <c r="G9" i="2"/>
  <c r="G63" i="2"/>
  <c r="G158" i="2"/>
  <c r="G169" i="2"/>
  <c r="G176" i="2"/>
  <c r="G113" i="2"/>
  <c r="G192" i="2"/>
  <c r="G40" i="2"/>
  <c r="G188" i="2"/>
  <c r="G101" i="2"/>
  <c r="G24" i="2"/>
  <c r="G89" i="2"/>
  <c r="G140" i="2"/>
  <c r="G23" i="2"/>
  <c r="G81" i="2"/>
  <c r="G186" i="2"/>
  <c r="G21" i="2"/>
  <c r="G178" i="2"/>
  <c r="G164" i="2"/>
  <c r="G133" i="2"/>
  <c r="G32" i="2"/>
  <c r="G116" i="2"/>
  <c r="G108" i="2"/>
  <c r="G36" i="2"/>
  <c r="E178" i="1"/>
  <c r="E163" i="1"/>
  <c r="E148" i="1"/>
  <c r="E194" i="1"/>
  <c r="E142" i="1"/>
  <c r="E160" i="1"/>
  <c r="E185" i="1"/>
  <c r="E187" i="1"/>
  <c r="E189" i="1"/>
  <c r="E174" i="1"/>
  <c r="E195" i="1"/>
  <c r="E157" i="1"/>
  <c r="E193" i="1"/>
  <c r="E169" i="1"/>
  <c r="E151" i="1"/>
  <c r="E167" i="1"/>
  <c r="E182" i="1"/>
  <c r="E150" i="1"/>
  <c r="E166" i="1"/>
  <c r="E192" i="1"/>
  <c r="E149" i="1"/>
  <c r="E190" i="1"/>
  <c r="E186" i="1"/>
  <c r="E180" i="1"/>
  <c r="E153" i="1"/>
  <c r="E176" i="1"/>
  <c r="E172" i="1"/>
  <c r="E155" i="1"/>
  <c r="D178" i="1"/>
  <c r="D163" i="1"/>
  <c r="D148" i="1"/>
  <c r="D194" i="1"/>
  <c r="D142" i="1"/>
  <c r="D160" i="1"/>
  <c r="D185" i="1"/>
  <c r="D187" i="1"/>
  <c r="D189" i="1"/>
  <c r="D174" i="1"/>
  <c r="D195" i="1"/>
  <c r="D157" i="1"/>
  <c r="D193" i="1"/>
  <c r="D169" i="1"/>
  <c r="D151" i="1"/>
  <c r="D167" i="1"/>
  <c r="D182" i="1"/>
  <c r="D150" i="1"/>
  <c r="D166" i="1"/>
  <c r="D192" i="1"/>
  <c r="D149" i="1"/>
  <c r="D190" i="1"/>
  <c r="D186" i="1"/>
  <c r="D180" i="1"/>
  <c r="D153" i="1"/>
  <c r="D176" i="1"/>
  <c r="D172" i="1"/>
  <c r="D155" i="1"/>
  <c r="D143" i="2"/>
  <c r="D98" i="2"/>
  <c r="D68" i="2"/>
  <c r="D118" i="2"/>
  <c r="D17" i="2"/>
  <c r="D191" i="2"/>
  <c r="D91" i="2"/>
  <c r="D9" i="2"/>
  <c r="D137" i="2"/>
  <c r="D129" i="2"/>
  <c r="D63" i="2"/>
  <c r="D158" i="2"/>
  <c r="D82" i="2"/>
  <c r="D169" i="2"/>
  <c r="D176" i="2"/>
  <c r="D113" i="2"/>
  <c r="D192" i="2"/>
  <c r="D51" i="2"/>
  <c r="D40" i="2"/>
  <c r="D188" i="2"/>
  <c r="D101" i="2"/>
  <c r="D24" i="2"/>
  <c r="D92" i="2"/>
  <c r="D89" i="2"/>
  <c r="D193" i="2"/>
  <c r="D70" i="2"/>
  <c r="D140" i="2"/>
  <c r="D23" i="2"/>
  <c r="D81" i="2"/>
  <c r="D30" i="2"/>
  <c r="D42" i="2"/>
  <c r="D186" i="2"/>
  <c r="D21" i="2"/>
  <c r="D178" i="2"/>
  <c r="D164" i="2"/>
  <c r="D160" i="2"/>
  <c r="D133" i="2"/>
  <c r="D61" i="2"/>
  <c r="D32" i="2"/>
  <c r="D180" i="2"/>
  <c r="D75" i="2"/>
  <c r="D183" i="2"/>
  <c r="D141" i="2"/>
  <c r="D116" i="2"/>
  <c r="D119" i="2"/>
  <c r="D49" i="2"/>
  <c r="D53" i="2"/>
  <c r="D134" i="2"/>
  <c r="D94" i="2"/>
  <c r="D108" i="2"/>
  <c r="D14" i="2"/>
  <c r="D187" i="2"/>
  <c r="D36" i="2"/>
  <c r="E98" i="2"/>
  <c r="E118" i="2"/>
  <c r="E91" i="2"/>
  <c r="E137" i="2"/>
  <c r="E129" i="2"/>
  <c r="E82" i="2"/>
  <c r="E51" i="2"/>
  <c r="E92" i="2"/>
  <c r="E70" i="2"/>
  <c r="E30" i="2"/>
  <c r="E42" i="2"/>
  <c r="E61" i="2"/>
  <c r="E75" i="2"/>
  <c r="E119" i="2"/>
  <c r="E49" i="2"/>
  <c r="E53" i="2"/>
  <c r="E134" i="2"/>
  <c r="E94" i="2"/>
  <c r="E14" i="2"/>
  <c r="G143" i="2"/>
  <c r="G98" i="2"/>
  <c r="G118" i="2"/>
  <c r="G91" i="2"/>
  <c r="G137" i="2"/>
  <c r="G129" i="2"/>
  <c r="G82" i="2"/>
  <c r="G51" i="2"/>
  <c r="G92" i="2"/>
  <c r="G193" i="2"/>
  <c r="G70" i="2"/>
  <c r="G30" i="2"/>
  <c r="G42" i="2"/>
  <c r="G160" i="2"/>
  <c r="G61" i="2"/>
  <c r="G180" i="2"/>
  <c r="G75" i="2"/>
  <c r="G183" i="2"/>
  <c r="G141" i="2"/>
  <c r="G119" i="2"/>
  <c r="G49" i="2"/>
  <c r="G53" i="2"/>
  <c r="G134" i="2"/>
  <c r="G94" i="2"/>
  <c r="G14" i="2"/>
  <c r="G187" i="2"/>
  <c r="I143" i="2"/>
  <c r="J143" i="2" s="1"/>
  <c r="I98" i="2"/>
  <c r="J98" i="2" s="1"/>
  <c r="I68" i="2"/>
  <c r="J68" i="2" s="1"/>
  <c r="I118" i="2"/>
  <c r="J118" i="2" s="1"/>
  <c r="I17" i="2"/>
  <c r="I191" i="2"/>
  <c r="J191" i="2" s="1"/>
  <c r="I91" i="2"/>
  <c r="J91" i="2" s="1"/>
  <c r="I9" i="2"/>
  <c r="J9" i="2" s="1"/>
  <c r="I137" i="2"/>
  <c r="J137" i="2" s="1"/>
  <c r="I129" i="2"/>
  <c r="K129" i="2" s="1"/>
  <c r="I63" i="2"/>
  <c r="K63" i="2" s="1"/>
  <c r="I158" i="2"/>
  <c r="K158" i="2" s="1"/>
  <c r="I82" i="2"/>
  <c r="J82" i="2" s="1"/>
  <c r="I169" i="2"/>
  <c r="K169" i="2" s="1"/>
  <c r="I176" i="2"/>
  <c r="J176" i="2" s="1"/>
  <c r="I113" i="2"/>
  <c r="J113" i="2" s="1"/>
  <c r="I192" i="2"/>
  <c r="J192" i="2" s="1"/>
  <c r="I51" i="2"/>
  <c r="J51" i="2" s="1"/>
  <c r="I40" i="2"/>
  <c r="J40" i="2" s="1"/>
  <c r="I188" i="2"/>
  <c r="J188" i="2" s="1"/>
  <c r="I101" i="2"/>
  <c r="J101" i="2" s="1"/>
  <c r="I24" i="2"/>
  <c r="K24" i="2" s="1"/>
  <c r="I92" i="2"/>
  <c r="J92" i="2" s="1"/>
  <c r="I89" i="2"/>
  <c r="J89" i="2" s="1"/>
  <c r="I193" i="2"/>
  <c r="J193" i="2" s="1"/>
  <c r="I70" i="2"/>
  <c r="J70" i="2" s="1"/>
  <c r="I140" i="2"/>
  <c r="J140" i="2" s="1"/>
  <c r="I23" i="2"/>
  <c r="I81" i="2"/>
  <c r="I30" i="2"/>
  <c r="J30" i="2" s="1"/>
  <c r="I42" i="2"/>
  <c r="J42" i="2" s="1"/>
  <c r="I186" i="2"/>
  <c r="J186" i="2" s="1"/>
  <c r="I21" i="2"/>
  <c r="J21" i="2" s="1"/>
  <c r="I178" i="2"/>
  <c r="J178" i="2" s="1"/>
  <c r="I164" i="2"/>
  <c r="K164" i="2" s="1"/>
  <c r="I160" i="2"/>
  <c r="J160" i="2" s="1"/>
  <c r="I133" i="2"/>
  <c r="K133" i="2" s="1"/>
  <c r="I61" i="2"/>
  <c r="J61" i="2" s="1"/>
  <c r="I32" i="2"/>
  <c r="K32" i="2" s="1"/>
  <c r="I180" i="2"/>
  <c r="J180" i="2" s="1"/>
  <c r="I75" i="2"/>
  <c r="K75" i="2" s="1"/>
  <c r="I183" i="2"/>
  <c r="J183" i="2" s="1"/>
  <c r="I141" i="2"/>
  <c r="J141" i="2" s="1"/>
  <c r="I116" i="2"/>
  <c r="J116" i="2" s="1"/>
  <c r="I119" i="2"/>
  <c r="J119" i="2" s="1"/>
  <c r="I49" i="2"/>
  <c r="J49" i="2" s="1"/>
  <c r="I53" i="2"/>
  <c r="J53" i="2" s="1"/>
  <c r="I134" i="2"/>
  <c r="J134" i="2" s="1"/>
  <c r="I94" i="2"/>
  <c r="J94" i="2" s="1"/>
  <c r="I108" i="2"/>
  <c r="J108" i="2" s="1"/>
  <c r="I14" i="2"/>
  <c r="I187" i="2"/>
  <c r="I36" i="2"/>
  <c r="K36" i="2" s="1"/>
  <c r="G136" i="1"/>
  <c r="G97" i="1"/>
  <c r="G18" i="1"/>
  <c r="G96" i="1"/>
  <c r="G109" i="1"/>
  <c r="G86" i="1"/>
  <c r="G36" i="1"/>
  <c r="G99" i="1"/>
  <c r="G87" i="1"/>
  <c r="G74" i="1"/>
  <c r="G130" i="1"/>
  <c r="G70" i="1"/>
  <c r="G39" i="1"/>
  <c r="G47" i="1"/>
  <c r="G84" i="1"/>
  <c r="G131" i="1"/>
  <c r="G123" i="1"/>
  <c r="G26" i="1"/>
  <c r="G102" i="1"/>
  <c r="G73" i="1"/>
  <c r="G49" i="1"/>
  <c r="G75" i="1"/>
  <c r="G67" i="1"/>
  <c r="G13" i="1"/>
  <c r="G9" i="1"/>
  <c r="G11" i="1"/>
  <c r="G10" i="1"/>
  <c r="K10" i="1" s="1"/>
  <c r="D11" i="1"/>
  <c r="D136" i="1"/>
  <c r="D97" i="1"/>
  <c r="D18" i="1"/>
  <c r="D96" i="1"/>
  <c r="D109" i="1"/>
  <c r="D86" i="1"/>
  <c r="D36" i="1"/>
  <c r="D99" i="1"/>
  <c r="D87" i="1"/>
  <c r="D74" i="1"/>
  <c r="D130" i="1"/>
  <c r="D70" i="1"/>
  <c r="D39" i="1"/>
  <c r="D47" i="1"/>
  <c r="D84" i="1"/>
  <c r="D131" i="1"/>
  <c r="D123" i="1"/>
  <c r="D26" i="1"/>
  <c r="D102" i="1"/>
  <c r="D73" i="1"/>
  <c r="D49" i="1"/>
  <c r="D75" i="1"/>
  <c r="D67" i="1"/>
  <c r="D13" i="1"/>
  <c r="D9" i="1"/>
  <c r="E136" i="1"/>
  <c r="E97" i="1"/>
  <c r="E18" i="1"/>
  <c r="E96" i="1"/>
  <c r="E109" i="1"/>
  <c r="E86" i="1"/>
  <c r="E36" i="1"/>
  <c r="E99" i="1"/>
  <c r="E87" i="1"/>
  <c r="E74" i="1"/>
  <c r="E130" i="1"/>
  <c r="E70" i="1"/>
  <c r="E39" i="1"/>
  <c r="E47" i="1"/>
  <c r="E84" i="1"/>
  <c r="E131" i="1"/>
  <c r="E123" i="1"/>
  <c r="E26" i="1"/>
  <c r="E102" i="1"/>
  <c r="E73" i="1"/>
  <c r="E49" i="1"/>
  <c r="E75" i="1"/>
  <c r="E67" i="1"/>
  <c r="E9" i="1"/>
  <c r="I11" i="1"/>
  <c r="I136" i="1"/>
  <c r="I163" i="1"/>
  <c r="J163" i="1" s="1"/>
  <c r="I97" i="1"/>
  <c r="I148" i="1"/>
  <c r="J148" i="1" s="1"/>
  <c r="I194" i="1"/>
  <c r="J194" i="1" s="1"/>
  <c r="I18" i="1"/>
  <c r="J18" i="1" s="1"/>
  <c r="I142" i="1"/>
  <c r="J142" i="1" s="1"/>
  <c r="I96" i="1"/>
  <c r="I109" i="1"/>
  <c r="I160" i="1"/>
  <c r="J160" i="1" s="1"/>
  <c r="I185" i="1"/>
  <c r="J185" i="1" s="1"/>
  <c r="I86" i="1"/>
  <c r="I187" i="1"/>
  <c r="K187" i="1" s="1"/>
  <c r="I189" i="1"/>
  <c r="K189" i="1" s="1"/>
  <c r="I174" i="1"/>
  <c r="K174" i="1" s="1"/>
  <c r="I195" i="1"/>
  <c r="J195" i="1" s="1"/>
  <c r="I36" i="1"/>
  <c r="I157" i="1"/>
  <c r="J157" i="1" s="1"/>
  <c r="I193" i="1"/>
  <c r="K193" i="1" s="1"/>
  <c r="I169" i="1"/>
  <c r="J169" i="1" s="1"/>
  <c r="I151" i="1"/>
  <c r="J151" i="1" s="1"/>
  <c r="I99" i="1"/>
  <c r="J99" i="1" s="1"/>
  <c r="I167" i="1"/>
  <c r="J167" i="1" s="1"/>
  <c r="I87" i="1"/>
  <c r="I74" i="1"/>
  <c r="I182" i="1"/>
  <c r="K182" i="1" s="1"/>
  <c r="I150" i="1"/>
  <c r="K150" i="1" s="1"/>
  <c r="I166" i="1"/>
  <c r="J166" i="1" s="1"/>
  <c r="I130" i="1"/>
  <c r="J130" i="1" s="1"/>
  <c r="I70" i="1"/>
  <c r="I192" i="1"/>
  <c r="J192" i="1" s="1"/>
  <c r="I149" i="1"/>
  <c r="J149" i="1" s="1"/>
  <c r="I190" i="1"/>
  <c r="J190" i="1" s="1"/>
  <c r="I186" i="1"/>
  <c r="J186" i="1" s="1"/>
  <c r="I39" i="1"/>
  <c r="I180" i="1"/>
  <c r="K180" i="1" s="1"/>
  <c r="I47" i="1"/>
  <c r="I153" i="1"/>
  <c r="J153" i="1" s="1"/>
  <c r="I84" i="1"/>
  <c r="I131" i="1"/>
  <c r="J131" i="1" s="1"/>
  <c r="I123" i="1"/>
  <c r="J123" i="1" s="1"/>
  <c r="I26" i="1"/>
  <c r="I176" i="1"/>
  <c r="J176" i="1" s="1"/>
  <c r="I102" i="1"/>
  <c r="J102" i="1" s="1"/>
  <c r="I73" i="1"/>
  <c r="I49" i="1"/>
  <c r="I75" i="1"/>
  <c r="J75" i="1" s="1"/>
  <c r="I67" i="1"/>
  <c r="K67" i="1" s="1"/>
  <c r="I172" i="1"/>
  <c r="K172" i="1" s="1"/>
  <c r="I13" i="1"/>
  <c r="I9" i="1"/>
  <c r="I155" i="1"/>
  <c r="J155" i="1" s="1"/>
  <c r="I179" i="2"/>
  <c r="I93" i="2"/>
  <c r="J93" i="2" s="1"/>
  <c r="G93" i="2"/>
  <c r="E93" i="2"/>
  <c r="D93" i="2"/>
  <c r="I121" i="2"/>
  <c r="K121" i="2" s="1"/>
  <c r="E121" i="2"/>
  <c r="D121" i="2"/>
  <c r="J10" i="1"/>
  <c r="D10" i="1"/>
  <c r="I16" i="2"/>
  <c r="J16" i="2" s="1"/>
  <c r="I38" i="2"/>
  <c r="J38" i="2" s="1"/>
  <c r="G38" i="2"/>
  <c r="I147" i="1"/>
  <c r="I122" i="1"/>
  <c r="G122" i="1"/>
  <c r="K195" i="2" l="1"/>
  <c r="K81" i="2"/>
  <c r="K17" i="2"/>
  <c r="K23" i="2"/>
  <c r="J196" i="2"/>
  <c r="K14" i="2"/>
  <c r="K47" i="1"/>
  <c r="K74" i="1"/>
  <c r="K136" i="1"/>
  <c r="K199" i="2"/>
  <c r="J169" i="2"/>
  <c r="J158" i="2"/>
  <c r="J129" i="2"/>
  <c r="K108" i="2"/>
  <c r="K140" i="2"/>
  <c r="K68" i="2"/>
  <c r="K53" i="2"/>
  <c r="K11" i="1"/>
  <c r="J32" i="2"/>
  <c r="J75" i="2"/>
  <c r="J81" i="2"/>
  <c r="K30" i="2"/>
  <c r="K89" i="2"/>
  <c r="J63" i="2"/>
  <c r="J24" i="2"/>
  <c r="J14" i="2"/>
  <c r="K61" i="2"/>
  <c r="K70" i="2"/>
  <c r="K178" i="2"/>
  <c r="J23" i="2"/>
  <c r="J133" i="2"/>
  <c r="K49" i="2"/>
  <c r="J36" i="2"/>
  <c r="K51" i="2"/>
  <c r="K180" i="2"/>
  <c r="K141" i="2"/>
  <c r="K192" i="2"/>
  <c r="J17" i="2"/>
  <c r="K176" i="2"/>
  <c r="K143" i="2"/>
  <c r="K82" i="2"/>
  <c r="K94" i="2"/>
  <c r="K187" i="2"/>
  <c r="K118" i="2"/>
  <c r="K38" i="2"/>
  <c r="K183" i="2"/>
  <c r="K92" i="2"/>
  <c r="K134" i="2"/>
  <c r="K160" i="2"/>
  <c r="K113" i="2"/>
  <c r="J187" i="2"/>
  <c r="J164" i="2"/>
  <c r="K193" i="2"/>
  <c r="K98" i="2"/>
  <c r="K91" i="2"/>
  <c r="K191" i="2"/>
  <c r="K40" i="2"/>
  <c r="K42" i="2"/>
  <c r="K119" i="2"/>
  <c r="K101" i="2"/>
  <c r="K137" i="2"/>
  <c r="K21" i="2"/>
  <c r="K116" i="2"/>
  <c r="K186" i="2"/>
  <c r="K188" i="2"/>
  <c r="K9" i="2"/>
  <c r="K87" i="1"/>
  <c r="K86" i="1"/>
  <c r="K49" i="1"/>
  <c r="K73" i="1"/>
  <c r="K109" i="1"/>
  <c r="K96" i="1"/>
  <c r="K39" i="1"/>
  <c r="J189" i="1"/>
  <c r="K99" i="1"/>
  <c r="K185" i="1"/>
  <c r="K167" i="1"/>
  <c r="K70" i="1"/>
  <c r="K36" i="1"/>
  <c r="K9" i="1"/>
  <c r="K84" i="1"/>
  <c r="K97" i="1"/>
  <c r="K160" i="1"/>
  <c r="K26" i="1"/>
  <c r="K13" i="1"/>
  <c r="J187" i="1"/>
  <c r="J86" i="1"/>
  <c r="K186" i="1"/>
  <c r="K190" i="1"/>
  <c r="J109" i="1"/>
  <c r="J49" i="1"/>
  <c r="K151" i="1"/>
  <c r="J73" i="1"/>
  <c r="K153" i="1"/>
  <c r="K163" i="1"/>
  <c r="J182" i="1"/>
  <c r="J97" i="1"/>
  <c r="J180" i="1"/>
  <c r="K75" i="1"/>
  <c r="J39" i="1"/>
  <c r="J13" i="1"/>
  <c r="J74" i="1"/>
  <c r="J172" i="1"/>
  <c r="J136" i="1"/>
  <c r="J67" i="1"/>
  <c r="J11" i="1"/>
  <c r="J84" i="1"/>
  <c r="J87" i="1"/>
  <c r="J47" i="1"/>
  <c r="J9" i="1"/>
  <c r="J150" i="1"/>
  <c r="J174" i="1"/>
  <c r="K149" i="1"/>
  <c r="K192" i="1"/>
  <c r="K18" i="1"/>
  <c r="K194" i="1"/>
  <c r="K155" i="1"/>
  <c r="K131" i="1"/>
  <c r="K166" i="1"/>
  <c r="K195" i="1"/>
  <c r="K148" i="1"/>
  <c r="K169" i="1"/>
  <c r="K176" i="1"/>
  <c r="K157" i="1"/>
  <c r="K123" i="1"/>
  <c r="J96" i="1"/>
  <c r="J193" i="1"/>
  <c r="J26" i="1"/>
  <c r="J70" i="1"/>
  <c r="K102" i="1"/>
  <c r="K142" i="1"/>
  <c r="K130" i="1"/>
  <c r="J36" i="1"/>
  <c r="K16" i="2"/>
  <c r="K93" i="2"/>
  <c r="J121" i="2"/>
  <c r="J178" i="1"/>
  <c r="K122" i="1"/>
  <c r="K147" i="1"/>
  <c r="J122" i="1"/>
  <c r="J147" i="1"/>
  <c r="E38" i="2" l="1"/>
  <c r="D38" i="2"/>
  <c r="E16" i="2"/>
  <c r="D16" i="2"/>
  <c r="I10" i="2"/>
  <c r="E10" i="2"/>
  <c r="D10" i="2"/>
  <c r="I136" i="2"/>
  <c r="E136" i="2"/>
  <c r="D136" i="2"/>
  <c r="I37" i="2"/>
  <c r="G37" i="2"/>
  <c r="E37" i="2"/>
  <c r="D37" i="2"/>
  <c r="I104" i="2"/>
  <c r="G104" i="2"/>
  <c r="E104" i="2"/>
  <c r="D104" i="2"/>
  <c r="I31" i="2"/>
  <c r="E31" i="2"/>
  <c r="D31" i="2"/>
  <c r="I33" i="2"/>
  <c r="G33" i="2"/>
  <c r="E33" i="2"/>
  <c r="D33" i="2"/>
  <c r="I185" i="2"/>
  <c r="G185" i="2"/>
  <c r="E185" i="2"/>
  <c r="D185" i="2"/>
  <c r="I106" i="2"/>
  <c r="E106" i="2"/>
  <c r="D106" i="2"/>
  <c r="I144" i="2"/>
  <c r="E144" i="2"/>
  <c r="D144" i="2"/>
  <c r="I170" i="2"/>
  <c r="G170" i="2"/>
  <c r="E170" i="2"/>
  <c r="D170" i="2"/>
  <c r="I146" i="2"/>
  <c r="E146" i="2"/>
  <c r="D146" i="2"/>
  <c r="I105" i="2"/>
  <c r="E105" i="2"/>
  <c r="D105" i="2"/>
  <c r="I64" i="2"/>
  <c r="K64" i="2" s="1"/>
  <c r="E64" i="2"/>
  <c r="D64" i="2"/>
  <c r="I34" i="2"/>
  <c r="G34" i="2"/>
  <c r="E34" i="2"/>
  <c r="D34" i="2"/>
  <c r="I103" i="2"/>
  <c r="G103" i="2"/>
  <c r="E103" i="2"/>
  <c r="D103" i="2"/>
  <c r="I8" i="2"/>
  <c r="G8" i="2"/>
  <c r="E8" i="2"/>
  <c r="D8" i="2"/>
  <c r="I35" i="2"/>
  <c r="E35" i="2"/>
  <c r="D35" i="2"/>
  <c r="I86" i="2"/>
  <c r="G86" i="2"/>
  <c r="E86" i="2"/>
  <c r="D86" i="2"/>
  <c r="I194" i="2"/>
  <c r="G194" i="2"/>
  <c r="E194" i="2"/>
  <c r="D194" i="2"/>
  <c r="I20" i="2"/>
  <c r="G20" i="2"/>
  <c r="E20" i="2"/>
  <c r="D20" i="2"/>
  <c r="I147" i="2"/>
  <c r="G147" i="2"/>
  <c r="E147" i="2"/>
  <c r="D147" i="2"/>
  <c r="I130" i="2"/>
  <c r="G130" i="2"/>
  <c r="E130" i="2"/>
  <c r="D130" i="2"/>
  <c r="I168" i="2"/>
  <c r="G168" i="2"/>
  <c r="E168" i="2"/>
  <c r="D168" i="2"/>
  <c r="I12" i="2"/>
  <c r="K12" i="2" s="1"/>
  <c r="E12" i="2"/>
  <c r="D12" i="2"/>
  <c r="I175" i="2"/>
  <c r="E175" i="2"/>
  <c r="D175" i="2"/>
  <c r="I78" i="2"/>
  <c r="G78" i="2"/>
  <c r="E78" i="2"/>
  <c r="D78" i="2"/>
  <c r="I155" i="2"/>
  <c r="G155" i="2"/>
  <c r="E155" i="2"/>
  <c r="D155" i="2"/>
  <c r="I71" i="2"/>
  <c r="G71" i="2"/>
  <c r="E71" i="2"/>
  <c r="D71" i="2"/>
  <c r="I18" i="2"/>
  <c r="G18" i="2"/>
  <c r="E18" i="2"/>
  <c r="D18" i="2"/>
  <c r="I45" i="2"/>
  <c r="G45" i="2"/>
  <c r="E45" i="2"/>
  <c r="D45" i="2"/>
  <c r="I100" i="2"/>
  <c r="G100" i="2"/>
  <c r="E100" i="2"/>
  <c r="D100" i="2"/>
  <c r="I171" i="2"/>
  <c r="G171" i="2"/>
  <c r="E171" i="2"/>
  <c r="D171" i="2"/>
  <c r="I127" i="2"/>
  <c r="E127" i="2"/>
  <c r="D127" i="2"/>
  <c r="I112" i="2"/>
  <c r="G112" i="2"/>
  <c r="E112" i="2"/>
  <c r="D112" i="2"/>
  <c r="I13" i="2"/>
  <c r="G13" i="2"/>
  <c r="E13" i="2"/>
  <c r="D13" i="2"/>
  <c r="I138" i="2"/>
  <c r="G138" i="2"/>
  <c r="E138" i="2"/>
  <c r="D138" i="2"/>
  <c r="I111" i="2"/>
  <c r="G111" i="2"/>
  <c r="E111" i="2"/>
  <c r="D111" i="2"/>
  <c r="I156" i="2"/>
  <c r="G156" i="2"/>
  <c r="E156" i="2"/>
  <c r="D156" i="2"/>
  <c r="I79" i="2"/>
  <c r="G79" i="2"/>
  <c r="E79" i="2"/>
  <c r="D79" i="2"/>
  <c r="I157" i="2"/>
  <c r="G157" i="2"/>
  <c r="E157" i="2"/>
  <c r="D157" i="2"/>
  <c r="I80" i="2"/>
  <c r="E80" i="2"/>
  <c r="D80" i="2"/>
  <c r="I65" i="2"/>
  <c r="G65" i="2"/>
  <c r="E65" i="2"/>
  <c r="D65" i="2"/>
  <c r="I161" i="2"/>
  <c r="G161" i="2"/>
  <c r="E161" i="2"/>
  <c r="D161" i="2"/>
  <c r="I46" i="2"/>
  <c r="G46" i="2"/>
  <c r="E46" i="2"/>
  <c r="D46" i="2"/>
  <c r="I151" i="2"/>
  <c r="G151" i="2"/>
  <c r="E151" i="2"/>
  <c r="D151" i="2"/>
  <c r="I22" i="2"/>
  <c r="G22" i="2"/>
  <c r="E22" i="2"/>
  <c r="D22" i="2"/>
  <c r="I128" i="2"/>
  <c r="G128" i="2"/>
  <c r="E128" i="2"/>
  <c r="D128" i="2"/>
  <c r="I15" i="2"/>
  <c r="K15" i="2" s="1"/>
  <c r="E15" i="2"/>
  <c r="D15" i="2"/>
  <c r="I85" i="2"/>
  <c r="G85" i="2"/>
  <c r="E85" i="2"/>
  <c r="D85" i="2"/>
  <c r="I41" i="2"/>
  <c r="G41" i="2"/>
  <c r="E41" i="2"/>
  <c r="D41" i="2"/>
  <c r="I11" i="2"/>
  <c r="K11" i="2" s="1"/>
  <c r="E11" i="2"/>
  <c r="D11" i="2"/>
  <c r="I83" i="2"/>
  <c r="G83" i="2"/>
  <c r="E83" i="2"/>
  <c r="D83" i="2"/>
  <c r="I76" i="2"/>
  <c r="G76" i="2"/>
  <c r="E76" i="2"/>
  <c r="D76" i="2"/>
  <c r="I50" i="2"/>
  <c r="G50" i="2"/>
  <c r="E50" i="2"/>
  <c r="D50" i="2"/>
  <c r="I159" i="2"/>
  <c r="G159" i="2"/>
  <c r="E159" i="2"/>
  <c r="D159" i="2"/>
  <c r="I90" i="2"/>
  <c r="G90" i="2"/>
  <c r="E90" i="2"/>
  <c r="D90" i="2"/>
  <c r="I107" i="2"/>
  <c r="G107" i="2"/>
  <c r="E107" i="2"/>
  <c r="D107" i="2"/>
  <c r="I177" i="2"/>
  <c r="G177" i="2"/>
  <c r="E177" i="2"/>
  <c r="D177" i="2"/>
  <c r="I167" i="2"/>
  <c r="G167" i="2"/>
  <c r="E167" i="2"/>
  <c r="D167" i="2"/>
  <c r="I29" i="2"/>
  <c r="G29" i="2"/>
  <c r="E29" i="2"/>
  <c r="D29" i="2"/>
  <c r="I135" i="2"/>
  <c r="G135" i="2"/>
  <c r="E135" i="2"/>
  <c r="D135" i="2"/>
  <c r="I123" i="2"/>
  <c r="G123" i="2"/>
  <c r="E123" i="2"/>
  <c r="D123" i="2"/>
  <c r="I114" i="2"/>
  <c r="E114" i="2"/>
  <c r="D114" i="2"/>
  <c r="I72" i="2"/>
  <c r="G72" i="2"/>
  <c r="E72" i="2"/>
  <c r="D72" i="2"/>
  <c r="I48" i="2"/>
  <c r="G48" i="2"/>
  <c r="E48" i="2"/>
  <c r="D48" i="2"/>
  <c r="I152" i="2"/>
  <c r="G152" i="2"/>
  <c r="E152" i="2"/>
  <c r="D152" i="2"/>
  <c r="I150" i="2"/>
  <c r="G150" i="2"/>
  <c r="E150" i="2"/>
  <c r="D150" i="2"/>
  <c r="I39" i="2"/>
  <c r="K39" i="2" s="1"/>
  <c r="E39" i="2"/>
  <c r="D39" i="2"/>
  <c r="I124" i="2"/>
  <c r="G124" i="2"/>
  <c r="E124" i="2"/>
  <c r="D124" i="2"/>
  <c r="I109" i="2"/>
  <c r="G109" i="2"/>
  <c r="E109" i="2"/>
  <c r="D109" i="2"/>
  <c r="I77" i="2"/>
  <c r="K77" i="2" s="1"/>
  <c r="E77" i="2"/>
  <c r="D77" i="2"/>
  <c r="I27" i="2"/>
  <c r="G27" i="2"/>
  <c r="E27" i="2"/>
  <c r="D27" i="2"/>
  <c r="I149" i="2"/>
  <c r="G149" i="2"/>
  <c r="E149" i="2"/>
  <c r="D149" i="2"/>
  <c r="I25" i="2"/>
  <c r="G25" i="2"/>
  <c r="E25" i="2"/>
  <c r="D25" i="2"/>
  <c r="I190" i="2"/>
  <c r="G190" i="2"/>
  <c r="E190" i="2"/>
  <c r="D190" i="2"/>
  <c r="I67" i="2"/>
  <c r="G67" i="2"/>
  <c r="E67" i="2"/>
  <c r="D67" i="2"/>
  <c r="I184" i="2"/>
  <c r="K184" i="2" s="1"/>
  <c r="E184" i="2"/>
  <c r="D184" i="2"/>
  <c r="I84" i="2"/>
  <c r="G84" i="2"/>
  <c r="E84" i="2"/>
  <c r="D84" i="2"/>
  <c r="I47" i="2"/>
  <c r="G47" i="2"/>
  <c r="E47" i="2"/>
  <c r="D47" i="2"/>
  <c r="I56" i="2"/>
  <c r="G56" i="2"/>
  <c r="E56" i="2"/>
  <c r="D56" i="2"/>
  <c r="I125" i="2"/>
  <c r="G125" i="2"/>
  <c r="E125" i="2"/>
  <c r="D125" i="2"/>
  <c r="I122" i="2"/>
  <c r="G122" i="2"/>
  <c r="E122" i="2"/>
  <c r="D122" i="2"/>
  <c r="I148" i="2"/>
  <c r="G148" i="2"/>
  <c r="E148" i="2"/>
  <c r="D148" i="2"/>
  <c r="I73" i="2"/>
  <c r="G73" i="2"/>
  <c r="E73" i="2"/>
  <c r="D73" i="2"/>
  <c r="I139" i="2"/>
  <c r="G139" i="2"/>
  <c r="E139" i="2"/>
  <c r="D139" i="2"/>
  <c r="I96" i="2"/>
  <c r="G96" i="2"/>
  <c r="E96" i="2"/>
  <c r="D96" i="2"/>
  <c r="I66" i="2"/>
  <c r="K66" i="2" s="1"/>
  <c r="E66" i="2"/>
  <c r="D66" i="2"/>
  <c r="I62" i="2"/>
  <c r="K62" i="2" s="1"/>
  <c r="E62" i="2"/>
  <c r="D62" i="2"/>
  <c r="I174" i="2"/>
  <c r="G174" i="2"/>
  <c r="E174" i="2"/>
  <c r="D174" i="2"/>
  <c r="I59" i="2"/>
  <c r="G59" i="2"/>
  <c r="E59" i="2"/>
  <c r="D59" i="2"/>
  <c r="I52" i="2"/>
  <c r="G52" i="2"/>
  <c r="E52" i="2"/>
  <c r="D52" i="2"/>
  <c r="I87" i="2"/>
  <c r="G87" i="2"/>
  <c r="E87" i="2"/>
  <c r="D87" i="2"/>
  <c r="I95" i="2"/>
  <c r="E95" i="2"/>
  <c r="D95" i="2"/>
  <c r="I60" i="2"/>
  <c r="G60" i="2"/>
  <c r="E60" i="2"/>
  <c r="D60" i="2"/>
  <c r="I99" i="2"/>
  <c r="G99" i="2"/>
  <c r="E99" i="2"/>
  <c r="D99" i="2"/>
  <c r="I126" i="2"/>
  <c r="G126" i="2"/>
  <c r="E126" i="2"/>
  <c r="D126" i="2"/>
  <c r="I163" i="2"/>
  <c r="G163" i="2"/>
  <c r="E163" i="2"/>
  <c r="D163" i="2"/>
  <c r="I19" i="2"/>
  <c r="G19" i="2"/>
  <c r="E19" i="2"/>
  <c r="D19" i="2"/>
  <c r="I57" i="2"/>
  <c r="G57" i="2"/>
  <c r="E57" i="2"/>
  <c r="D57" i="2"/>
  <c r="I54" i="2"/>
  <c r="G54" i="2"/>
  <c r="E54" i="2"/>
  <c r="D54" i="2"/>
  <c r="I69" i="2"/>
  <c r="G69" i="2"/>
  <c r="E69" i="2"/>
  <c r="D69" i="2"/>
  <c r="I142" i="2"/>
  <c r="G142" i="2"/>
  <c r="E142" i="2"/>
  <c r="D142" i="2"/>
  <c r="I88" i="2"/>
  <c r="G88" i="2"/>
  <c r="E88" i="2"/>
  <c r="D88" i="2"/>
  <c r="I165" i="2"/>
  <c r="G165" i="2"/>
  <c r="E165" i="2"/>
  <c r="D165" i="2"/>
  <c r="I110" i="2"/>
  <c r="K110" i="2" s="1"/>
  <c r="E110" i="2"/>
  <c r="D110" i="2"/>
  <c r="I189" i="2"/>
  <c r="G189" i="2"/>
  <c r="E189" i="2"/>
  <c r="D189" i="2"/>
  <c r="I28" i="2"/>
  <c r="G28" i="2"/>
  <c r="E28" i="2"/>
  <c r="D28" i="2"/>
  <c r="I182" i="2"/>
  <c r="G182" i="2"/>
  <c r="E182" i="2"/>
  <c r="D182" i="2"/>
  <c r="I44" i="2"/>
  <c r="E44" i="2"/>
  <c r="D44" i="2"/>
  <c r="I131" i="2"/>
  <c r="G131" i="2"/>
  <c r="E131" i="2"/>
  <c r="D131" i="2"/>
  <c r="I43" i="2"/>
  <c r="G43" i="2"/>
  <c r="E43" i="2"/>
  <c r="D43" i="2"/>
  <c r="I172" i="2"/>
  <c r="G172" i="2"/>
  <c r="E172" i="2"/>
  <c r="D172" i="2"/>
  <c r="I166" i="2"/>
  <c r="G166" i="2"/>
  <c r="E166" i="2"/>
  <c r="D166" i="2"/>
  <c r="I26" i="2"/>
  <c r="G26" i="2"/>
  <c r="E26" i="2"/>
  <c r="D26" i="2"/>
  <c r="I153" i="2"/>
  <c r="G153" i="2"/>
  <c r="E153" i="2"/>
  <c r="D153" i="2"/>
  <c r="I55" i="2"/>
  <c r="G55" i="2"/>
  <c r="E55" i="2"/>
  <c r="D55" i="2"/>
  <c r="I58" i="2"/>
  <c r="G58" i="2"/>
  <c r="E58" i="2"/>
  <c r="D58" i="2"/>
  <c r="I173" i="2"/>
  <c r="G173" i="2"/>
  <c r="E173" i="2"/>
  <c r="D173" i="2"/>
  <c r="I117" i="2"/>
  <c r="K117" i="2" s="1"/>
  <c r="E117" i="2"/>
  <c r="D117" i="2"/>
  <c r="I181" i="2"/>
  <c r="G181" i="2"/>
  <c r="E181" i="2"/>
  <c r="D181" i="2"/>
  <c r="I120" i="2"/>
  <c r="G120" i="2"/>
  <c r="E120" i="2"/>
  <c r="D120" i="2"/>
  <c r="I97" i="2"/>
  <c r="G97" i="2"/>
  <c r="E97" i="2"/>
  <c r="D97" i="2"/>
  <c r="I162" i="2"/>
  <c r="G162" i="2"/>
  <c r="E162" i="2"/>
  <c r="D162" i="2"/>
  <c r="I115" i="2"/>
  <c r="G115" i="2"/>
  <c r="E115" i="2"/>
  <c r="D115" i="2"/>
  <c r="I154" i="2"/>
  <c r="G154" i="2"/>
  <c r="E154" i="2"/>
  <c r="D154" i="2"/>
  <c r="I74" i="2"/>
  <c r="G74" i="2"/>
  <c r="E74" i="2"/>
  <c r="D74" i="2"/>
  <c r="I102" i="2"/>
  <c r="G102" i="2"/>
  <c r="E102" i="2"/>
  <c r="D102" i="2"/>
  <c r="I145" i="2"/>
  <c r="G145" i="2"/>
  <c r="E145" i="2"/>
  <c r="D145" i="2"/>
  <c r="I132" i="2"/>
  <c r="G132" i="2"/>
  <c r="E132" i="2"/>
  <c r="D132" i="2"/>
  <c r="G179" i="2"/>
  <c r="K179" i="2" s="1"/>
  <c r="E179" i="2"/>
  <c r="D179" i="2"/>
  <c r="G32" i="1"/>
  <c r="G54" i="1"/>
  <c r="G127" i="1"/>
  <c r="G45" i="1"/>
  <c r="G61" i="1"/>
  <c r="G135" i="1"/>
  <c r="G38" i="1"/>
  <c r="G68" i="1"/>
  <c r="G34" i="1"/>
  <c r="G110" i="1"/>
  <c r="G120" i="1"/>
  <c r="G137" i="1"/>
  <c r="G121" i="1"/>
  <c r="G117" i="1"/>
  <c r="G29" i="1"/>
  <c r="G105" i="1"/>
  <c r="G56" i="1"/>
  <c r="G85" i="1"/>
  <c r="G60" i="1"/>
  <c r="G52" i="1"/>
  <c r="G91" i="1"/>
  <c r="G12" i="1"/>
  <c r="G139" i="1"/>
  <c r="G104" i="1"/>
  <c r="G88" i="1"/>
  <c r="G21" i="1"/>
  <c r="G90" i="1"/>
  <c r="G62" i="1"/>
  <c r="G132" i="1"/>
  <c r="G24" i="1"/>
  <c r="G101" i="1"/>
  <c r="G113" i="1"/>
  <c r="G129" i="1"/>
  <c r="G35" i="1"/>
  <c r="G65" i="1"/>
  <c r="G48" i="1"/>
  <c r="G92" i="1"/>
  <c r="G94" i="1"/>
  <c r="G14" i="1"/>
  <c r="G138" i="1"/>
  <c r="G53" i="1"/>
  <c r="G43" i="1"/>
  <c r="G28" i="1"/>
  <c r="G22" i="1"/>
  <c r="G42" i="1"/>
  <c r="G27" i="1"/>
  <c r="G78" i="1"/>
  <c r="G118" i="1"/>
  <c r="G72" i="1"/>
  <c r="G41" i="1"/>
  <c r="G69" i="1"/>
  <c r="G51" i="1"/>
  <c r="G124" i="1"/>
  <c r="G58" i="1"/>
  <c r="G98" i="1"/>
  <c r="G106" i="1"/>
  <c r="G63" i="1"/>
  <c r="G89" i="1"/>
  <c r="G30" i="1"/>
  <c r="G76" i="1"/>
  <c r="G16" i="1"/>
  <c r="G80" i="1"/>
  <c r="G112" i="1"/>
  <c r="G25" i="1"/>
  <c r="G64" i="1"/>
  <c r="G125" i="1"/>
  <c r="G100" i="1"/>
  <c r="G59" i="1"/>
  <c r="G17" i="1"/>
  <c r="G15" i="1"/>
  <c r="G108" i="1"/>
  <c r="G107" i="1"/>
  <c r="G57" i="1"/>
  <c r="G23" i="1"/>
  <c r="G44" i="1"/>
  <c r="G83" i="1"/>
  <c r="G128" i="1"/>
  <c r="G66" i="1"/>
  <c r="G37" i="1"/>
  <c r="G77" i="1"/>
  <c r="G46" i="1"/>
  <c r="G134" i="1"/>
  <c r="G20" i="1"/>
  <c r="G111" i="1"/>
  <c r="G19" i="1"/>
  <c r="G50" i="1"/>
  <c r="G40" i="1"/>
  <c r="G119" i="1"/>
  <c r="G95" i="1"/>
  <c r="G103" i="1"/>
  <c r="G81" i="1"/>
  <c r="G114" i="1"/>
  <c r="G133" i="1"/>
  <c r="G55" i="1"/>
  <c r="G31" i="1"/>
  <c r="G71" i="1"/>
  <c r="G126" i="1"/>
  <c r="G82" i="1"/>
  <c r="G33" i="1"/>
  <c r="G79" i="1"/>
  <c r="G93" i="1"/>
  <c r="G116" i="1"/>
  <c r="G115" i="1"/>
  <c r="D147" i="1"/>
  <c r="D122" i="1"/>
  <c r="E147" i="1"/>
  <c r="E122" i="1"/>
  <c r="K132" i="2" l="1"/>
  <c r="K162" i="2"/>
  <c r="K181" i="2"/>
  <c r="K58" i="2"/>
  <c r="K26" i="2"/>
  <c r="K43" i="2"/>
  <c r="K182" i="2"/>
  <c r="K142" i="2"/>
  <c r="K57" i="2"/>
  <c r="K126" i="2"/>
  <c r="K59" i="2"/>
  <c r="K102" i="2"/>
  <c r="K173" i="2"/>
  <c r="K172" i="2"/>
  <c r="K189" i="2"/>
  <c r="K54" i="2"/>
  <c r="K163" i="2"/>
  <c r="K60" i="2"/>
  <c r="K52" i="2"/>
  <c r="K47" i="2"/>
  <c r="K67" i="2"/>
  <c r="K109" i="2"/>
  <c r="K72" i="2"/>
  <c r="K177" i="2"/>
  <c r="K159" i="2"/>
  <c r="K83" i="2"/>
  <c r="K22" i="2"/>
  <c r="K161" i="2"/>
  <c r="K157" i="2"/>
  <c r="K112" i="2"/>
  <c r="K71" i="2"/>
  <c r="K130" i="2"/>
  <c r="K115" i="2"/>
  <c r="K153" i="2"/>
  <c r="K88" i="2"/>
  <c r="K73" i="2"/>
  <c r="K84" i="2"/>
  <c r="K27" i="2"/>
  <c r="K124" i="2"/>
  <c r="K152" i="2"/>
  <c r="K50" i="2"/>
  <c r="K151" i="2"/>
  <c r="K65" i="2"/>
  <c r="K45" i="2"/>
  <c r="K147" i="2"/>
  <c r="K99" i="2"/>
  <c r="K25" i="2"/>
  <c r="K46" i="2"/>
  <c r="K96" i="2"/>
  <c r="K41" i="2"/>
  <c r="K55" i="2"/>
  <c r="K76" i="2"/>
  <c r="K166" i="2"/>
  <c r="K174" i="2"/>
  <c r="K8" i="2"/>
  <c r="K170" i="2"/>
  <c r="K104" i="2"/>
  <c r="K156" i="2"/>
  <c r="K145" i="2"/>
  <c r="K131" i="2"/>
  <c r="K87" i="2"/>
  <c r="K167" i="2"/>
  <c r="K171" i="2"/>
  <c r="K97" i="2"/>
  <c r="K56" i="2"/>
  <c r="K90" i="2"/>
  <c r="K78" i="2"/>
  <c r="K165" i="2"/>
  <c r="K123" i="2"/>
  <c r="K86" i="2"/>
  <c r="K74" i="2"/>
  <c r="K29" i="2"/>
  <c r="K138" i="2"/>
  <c r="K127" i="2"/>
  <c r="K103" i="2"/>
  <c r="K105" i="2"/>
  <c r="K33" i="2"/>
  <c r="J28" i="2"/>
  <c r="K28" i="2"/>
  <c r="J69" i="2"/>
  <c r="K69" i="2"/>
  <c r="J48" i="2"/>
  <c r="K48" i="2"/>
  <c r="J128" i="2"/>
  <c r="K128" i="2"/>
  <c r="J80" i="2"/>
  <c r="K80" i="2"/>
  <c r="J13" i="2"/>
  <c r="K13" i="2"/>
  <c r="K18" i="2"/>
  <c r="J168" i="2"/>
  <c r="K168" i="2"/>
  <c r="K20" i="2"/>
  <c r="J35" i="2"/>
  <c r="K35" i="2"/>
  <c r="K34" i="2"/>
  <c r="K146" i="2"/>
  <c r="K106" i="2"/>
  <c r="J31" i="2"/>
  <c r="K31" i="2"/>
  <c r="K136" i="2"/>
  <c r="J154" i="2"/>
  <c r="K154" i="2"/>
  <c r="K19" i="2"/>
  <c r="J148" i="2"/>
  <c r="K148" i="2"/>
  <c r="J120" i="2"/>
  <c r="K120" i="2"/>
  <c r="K122" i="2"/>
  <c r="J149" i="2"/>
  <c r="K149" i="2"/>
  <c r="J150" i="2"/>
  <c r="K150" i="2"/>
  <c r="J85" i="2"/>
  <c r="K85" i="2"/>
  <c r="J111" i="2"/>
  <c r="K111" i="2"/>
  <c r="J100" i="2"/>
  <c r="K100" i="2"/>
  <c r="J175" i="2"/>
  <c r="K175" i="2"/>
  <c r="J194" i="2"/>
  <c r="K194" i="2"/>
  <c r="J185" i="2"/>
  <c r="K185" i="2"/>
  <c r="J10" i="2"/>
  <c r="K10" i="2"/>
  <c r="K139" i="2"/>
  <c r="J135" i="2"/>
  <c r="K135" i="2"/>
  <c r="J44" i="2"/>
  <c r="K44" i="2"/>
  <c r="J95" i="2"/>
  <c r="K95" i="2"/>
  <c r="J125" i="2"/>
  <c r="K125" i="2"/>
  <c r="J190" i="2"/>
  <c r="K190" i="2"/>
  <c r="J114" i="2"/>
  <c r="K114" i="2"/>
  <c r="J107" i="2"/>
  <c r="K107" i="2"/>
  <c r="J79" i="2"/>
  <c r="K79" i="2"/>
  <c r="J155" i="2"/>
  <c r="K155" i="2"/>
  <c r="J144" i="2"/>
  <c r="K144" i="2"/>
  <c r="J37" i="2"/>
  <c r="K37" i="2"/>
  <c r="J18" i="2"/>
  <c r="J132" i="2"/>
  <c r="J153" i="2"/>
  <c r="J88" i="2"/>
  <c r="J139" i="2"/>
  <c r="J124" i="2"/>
  <c r="J167" i="2"/>
  <c r="J161" i="2"/>
  <c r="J64" i="2"/>
  <c r="J162" i="2"/>
  <c r="J102" i="2"/>
  <c r="J117" i="2"/>
  <c r="J43" i="2"/>
  <c r="J110" i="2"/>
  <c r="J163" i="2"/>
  <c r="J174" i="2"/>
  <c r="J47" i="2"/>
  <c r="J77" i="2"/>
  <c r="J76" i="2"/>
  <c r="J151" i="2"/>
  <c r="J127" i="2"/>
  <c r="J58" i="2"/>
  <c r="J166" i="2"/>
  <c r="J57" i="2"/>
  <c r="J99" i="2"/>
  <c r="J52" i="2"/>
  <c r="J66" i="2"/>
  <c r="J184" i="2"/>
  <c r="J159" i="2"/>
  <c r="J11" i="2"/>
  <c r="J147" i="2"/>
  <c r="J103" i="2"/>
  <c r="J146" i="2"/>
  <c r="J179" i="2"/>
  <c r="J145" i="2"/>
  <c r="J74" i="2"/>
  <c r="J115" i="2"/>
  <c r="J97" i="2"/>
  <c r="J181" i="2"/>
  <c r="J173" i="2"/>
  <c r="J55" i="2"/>
  <c r="J26" i="2"/>
  <c r="J172" i="2"/>
  <c r="J131" i="2"/>
  <c r="J182" i="2"/>
  <c r="J189" i="2"/>
  <c r="J165" i="2"/>
  <c r="J142" i="2"/>
  <c r="J54" i="2"/>
  <c r="J19" i="2"/>
  <c r="J126" i="2"/>
  <c r="J60" i="2"/>
  <c r="J87" i="2"/>
  <c r="J59" i="2"/>
  <c r="J62" i="2"/>
  <c r="J96" i="2"/>
  <c r="J73" i="2"/>
  <c r="J122" i="2"/>
  <c r="J56" i="2"/>
  <c r="J84" i="2"/>
  <c r="J67" i="2"/>
  <c r="J25" i="2"/>
  <c r="J27" i="2"/>
  <c r="J109" i="2"/>
  <c r="J39" i="2"/>
  <c r="J152" i="2"/>
  <c r="J72" i="2"/>
  <c r="J123" i="2"/>
  <c r="J29" i="2"/>
  <c r="J177" i="2"/>
  <c r="J90" i="2"/>
  <c r="J50" i="2"/>
  <c r="J83" i="2"/>
  <c r="J41" i="2"/>
  <c r="J15" i="2"/>
  <c r="J22" i="2"/>
  <c r="J46" i="2"/>
  <c r="J65" i="2"/>
  <c r="J157" i="2"/>
  <c r="J156" i="2"/>
  <c r="J138" i="2"/>
  <c r="J112" i="2"/>
  <c r="J171" i="2"/>
  <c r="J45" i="2"/>
  <c r="J71" i="2"/>
  <c r="J78" i="2"/>
  <c r="J12" i="2"/>
  <c r="J130" i="2"/>
  <c r="J20" i="2"/>
  <c r="J86" i="2"/>
  <c r="J8" i="2"/>
  <c r="J34" i="2"/>
  <c r="J105" i="2"/>
  <c r="J170" i="2"/>
  <c r="J106" i="2"/>
  <c r="J33" i="2"/>
  <c r="J104" i="2"/>
  <c r="J136" i="2"/>
  <c r="E53" i="1" l="1"/>
  <c r="E43" i="1"/>
  <c r="E28" i="1"/>
  <c r="E132" i="1"/>
  <c r="E22" i="1"/>
  <c r="E42" i="1"/>
  <c r="E27" i="1"/>
  <c r="E62" i="1"/>
  <c r="E158" i="1"/>
  <c r="E78" i="1"/>
  <c r="E118" i="1"/>
  <c r="E90" i="1"/>
  <c r="E173" i="1"/>
  <c r="E72" i="1"/>
  <c r="E41" i="1"/>
  <c r="E21" i="1"/>
  <c r="E69" i="1"/>
  <c r="E51" i="1"/>
  <c r="E124" i="1"/>
  <c r="E88" i="1"/>
  <c r="E58" i="1"/>
  <c r="E98" i="1"/>
  <c r="E106" i="1"/>
  <c r="E104" i="1"/>
  <c r="E168" i="1"/>
  <c r="E63" i="1"/>
  <c r="E89" i="1"/>
  <c r="E139" i="1"/>
  <c r="E30" i="1"/>
  <c r="E159" i="1"/>
  <c r="E162" i="1"/>
  <c r="E76" i="1"/>
  <c r="E16" i="1"/>
  <c r="E80" i="1"/>
  <c r="E91" i="1"/>
  <c r="E112" i="1"/>
  <c r="E25" i="1"/>
  <c r="E64" i="1"/>
  <c r="E52" i="1"/>
  <c r="E191" i="1"/>
  <c r="E125" i="1"/>
  <c r="E100" i="1"/>
  <c r="E60" i="1"/>
  <c r="E59" i="1"/>
  <c r="E17" i="1"/>
  <c r="E164" i="1"/>
  <c r="E85" i="1"/>
  <c r="E15" i="1"/>
  <c r="E156" i="1"/>
  <c r="E108" i="1"/>
  <c r="E56" i="1"/>
  <c r="E107" i="1"/>
  <c r="E57" i="1"/>
  <c r="E175" i="1"/>
  <c r="E105" i="1"/>
  <c r="E23" i="1"/>
  <c r="E44" i="1"/>
  <c r="E83" i="1"/>
  <c r="E29" i="1"/>
  <c r="E128" i="1"/>
  <c r="E66" i="1"/>
  <c r="E37" i="1"/>
  <c r="E117" i="1"/>
  <c r="E77" i="1"/>
  <c r="E46" i="1"/>
  <c r="E144" i="1"/>
  <c r="E121" i="1"/>
  <c r="E140" i="1"/>
  <c r="E146" i="1"/>
  <c r="E134" i="1"/>
  <c r="E137" i="1"/>
  <c r="E20" i="1"/>
  <c r="E111" i="1"/>
  <c r="E19" i="1"/>
  <c r="E120" i="1"/>
  <c r="E165" i="1"/>
  <c r="E50" i="1"/>
  <c r="E40" i="1"/>
  <c r="E110" i="1"/>
  <c r="E119" i="1"/>
  <c r="E141" i="1"/>
  <c r="E95" i="1"/>
  <c r="E34" i="1"/>
  <c r="E179" i="1"/>
  <c r="E103" i="1"/>
  <c r="E81" i="1"/>
  <c r="E68" i="1"/>
  <c r="E114" i="1"/>
  <c r="E133" i="1"/>
  <c r="E55" i="1"/>
  <c r="E38" i="1"/>
  <c r="E188" i="1"/>
  <c r="E145" i="1"/>
  <c r="E31" i="1"/>
  <c r="E135" i="1"/>
  <c r="E71" i="1"/>
  <c r="E126" i="1"/>
  <c r="E82" i="1"/>
  <c r="E61" i="1"/>
  <c r="E154" i="1"/>
  <c r="E33" i="1"/>
  <c r="E79" i="1"/>
  <c r="E45" i="1"/>
  <c r="E161" i="1"/>
  <c r="E170" i="1"/>
  <c r="E184" i="1"/>
  <c r="E127" i="1"/>
  <c r="E183" i="1"/>
  <c r="E171" i="1"/>
  <c r="E93" i="1"/>
  <c r="E54" i="1"/>
  <c r="E152" i="1"/>
  <c r="E116" i="1"/>
  <c r="E115" i="1"/>
  <c r="E181" i="1"/>
  <c r="E143" i="1"/>
  <c r="D53" i="1"/>
  <c r="D43" i="1"/>
  <c r="D28" i="1"/>
  <c r="D132" i="1"/>
  <c r="D22" i="1"/>
  <c r="D42" i="1"/>
  <c r="D27" i="1"/>
  <c r="D62" i="1"/>
  <c r="D158" i="1"/>
  <c r="D78" i="1"/>
  <c r="D118" i="1"/>
  <c r="D90" i="1"/>
  <c r="D173" i="1"/>
  <c r="D72" i="1"/>
  <c r="D41" i="1"/>
  <c r="D21" i="1"/>
  <c r="D69" i="1"/>
  <c r="D51" i="1"/>
  <c r="D124" i="1"/>
  <c r="D88" i="1"/>
  <c r="D58" i="1"/>
  <c r="D98" i="1"/>
  <c r="D106" i="1"/>
  <c r="D104" i="1"/>
  <c r="D168" i="1"/>
  <c r="D63" i="1"/>
  <c r="D89" i="1"/>
  <c r="D139" i="1"/>
  <c r="D30" i="1"/>
  <c r="D159" i="1"/>
  <c r="D162" i="1"/>
  <c r="D12" i="1"/>
  <c r="D76" i="1"/>
  <c r="D16" i="1"/>
  <c r="D80" i="1"/>
  <c r="D91" i="1"/>
  <c r="D112" i="1"/>
  <c r="D25" i="1"/>
  <c r="D64" i="1"/>
  <c r="D52" i="1"/>
  <c r="D191" i="1"/>
  <c r="D125" i="1"/>
  <c r="D100" i="1"/>
  <c r="D60" i="1"/>
  <c r="D59" i="1"/>
  <c r="D17" i="1"/>
  <c r="D164" i="1"/>
  <c r="D85" i="1"/>
  <c r="D15" i="1"/>
  <c r="D156" i="1"/>
  <c r="D108" i="1"/>
  <c r="D56" i="1"/>
  <c r="D107" i="1"/>
  <c r="D57" i="1"/>
  <c r="D175" i="1"/>
  <c r="D105" i="1"/>
  <c r="D23" i="1"/>
  <c r="D44" i="1"/>
  <c r="D83" i="1"/>
  <c r="D29" i="1"/>
  <c r="D128" i="1"/>
  <c r="D66" i="1"/>
  <c r="D37" i="1"/>
  <c r="D117" i="1"/>
  <c r="D77" i="1"/>
  <c r="D46" i="1"/>
  <c r="D144" i="1"/>
  <c r="D121" i="1"/>
  <c r="D140" i="1"/>
  <c r="D146" i="1"/>
  <c r="D134" i="1"/>
  <c r="D137" i="1"/>
  <c r="D20" i="1"/>
  <c r="D111" i="1"/>
  <c r="D19" i="1"/>
  <c r="D120" i="1"/>
  <c r="D165" i="1"/>
  <c r="D50" i="1"/>
  <c r="D40" i="1"/>
  <c r="D110" i="1"/>
  <c r="D119" i="1"/>
  <c r="D141" i="1"/>
  <c r="D95" i="1"/>
  <c r="D34" i="1"/>
  <c r="D179" i="1"/>
  <c r="D103" i="1"/>
  <c r="D81" i="1"/>
  <c r="D68" i="1"/>
  <c r="D114" i="1"/>
  <c r="D133" i="1"/>
  <c r="D55" i="1"/>
  <c r="D38" i="1"/>
  <c r="D188" i="1"/>
  <c r="D145" i="1"/>
  <c r="D31" i="1"/>
  <c r="D135" i="1"/>
  <c r="D71" i="1"/>
  <c r="D126" i="1"/>
  <c r="D82" i="1"/>
  <c r="D61" i="1"/>
  <c r="D154" i="1"/>
  <c r="D33" i="1"/>
  <c r="D79" i="1"/>
  <c r="D45" i="1"/>
  <c r="D161" i="1"/>
  <c r="D170" i="1"/>
  <c r="D184" i="1"/>
  <c r="D127" i="1"/>
  <c r="D183" i="1"/>
  <c r="D171" i="1"/>
  <c r="D93" i="1"/>
  <c r="D54" i="1"/>
  <c r="D152" i="1"/>
  <c r="D116" i="1"/>
  <c r="D115" i="1"/>
  <c r="D181" i="1"/>
  <c r="D143" i="1"/>
  <c r="I53" i="1"/>
  <c r="K53" i="1" s="1"/>
  <c r="I43" i="1"/>
  <c r="K43" i="1" s="1"/>
  <c r="I28" i="1"/>
  <c r="K28" i="1" s="1"/>
  <c r="I132" i="1"/>
  <c r="K132" i="1" s="1"/>
  <c r="I22" i="1"/>
  <c r="K22" i="1" s="1"/>
  <c r="I42" i="1"/>
  <c r="K42" i="1" s="1"/>
  <c r="I27" i="1"/>
  <c r="K27" i="1" s="1"/>
  <c r="I62" i="1"/>
  <c r="K62" i="1" s="1"/>
  <c r="I158" i="1"/>
  <c r="K158" i="1" s="1"/>
  <c r="I78" i="1"/>
  <c r="K78" i="1" s="1"/>
  <c r="I118" i="1"/>
  <c r="K118" i="1" s="1"/>
  <c r="I90" i="1"/>
  <c r="K90" i="1" s="1"/>
  <c r="I173" i="1"/>
  <c r="K173" i="1" s="1"/>
  <c r="I72" i="1"/>
  <c r="K72" i="1" s="1"/>
  <c r="I41" i="1"/>
  <c r="K41" i="1" s="1"/>
  <c r="I21" i="1"/>
  <c r="K21" i="1" s="1"/>
  <c r="I69" i="1"/>
  <c r="K69" i="1" s="1"/>
  <c r="I51" i="1"/>
  <c r="K51" i="1" s="1"/>
  <c r="I124" i="1"/>
  <c r="K124" i="1" s="1"/>
  <c r="I88" i="1"/>
  <c r="K88" i="1" s="1"/>
  <c r="I58" i="1"/>
  <c r="K58" i="1" s="1"/>
  <c r="I98" i="1"/>
  <c r="K98" i="1" s="1"/>
  <c r="I106" i="1"/>
  <c r="K106" i="1" s="1"/>
  <c r="I104" i="1"/>
  <c r="K104" i="1" s="1"/>
  <c r="I168" i="1"/>
  <c r="K168" i="1" s="1"/>
  <c r="I63" i="1"/>
  <c r="K63" i="1" s="1"/>
  <c r="I89" i="1"/>
  <c r="K89" i="1" s="1"/>
  <c r="I139" i="1"/>
  <c r="K139" i="1" s="1"/>
  <c r="I30" i="1"/>
  <c r="K30" i="1" s="1"/>
  <c r="I159" i="1"/>
  <c r="K159" i="1" s="1"/>
  <c r="I162" i="1"/>
  <c r="K162" i="1" s="1"/>
  <c r="I12" i="1"/>
  <c r="K12" i="1" s="1"/>
  <c r="I76" i="1"/>
  <c r="K76" i="1" s="1"/>
  <c r="I16" i="1"/>
  <c r="K16" i="1" s="1"/>
  <c r="I80" i="1"/>
  <c r="K80" i="1" s="1"/>
  <c r="I91" i="1"/>
  <c r="K91" i="1" s="1"/>
  <c r="I112" i="1"/>
  <c r="K112" i="1" s="1"/>
  <c r="I25" i="1"/>
  <c r="K25" i="1" s="1"/>
  <c r="I64" i="1"/>
  <c r="K64" i="1" s="1"/>
  <c r="I52" i="1"/>
  <c r="K52" i="1" s="1"/>
  <c r="I191" i="1"/>
  <c r="K191" i="1" s="1"/>
  <c r="I125" i="1"/>
  <c r="K125" i="1" s="1"/>
  <c r="I100" i="1"/>
  <c r="K100" i="1" s="1"/>
  <c r="I60" i="1"/>
  <c r="K60" i="1" s="1"/>
  <c r="I59" i="1"/>
  <c r="K59" i="1" s="1"/>
  <c r="I17" i="1"/>
  <c r="K17" i="1" s="1"/>
  <c r="I164" i="1"/>
  <c r="K164" i="1" s="1"/>
  <c r="I85" i="1"/>
  <c r="K85" i="1" s="1"/>
  <c r="I15" i="1"/>
  <c r="K15" i="1" s="1"/>
  <c r="I156" i="1"/>
  <c r="K156" i="1" s="1"/>
  <c r="I108" i="1"/>
  <c r="K108" i="1" s="1"/>
  <c r="I56" i="1"/>
  <c r="K56" i="1" s="1"/>
  <c r="I107" i="1"/>
  <c r="K107" i="1" s="1"/>
  <c r="I57" i="1"/>
  <c r="K57" i="1" s="1"/>
  <c r="I175" i="1"/>
  <c r="K175" i="1" s="1"/>
  <c r="I105" i="1"/>
  <c r="K105" i="1" s="1"/>
  <c r="I23" i="1"/>
  <c r="K23" i="1" s="1"/>
  <c r="I44" i="1"/>
  <c r="K44" i="1" s="1"/>
  <c r="I83" i="1"/>
  <c r="K83" i="1" s="1"/>
  <c r="I29" i="1"/>
  <c r="K29" i="1" s="1"/>
  <c r="I128" i="1"/>
  <c r="K128" i="1" s="1"/>
  <c r="I66" i="1"/>
  <c r="K66" i="1" s="1"/>
  <c r="I37" i="1"/>
  <c r="K37" i="1" s="1"/>
  <c r="I117" i="1"/>
  <c r="K117" i="1" s="1"/>
  <c r="I77" i="1"/>
  <c r="K77" i="1" s="1"/>
  <c r="I46" i="1"/>
  <c r="K46" i="1" s="1"/>
  <c r="I144" i="1"/>
  <c r="K144" i="1" s="1"/>
  <c r="I121" i="1"/>
  <c r="K121" i="1" s="1"/>
  <c r="I140" i="1"/>
  <c r="K140" i="1" s="1"/>
  <c r="I146" i="1"/>
  <c r="K146" i="1" s="1"/>
  <c r="I134" i="1"/>
  <c r="K134" i="1" s="1"/>
  <c r="I137" i="1"/>
  <c r="K137" i="1" s="1"/>
  <c r="I20" i="1"/>
  <c r="K20" i="1" s="1"/>
  <c r="I111" i="1"/>
  <c r="K111" i="1" s="1"/>
  <c r="I19" i="1"/>
  <c r="K19" i="1" s="1"/>
  <c r="I120" i="1"/>
  <c r="K120" i="1" s="1"/>
  <c r="I165" i="1"/>
  <c r="K165" i="1" s="1"/>
  <c r="I50" i="1"/>
  <c r="K50" i="1" s="1"/>
  <c r="I40" i="1"/>
  <c r="K40" i="1" s="1"/>
  <c r="I110" i="1"/>
  <c r="K110" i="1" s="1"/>
  <c r="I119" i="1"/>
  <c r="K119" i="1" s="1"/>
  <c r="I141" i="1"/>
  <c r="K141" i="1" s="1"/>
  <c r="I95" i="1"/>
  <c r="K95" i="1" s="1"/>
  <c r="I34" i="1"/>
  <c r="K34" i="1" s="1"/>
  <c r="I179" i="1"/>
  <c r="K179" i="1" s="1"/>
  <c r="I103" i="1"/>
  <c r="K103" i="1" s="1"/>
  <c r="I81" i="1"/>
  <c r="K81" i="1" s="1"/>
  <c r="I68" i="1"/>
  <c r="K68" i="1" s="1"/>
  <c r="I114" i="1"/>
  <c r="K114" i="1" s="1"/>
  <c r="I133" i="1"/>
  <c r="K133" i="1" s="1"/>
  <c r="I55" i="1"/>
  <c r="K55" i="1" s="1"/>
  <c r="I38" i="1"/>
  <c r="K38" i="1" s="1"/>
  <c r="I188" i="1"/>
  <c r="K188" i="1" s="1"/>
  <c r="I145" i="1"/>
  <c r="K145" i="1" s="1"/>
  <c r="I31" i="1"/>
  <c r="K31" i="1" s="1"/>
  <c r="I135" i="1"/>
  <c r="K135" i="1" s="1"/>
  <c r="I71" i="1"/>
  <c r="K71" i="1" s="1"/>
  <c r="I126" i="1"/>
  <c r="K126" i="1" s="1"/>
  <c r="I82" i="1"/>
  <c r="K82" i="1" s="1"/>
  <c r="I61" i="1"/>
  <c r="K61" i="1" s="1"/>
  <c r="I154" i="1"/>
  <c r="K154" i="1" s="1"/>
  <c r="I33" i="1"/>
  <c r="K33" i="1" s="1"/>
  <c r="I79" i="1"/>
  <c r="K79" i="1" s="1"/>
  <c r="I45" i="1"/>
  <c r="K45" i="1" s="1"/>
  <c r="I161" i="1"/>
  <c r="K161" i="1" s="1"/>
  <c r="I170" i="1"/>
  <c r="K170" i="1" s="1"/>
  <c r="I184" i="1"/>
  <c r="K184" i="1" s="1"/>
  <c r="I127" i="1"/>
  <c r="K127" i="1" s="1"/>
  <c r="I183" i="1"/>
  <c r="K183" i="1" s="1"/>
  <c r="I171" i="1"/>
  <c r="K171" i="1" s="1"/>
  <c r="I93" i="1"/>
  <c r="K93" i="1" s="1"/>
  <c r="I54" i="1"/>
  <c r="K54" i="1" s="1"/>
  <c r="I152" i="1"/>
  <c r="K152" i="1" s="1"/>
  <c r="I116" i="1"/>
  <c r="K116" i="1" s="1"/>
  <c r="I115" i="1"/>
  <c r="K115" i="1" s="1"/>
  <c r="I181" i="1"/>
  <c r="K181" i="1" s="1"/>
  <c r="I143" i="1"/>
  <c r="K143" i="1" s="1"/>
  <c r="E24" i="1"/>
  <c r="D24" i="1"/>
  <c r="I24" i="1"/>
  <c r="K24" i="1" s="1"/>
  <c r="I177" i="1"/>
  <c r="K177" i="1" s="1"/>
  <c r="E177" i="1"/>
  <c r="D177" i="1"/>
  <c r="I138" i="1"/>
  <c r="K138" i="1" s="1"/>
  <c r="E138" i="1"/>
  <c r="D138" i="1"/>
  <c r="I14" i="1"/>
  <c r="K14" i="1" s="1"/>
  <c r="E14" i="1"/>
  <c r="D14" i="1"/>
  <c r="I101" i="1"/>
  <c r="K101" i="1" s="1"/>
  <c r="E101" i="1"/>
  <c r="D101" i="1"/>
  <c r="I94" i="1"/>
  <c r="K94" i="1" s="1"/>
  <c r="E94" i="1"/>
  <c r="D94" i="1"/>
  <c r="I92" i="1"/>
  <c r="K92" i="1" s="1"/>
  <c r="E92" i="1"/>
  <c r="D92" i="1"/>
  <c r="I48" i="1"/>
  <c r="K48" i="1" s="1"/>
  <c r="E48" i="1"/>
  <c r="D48" i="1"/>
  <c r="I113" i="1"/>
  <c r="K113" i="1" s="1"/>
  <c r="E113" i="1"/>
  <c r="D113" i="1"/>
  <c r="I65" i="1"/>
  <c r="K65" i="1" s="1"/>
  <c r="E65" i="1"/>
  <c r="D65" i="1"/>
  <c r="I35" i="1"/>
  <c r="K35" i="1" s="1"/>
  <c r="E35" i="1"/>
  <c r="D35" i="1"/>
  <c r="I129" i="1"/>
  <c r="K129" i="1" s="1"/>
  <c r="E129" i="1"/>
  <c r="D129" i="1"/>
  <c r="I32" i="1"/>
  <c r="K32" i="1" s="1"/>
  <c r="E32" i="1"/>
  <c r="D32" i="1"/>
  <c r="J56" i="1" l="1"/>
  <c r="J12" i="1"/>
  <c r="J34" i="1"/>
  <c r="J158" i="1"/>
  <c r="J128" i="1"/>
  <c r="J62" i="1"/>
  <c r="J161" i="1"/>
  <c r="J101" i="1"/>
  <c r="J115" i="1"/>
  <c r="J19" i="1"/>
  <c r="J108" i="1"/>
  <c r="J89" i="1"/>
  <c r="J27" i="1"/>
  <c r="J143" i="1"/>
  <c r="J55" i="1"/>
  <c r="J83" i="1"/>
  <c r="J94" i="1"/>
  <c r="J14" i="1"/>
  <c r="J54" i="1"/>
  <c r="J68" i="1"/>
  <c r="J110" i="1"/>
  <c r="J105" i="1"/>
  <c r="J85" i="1"/>
  <c r="J104" i="1"/>
  <c r="J21" i="1"/>
  <c r="J30" i="1"/>
  <c r="J20" i="1"/>
  <c r="J59" i="1"/>
  <c r="J88" i="1"/>
  <c r="J117" i="1"/>
  <c r="J52" i="1"/>
  <c r="J173" i="1"/>
  <c r="J191" i="1"/>
  <c r="J168" i="1"/>
  <c r="J183" i="1"/>
  <c r="J165" i="1"/>
  <c r="J188" i="1"/>
  <c r="J135" i="1"/>
  <c r="J181" i="1"/>
  <c r="J137" i="1"/>
  <c r="J45" i="1"/>
  <c r="J32" i="1"/>
  <c r="J79" i="1"/>
  <c r="J95" i="1"/>
  <c r="J118" i="1"/>
  <c r="J175" i="1"/>
  <c r="J64" i="1"/>
  <c r="J184" i="1"/>
  <c r="J82" i="1"/>
  <c r="J40" i="1"/>
  <c r="J37" i="1"/>
  <c r="J100" i="1"/>
  <c r="J80" i="1"/>
  <c r="J124" i="1"/>
  <c r="J134" i="1"/>
  <c r="J41" i="1"/>
  <c r="J81" i="1"/>
  <c r="J93" i="1"/>
  <c r="J31" i="1"/>
  <c r="J144" i="1"/>
  <c r="J164" i="1"/>
  <c r="J162" i="1"/>
  <c r="J106" i="1"/>
  <c r="J28" i="1"/>
  <c r="J127" i="1"/>
  <c r="J114" i="1"/>
  <c r="J120" i="1"/>
  <c r="J23" i="1"/>
  <c r="J60" i="1"/>
  <c r="J90" i="1"/>
  <c r="J132" i="1"/>
  <c r="J61" i="1"/>
  <c r="J121" i="1"/>
  <c r="J91" i="1"/>
  <c r="J38" i="1"/>
  <c r="J29" i="1"/>
  <c r="J139" i="1"/>
  <c r="J71" i="1"/>
  <c r="J119" i="1"/>
  <c r="J77" i="1"/>
  <c r="J15" i="1"/>
  <c r="J76" i="1"/>
  <c r="J69" i="1"/>
  <c r="J53" i="1"/>
  <c r="J154" i="1"/>
  <c r="J179" i="1"/>
  <c r="J140" i="1"/>
  <c r="J107" i="1"/>
  <c r="J112" i="1"/>
  <c r="J58" i="1"/>
  <c r="J22" i="1"/>
  <c r="J152" i="1"/>
  <c r="J113" i="1"/>
  <c r="J116" i="1"/>
  <c r="J171" i="1"/>
  <c r="J170" i="1"/>
  <c r="J33" i="1"/>
  <c r="J126" i="1"/>
  <c r="J145" i="1"/>
  <c r="J133" i="1"/>
  <c r="J103" i="1"/>
  <c r="J141" i="1"/>
  <c r="J50" i="1"/>
  <c r="J111" i="1"/>
  <c r="J146" i="1"/>
  <c r="J46" i="1"/>
  <c r="J66" i="1"/>
  <c r="J44" i="1"/>
  <c r="J57" i="1"/>
  <c r="J156" i="1"/>
  <c r="J17" i="1"/>
  <c r="J125" i="1"/>
  <c r="J25" i="1"/>
  <c r="J16" i="1"/>
  <c r="J159" i="1"/>
  <c r="J63" i="1"/>
  <c r="J98" i="1"/>
  <c r="J51" i="1"/>
  <c r="J72" i="1"/>
  <c r="J78" i="1"/>
  <c r="J42" i="1"/>
  <c r="J43" i="1"/>
  <c r="J24" i="1"/>
  <c r="J129" i="1"/>
  <c r="J92" i="1"/>
  <c r="J48" i="1"/>
  <c r="J65" i="1"/>
  <c r="J35" i="1"/>
  <c r="J138" i="1"/>
  <c r="J177" i="1"/>
</calcChain>
</file>

<file path=xl/sharedStrings.xml><?xml version="1.0" encoding="utf-8"?>
<sst xmlns="http://schemas.openxmlformats.org/spreadsheetml/2006/main" count="1002" uniqueCount="411">
  <si>
    <t xml:space="preserve">Período de aplicação: </t>
  </si>
  <si>
    <t>Regime de Fornecimento de Etanol Anidro Combustível</t>
  </si>
  <si>
    <t>CNPJ</t>
  </si>
  <si>
    <t>Razão Social</t>
  </si>
  <si>
    <t>Volume de
Etanol Anidro a contratar - 70%  (m³)</t>
  </si>
  <si>
    <t>Volume de
Etanol Anidro a contratar - 90% (m³)</t>
  </si>
  <si>
    <t>Meta
Atingida</t>
  </si>
  <si>
    <t>Regime de fornecimento</t>
  </si>
  <si>
    <t>Volume
Cadastrado (m³)</t>
  </si>
  <si>
    <t>% Cadastrado</t>
  </si>
  <si>
    <t>Volume
Homologado (m³)2</t>
  </si>
  <si>
    <t>% homologado</t>
  </si>
  <si>
    <t>34.274.233/0001-02</t>
  </si>
  <si>
    <t>33.337.122/0001-27</t>
  </si>
  <si>
    <t>33.453.598/0001-23</t>
  </si>
  <si>
    <t>23.314.594/0001-00</t>
  </si>
  <si>
    <t>02.805.889/0001-00</t>
  </si>
  <si>
    <t>04.169.215/0001-91</t>
  </si>
  <si>
    <t>01.125.282/0001-16</t>
  </si>
  <si>
    <t>07.857.168/0001-67</t>
  </si>
  <si>
    <t>07.520.438/0001-40</t>
  </si>
  <si>
    <t>03.987.364/0001-03</t>
  </si>
  <si>
    <t>01.799.935/0001-42</t>
  </si>
  <si>
    <t>01.466.091/0021-61</t>
  </si>
  <si>
    <t>01.349.764/0001-50</t>
  </si>
  <si>
    <t>69.209.575/0003-87</t>
  </si>
  <si>
    <t>01.387.400/0001-64</t>
  </si>
  <si>
    <t>80.795.727/0001-41</t>
  </si>
  <si>
    <t>05.759.383/0018-48</t>
  </si>
  <si>
    <t>02.909.530/0003-44</t>
  </si>
  <si>
    <t>05.482.271/0001-44</t>
  </si>
  <si>
    <t>03.128.979/0001-76</t>
  </si>
  <si>
    <t>01.241.994/0003-62</t>
  </si>
  <si>
    <t>11.989.750/0001-54</t>
  </si>
  <si>
    <t>02.639.582/0001-86</t>
  </si>
  <si>
    <t>11.325.330/0001-73</t>
  </si>
  <si>
    <t>00.209.895/0001-79</t>
  </si>
  <si>
    <t>09.250.921/0001-87</t>
  </si>
  <si>
    <t>08.892.436/0001-44</t>
  </si>
  <si>
    <t>01.452.651/0001-85</t>
  </si>
  <si>
    <t>55.483.564/0007-00</t>
  </si>
  <si>
    <t>00.756.149/0008-71</t>
  </si>
  <si>
    <t>05.552.292/0001-99</t>
  </si>
  <si>
    <t>01.787.793/0001-01</t>
  </si>
  <si>
    <t>01.317.309/0001-72</t>
  </si>
  <si>
    <t>06.278.750/0001-06</t>
  </si>
  <si>
    <t>03.609.381/0001-07</t>
  </si>
  <si>
    <t>01.902.563/0001-38</t>
  </si>
  <si>
    <t>01.256.137/0001-74</t>
  </si>
  <si>
    <t>05.380.369/0001-90</t>
  </si>
  <si>
    <t>01.804.345/0001-60</t>
  </si>
  <si>
    <t>97.471.676/0001-03</t>
  </si>
  <si>
    <t>03.565.937/0001-00</t>
  </si>
  <si>
    <t>08.768.527/0001-72</t>
  </si>
  <si>
    <t>03.980.754/0003-05</t>
  </si>
  <si>
    <t>04.138.529/0001-27</t>
  </si>
  <si>
    <t>58.823.121/0001-13</t>
  </si>
  <si>
    <t>01.557.353/0010-40</t>
  </si>
  <si>
    <t>00.326.969/0001-57</t>
  </si>
  <si>
    <t>10.767.247/0001-91</t>
  </si>
  <si>
    <t>06.240.179/0001-30</t>
  </si>
  <si>
    <t>02.299.645/0001-00</t>
  </si>
  <si>
    <t>22.355.152/0001-40</t>
  </si>
  <si>
    <t>02.044.526/0001-07</t>
  </si>
  <si>
    <t>10.204.914/0001-28</t>
  </si>
  <si>
    <t>01.561.464/0001-30</t>
  </si>
  <si>
    <t>03.933.842/0001-94</t>
  </si>
  <si>
    <t>11.898.169/0001-27</t>
  </si>
  <si>
    <t>86.910.148/0001-89</t>
  </si>
  <si>
    <t>05.068.412/0001-87</t>
  </si>
  <si>
    <t>02.886.685/0001-40</t>
  </si>
  <si>
    <t>68.110.501/0001-64</t>
  </si>
  <si>
    <t>02.913.444/0015-49</t>
  </si>
  <si>
    <t>08.944.957/0003-60</t>
  </si>
  <si>
    <t>21.873.748/0001-79</t>
  </si>
  <si>
    <t>09.596.665/0001-84</t>
  </si>
  <si>
    <t>06.537.572/0004-33</t>
  </si>
  <si>
    <t>13.210.610/0001-61</t>
  </si>
  <si>
    <t>10.354.704/0006-20</t>
  </si>
  <si>
    <t>37.779.606/0001-87</t>
  </si>
  <si>
    <t>11.775.945/0001-00</t>
  </si>
  <si>
    <t>00.942.246/0001-82</t>
  </si>
  <si>
    <t>19.924.948/0001-61</t>
  </si>
  <si>
    <t>02.123.223/0001-71</t>
  </si>
  <si>
    <t>01.973.067/0008-41</t>
  </si>
  <si>
    <t>05.673.133/0001-42</t>
  </si>
  <si>
    <t>02.368.373/0001-45</t>
  </si>
  <si>
    <t>00.828.887/0001-00</t>
  </si>
  <si>
    <t>11.428.668/0003-12</t>
  </si>
  <si>
    <t>09.201.095/0001-86</t>
  </si>
  <si>
    <t>01.683.557/0001-37</t>
  </si>
  <si>
    <t>01.602.498/0001-25</t>
  </si>
  <si>
    <t>02.924.588/0001-03</t>
  </si>
  <si>
    <t>09.565.834/0001-19</t>
  </si>
  <si>
    <t>05.470.445/0001-59</t>
  </si>
  <si>
    <t>03.908.643/0001-26</t>
  </si>
  <si>
    <t>26.574.808/0002-57</t>
  </si>
  <si>
    <t>06.983.874/0005-16</t>
  </si>
  <si>
    <t>02.284.585/0001-44</t>
  </si>
  <si>
    <t>06.536.758/0001-25</t>
  </si>
  <si>
    <t>02.275.017/0001-87</t>
  </si>
  <si>
    <t>10.383.235/0001-63</t>
  </si>
  <si>
    <t>01.083.568/0001-86</t>
  </si>
  <si>
    <t>05.315.244/0001-87</t>
  </si>
  <si>
    <t>03.016.811/0001-79</t>
  </si>
  <si>
    <t>07.723.581/0001-39</t>
  </si>
  <si>
    <t>09.056.321/0001-82</t>
  </si>
  <si>
    <t>04.414.127/0001-08</t>
  </si>
  <si>
    <t>44.257.742/0001-72</t>
  </si>
  <si>
    <t>26.723.599/0001-85</t>
  </si>
  <si>
    <t>01.136.600/0001-44</t>
  </si>
  <si>
    <t>03.851.841/0001-09</t>
  </si>
  <si>
    <t>34.226.839/0001-64</t>
  </si>
  <si>
    <t>01.911.853/0001-48</t>
  </si>
  <si>
    <t>76.994.177/0001-12</t>
  </si>
  <si>
    <t>30.630.087/0001-41</t>
  </si>
  <si>
    <t>07.243.624/0001-89</t>
  </si>
  <si>
    <t>11.361.333/0001-62</t>
  </si>
  <si>
    <t>00.175.884/0001-15</t>
  </si>
  <si>
    <t>07.135.653/0001-27</t>
  </si>
  <si>
    <t>33.461.567/0001-14</t>
  </si>
  <si>
    <t>02.494.950/0001-45</t>
  </si>
  <si>
    <t>19.700.983/0001-05</t>
  </si>
  <si>
    <t>08.543.600/0001-08</t>
  </si>
  <si>
    <t>36.122.677/0001-40</t>
  </si>
  <si>
    <t>27.587.084/0001-68</t>
  </si>
  <si>
    <t>Referência</t>
  </si>
  <si>
    <t>Rótulos de Linha</t>
  </si>
  <si>
    <t>Soma de Volume Calculado Anidro M3</t>
  </si>
  <si>
    <t>Total Geral</t>
  </si>
  <si>
    <t>00.466.187/0001-13</t>
  </si>
  <si>
    <t>01.228.749/0001-53</t>
  </si>
  <si>
    <t>01.382.912/0001-38</t>
  </si>
  <si>
    <t>01.560.835/0001-69</t>
  </si>
  <si>
    <t>02.780.845/0002-53</t>
  </si>
  <si>
    <t>03.774.231/0001-40</t>
  </si>
  <si>
    <t>04.117.163/0002-90</t>
  </si>
  <si>
    <t>04.201.170/0001-95</t>
  </si>
  <si>
    <t>07.013.489/0001-85</t>
  </si>
  <si>
    <t>07.115.453/0001-02</t>
  </si>
  <si>
    <t>07.192.860/0001-13</t>
  </si>
  <si>
    <t>08.569.652/0001-53</t>
  </si>
  <si>
    <t>09.059.136/0001-41</t>
  </si>
  <si>
    <t>09.371.943/0004-48</t>
  </si>
  <si>
    <t>10.775.497/0002-54</t>
  </si>
  <si>
    <t>10.911.906/0001-11</t>
  </si>
  <si>
    <t>11.441.933/0001-30</t>
  </si>
  <si>
    <t>13.622.746/0001-89</t>
  </si>
  <si>
    <t>16.978.251/0001-85</t>
  </si>
  <si>
    <t>30.474.838/0001-88</t>
  </si>
  <si>
    <t>35.220.232/0001-30</t>
  </si>
  <si>
    <t>35.464.692/0001-03</t>
  </si>
  <si>
    <t>36.357.116/0001-20</t>
  </si>
  <si>
    <t>37.339.109/0001-68</t>
  </si>
  <si>
    <t>37.579.639/0001-83</t>
  </si>
  <si>
    <t>39.334.434/0001-63</t>
  </si>
  <si>
    <t>39.554.973/0001-08</t>
  </si>
  <si>
    <t>39.783.308/0001-96</t>
  </si>
  <si>
    <t>41.967.089/0002-28</t>
  </si>
  <si>
    <t>42.131.148/0001-05</t>
  </si>
  <si>
    <t>42.877.368/0001-82</t>
  </si>
  <si>
    <t>45.790.949/0001-70</t>
  </si>
  <si>
    <t>46.201.869/0006-00</t>
  </si>
  <si>
    <t>47.993.239/0001-73</t>
  </si>
  <si>
    <t>48.580.847/0001-19</t>
  </si>
  <si>
    <t>48.700.586/0001-23</t>
  </si>
  <si>
    <t>57.450.090/0001-30</t>
  </si>
  <si>
    <t>60.546.801/0001-89</t>
  </si>
  <si>
    <t>85.491.074/0001-20</t>
  </si>
  <si>
    <t>30.743.935/0001-29</t>
  </si>
  <si>
    <t>31.864.869/0001-08</t>
  </si>
  <si>
    <t>Art. 3º O distribuidor de combustíveis líquidos automotivos deverá optar por exclusivamente uma das seguintes modalidades de aquisição de etanol anidro combustível com o fornecedor, para fins de homologação por parte da ANP:I - regime de contrato de fornecimento; ou II - regime de compra direta.                                                                                                                                                                                                                                                                                                                                                                                                          Art. 5º Quando a opção for pela aquisição de etanol anidro combustível sob o regime de contrato de fornecimento com o fornecedor, nos termos do art. 3º, o distribuidor de combustíveis líquidos automotivos deverá:I - protocolizar na ANP cópias dos extratos de contratos firmados com fornecedores de etanol; e II - encaminhar arquivo eletrônico em formato a ser disponibilizado no sítio eletrônico da ANP na Internet (www.gov.br/anp) com informações relativas ao extrato de contrato, até 2 de maio de cada ano (ano Y), para prévia homologação pela ANP.
 Art. 21.  Os distribuidores de combustíveis líquidos deverão possuir, em 31 de março de cada ano (ano Y+1), estoque próprio de etanol anidro combustível, em volume compatível com, no mínimo, 10 (dez) dias de sua comercialização média de gasolina C no mês de março do ano anterior (Y), considerando o percentual de mistura obrigatória vigente.</t>
  </si>
  <si>
    <t>Regulação:              Resolução ANP nº 946/2023</t>
  </si>
  <si>
    <r>
      <t xml:space="preserve">Relatório de enquadramento no regime de fornecimento e estoque de etanol anidro - Resolução ANP nº 946/2023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</si>
  <si>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r>
      <t xml:space="preserve">Relatório de enquadramento no regime de fornecimento e estoque de etanol anidro - Resolução ANP nº 946/2023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</si>
  <si>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t>Soma de Volume Gasolina C (em M³)</t>
  </si>
  <si>
    <t>44.248.274/0001-70</t>
  </si>
  <si>
    <t>36.154.691/0001-25</t>
  </si>
  <si>
    <t>49.871.139/0001-08</t>
  </si>
  <si>
    <t>43.347.575/0001-98</t>
  </si>
  <si>
    <t>01.617.593/0001-00</t>
  </si>
  <si>
    <t>24.347.045/0001-03</t>
  </si>
  <si>
    <t>01.595.949/0001-44</t>
  </si>
  <si>
    <t>02.293.021/0001-78</t>
  </si>
  <si>
    <t>09.158.456/0001-59</t>
  </si>
  <si>
    <t>44.578.875/0001-40</t>
  </si>
  <si>
    <t>33.823.764/0001-36</t>
  </si>
  <si>
    <t>84.634.682/0001-84</t>
  </si>
  <si>
    <t>10.806.429/0001-24</t>
  </si>
  <si>
    <t>13.569.712/0001-78</t>
  </si>
  <si>
    <t>37.020.090/0001-92</t>
  </si>
  <si>
    <t>05.411.176/0001-50</t>
  </si>
  <si>
    <t>39.476.085/0001-14</t>
  </si>
  <si>
    <t>14.546.191/0001-04</t>
  </si>
  <si>
    <t>14.385.558/0001-47</t>
  </si>
  <si>
    <t>27.043.065/0001-70</t>
  </si>
  <si>
    <t>06.031.802/0001-45</t>
  </si>
  <si>
    <t>52.467.942/0001-88</t>
  </si>
  <si>
    <t>Volume equivalente de  Etanol Anidro comercializado em 2025 (m³)</t>
  </si>
  <si>
    <t>71.770.689/0013-15</t>
  </si>
  <si>
    <t>41.080.722/0001-80</t>
  </si>
  <si>
    <t>13.485.658/0006-97</t>
  </si>
  <si>
    <t>44.297.367/0009-41</t>
  </si>
  <si>
    <t>00.401.560/0001-58</t>
  </si>
  <si>
    <t>02.798.067/0009-04</t>
  </si>
  <si>
    <t>06.958.597/0001-68</t>
  </si>
  <si>
    <t>11.920.216/0003-53</t>
  </si>
  <si>
    <t>20.306.024/0001-80</t>
  </si>
  <si>
    <t>33.777.842/0001-03</t>
  </si>
  <si>
    <t>36.688.765/0001-03</t>
  </si>
  <si>
    <t>48.880.263/0001-69</t>
  </si>
  <si>
    <t>53.567.188/0001-10</t>
  </si>
  <si>
    <t>59.615.312/0001-52</t>
  </si>
  <si>
    <t>33.923.421/0001-43</t>
  </si>
  <si>
    <t>VIBRA ENERGIA S.A</t>
  </si>
  <si>
    <t>IPIRANGA PRODUTOS DE PETRÓLEO S.A</t>
  </si>
  <si>
    <t>RAIZEN S.A.</t>
  </si>
  <si>
    <t>ALE COMBUSTIVEIS S.A.</t>
  </si>
  <si>
    <t>LARCO COMERCIAL DE PRODUTOS DE PETRÓLEO LTDA.</t>
  </si>
  <si>
    <t>PETROBAHIA S/A</t>
  </si>
  <si>
    <t>FEDERAL ENERGIA S/A</t>
  </si>
  <si>
    <t>PETRÓLEO SABBÁ S.A.</t>
  </si>
  <si>
    <t>RODOIL DISTRIBUIDORA DE COMBUSTÍVEIS LTDA</t>
  </si>
  <si>
    <t>ATEM' S DISTRIBUIDORA DE PETRÓLEO S.A.</t>
  </si>
  <si>
    <t>ROYAL FIC DISTRIBUIDORA DE DERIVADOS DE PETRÓLEO S/A</t>
  </si>
  <si>
    <t>CIAPETRO DISTRIBUIDORA DE COMBUSTÍVEIS LTDA</t>
  </si>
  <si>
    <t>SIM DISTRIBUIDORA DE COMBUSTIVEIS LTDA</t>
  </si>
  <si>
    <t>CPETROX DISTRIBUIDORA LTDA.</t>
  </si>
  <si>
    <t>TDC DISTRIBUIDORA DE COMBUSTÍVEIS S/A.</t>
  </si>
  <si>
    <t>RAIZEN MIME COMBUSTIVEIS S/A.</t>
  </si>
  <si>
    <t>DISTRIBUIDORA EQUADOR DE PRODUTOS DE PETRÓLEO LTDA.</t>
  </si>
  <si>
    <t>SP INDÚSTRIA E DISTRIBUIDORA DE PETRÓLEO LTDA</t>
  </si>
  <si>
    <t>TEMAPE - TERMINAIS MARÍTIMOS DE PERNAMBUCO LTDA.</t>
  </si>
  <si>
    <t>FLAGLER COMBUSTIVEIS S/A</t>
  </si>
  <si>
    <t>POTENCIAL PETRÓLEO LTDA</t>
  </si>
  <si>
    <t>STANG DISTRIBUIDORA DE PETRÓLEO LTDA.</t>
  </si>
  <si>
    <t>SANTA LUCIA DISTRIBUIDORA DE COMBUSTIVEIS LTDA</t>
  </si>
  <si>
    <t>NEXTA DISTRIBUIDORA LTDA</t>
  </si>
  <si>
    <t>DISTRIBUIDORA DE PRODUTOS DE PETRÓLEO CHARRUA LTDA</t>
  </si>
  <si>
    <t>START PETROLEO S.A.</t>
  </si>
  <si>
    <t>TOBRAS DISTRIBUIDORA DE COMBUSTÍVEIS LTDA.</t>
  </si>
  <si>
    <t>RDP ENERGIA LTDA</t>
  </si>
  <si>
    <t>DISLUB COMBUSTÍVEIS S/A</t>
  </si>
  <si>
    <t>SETTA COMBUSTIVEIS LTDA</t>
  </si>
  <si>
    <t>ON PETRO - DISTRIBUIDORA DE COMBUSTÍVEIS LTDA</t>
  </si>
  <si>
    <t>FLEXPETRO DISTRIBUIDORA DE DERIVADOS DE PETRÓLEO S.A.</t>
  </si>
  <si>
    <t>IDAZA DISTRIBUIDORA DE PETRÓLEO LTDA</t>
  </si>
  <si>
    <t>TAURUS DISTRIBUIDORA DE PETRÓLEO LTDA</t>
  </si>
  <si>
    <t>76 OIL DISTRIBUIDORA DE COMBUSTÍVEIS S/A</t>
  </si>
  <si>
    <t>BIOPETRÓLEO DO BRASIL DISTRIBUIDORA DE COMBUSTÍVEIS LTDA</t>
  </si>
  <si>
    <t>DISTRIBUIDORA DE COMBUSTÍVEIS SAARA S.A.</t>
  </si>
  <si>
    <t>ATLÂNTICA PRODUTOS DE PETRÓLEO LTDA.</t>
  </si>
  <si>
    <t>SADA COMBUSTÍVEIS LTDA</t>
  </si>
  <si>
    <t>DIRECIONAL DISTRIBUIDORA DE DERIVADOS DE PETRÓLEO LTDA.</t>
  </si>
  <si>
    <t>DISTRIBUIDORA DE COMBUSTÍVEL TORRÃO LTDA.</t>
  </si>
  <si>
    <t>RUFF CJ DISTRIBUIDORA DE PETRÓLEO LTDA</t>
  </si>
  <si>
    <t>GP DISTRIBUIDORA DE COMBUSTÍVEIS S/A.</t>
  </si>
  <si>
    <t>ART PETRO DISTRIBUIDORA DE COMBUSTÍVEIS LTDA.</t>
  </si>
  <si>
    <t>COPERCANA DISTRIBUIDORA DE COMBUSTIVEIS LTDA</t>
  </si>
  <si>
    <t>IMPERIAL DISTRIBUIDORA DE PETRÓLEO LTDA.</t>
  </si>
  <si>
    <t>DISTRIBUIDORA RIO BRANCO DE PETRÓLEO LTDA.</t>
  </si>
  <si>
    <t>BIOPETRO DISTRIBUIDORA DE COMBUSTIVEIS</t>
  </si>
  <si>
    <t>FAN - DISTRIBUIDORA DE PETRÓLEO LTDA.</t>
  </si>
  <si>
    <t>SMALL DISTRIBUIDORA DE DERIVADOS DE PETRÓLEO LTDA.</t>
  </si>
  <si>
    <t>PETROSERRA DISTRIBUIDORA DE PETRÓLEO LTDA</t>
  </si>
  <si>
    <t>D`MAIS DISTRIBUIDORA DE PETRÓLEO LTDA.</t>
  </si>
  <si>
    <t>HORA DISTRIBUIDORA DE PETRÓLEO LTDA.</t>
  </si>
  <si>
    <t>REDEPETRO DISTRIBUIDORA DE PETRÓLEO LTDA.</t>
  </si>
  <si>
    <t>VAISHIA DISTRIBUIDORA E TRANSPORTADORA DE COMBUSTIVEIS EIRELI</t>
  </si>
  <si>
    <t>MONTE CABRAL DISTRIBUIDORA DE COMBUSTÍVEIS LTDA.</t>
  </si>
  <si>
    <t>CENTROESTE DISTRIBUICAO DE DERIVADOS DE PETROLEO S/A</t>
  </si>
  <si>
    <t>J.R DISTRIBUIDORA DE PETRÓLEO LTDA</t>
  </si>
  <si>
    <t>ESTRADA DISTRIBUIDORA DE DERIVADOS DE PETRÓLEO LTDA.</t>
  </si>
  <si>
    <t>MAXSUL DISTRIBUIDORA DE COMBUSTÍVEIS LTDA.</t>
  </si>
  <si>
    <t>SOLL DISTRIBUIDORA DE PETRÓLEO LTDA</t>
  </si>
  <si>
    <t>ESTRELA * DISTRIBUIDORA DE COMBUSTIVEIS LIMITADA.</t>
  </si>
  <si>
    <t>REALCOOL DISTRIBUIDORA DE PETROLEO LTDA.</t>
  </si>
  <si>
    <t>PETRORIENTE DISTRIBUIDORA DE COMBUSTIVEIS S.A</t>
  </si>
  <si>
    <t>RUMOS DISTRIBUIDORA DE PETROLEO S/A</t>
  </si>
  <si>
    <t>GREEN DISTRIBUIDORA DE PETRÓLEO LTDA</t>
  </si>
  <si>
    <t>DIBRAPE DISTRIBUIDORA BRASILEIRA DE PETRÓLEO LTDA.</t>
  </si>
  <si>
    <t>MAXXI DISTRIBUIDORA DE PETRÓLEO LTDA.</t>
  </si>
  <si>
    <t>PONTUAL BRASIL PETRÓLEO LTDA</t>
  </si>
  <si>
    <t>REDE SOL FUEL DISTRIBUIDORA S/A.</t>
  </si>
  <si>
    <t>RODOPETRO DISTRIBUIDORA DE PETRÓLEO LTDA.</t>
  </si>
  <si>
    <t>GOL COMBUSTÍVEIS S.A</t>
  </si>
  <si>
    <t>YPETRO DISTRIBUIDORA DE COMBUSTIVEIS S.A.</t>
  </si>
  <si>
    <t>SR BRASIL PETRÓLEO LTDA.</t>
  </si>
  <si>
    <t>MAX DISTRIBUIDORA DE PETRÓLEO LTDA.</t>
  </si>
  <si>
    <t>NIMO ENERGIA * DISTRIBUIDORA E COMERCIO DE COMBUSTIVEIS LIMITADA</t>
  </si>
  <si>
    <t>WK PRODUTOS DE PETROLEO LTDA</t>
  </si>
  <si>
    <t>TRIANGULO DISTRIBUIDORA DE PETRÓLEO LTDA</t>
  </si>
  <si>
    <t>TOWER BRASIL PETRÓLEO LTDA.</t>
  </si>
  <si>
    <t>ECO DISTRIBUIDORA DE PETRÓLEO S/A</t>
  </si>
  <si>
    <t>GAZ PRIME DISTRIBUIDORA DE COMBUSTIVEIS LTDA</t>
  </si>
  <si>
    <t>SIMARELLI DISTRIBUIDORA DE DERIVADOS DE PETRÓLEO LTDA.</t>
  </si>
  <si>
    <t>DUVALE DISTRIBUIDORA DE PETRÓLEO E ÁLCOOL LTDA.</t>
  </si>
  <si>
    <t>PHAENARETE DISTRIBUIDORA DE COMBUSTIVEIS LTDA</t>
  </si>
  <si>
    <t>WALENDOWSKY DISTRIBUIDORA DE COMBUSTÍVEIS LTDA</t>
  </si>
  <si>
    <t>DISTRIBUIDORA DE COMBUSTIVEIS MASUT LTDA</t>
  </si>
  <si>
    <t>PETROEXPRESS DISTRIBUIDORA DE COMBUSTÍVEIS E DERIVADOS DE PETRÓLEO LTDA.</t>
  </si>
  <si>
    <t>AMERICANOIL DISTRIBUIDORA DE DERIVADOS DE PETRÓLEO LTDA.</t>
  </si>
  <si>
    <t>PETROWORLD COMBUSTÍVEIS S/A.</t>
  </si>
  <si>
    <t>PELIKANO DISTRIBUIDORA DE PETRÓLEO LTDA</t>
  </si>
  <si>
    <t>INTEGRACAO COMBUSTIVEIS LTDA</t>
  </si>
  <si>
    <t>PETRONAC DISTRIBUIDORA NACIONAL DE DERIVADOS DE PETRÓLEO E ALCOOL LTDA</t>
  </si>
  <si>
    <t>ALCOOLBRAS - ÁLCOOL DO BRASIL DISTRIBUIDORA DE COMBUSTÍVEIS LTDA.</t>
  </si>
  <si>
    <t>PETRO NORTE DISTRIBUIDORA DE PETROLEO LTDA</t>
  </si>
  <si>
    <t>PETROGOIÁS DISTRIBUIDORA DE PETRÓLEO LTDA.</t>
  </si>
  <si>
    <t>ARAGUAIA DISTRIBUIDORA DE COMBUSTÍVEIS S.A</t>
  </si>
  <si>
    <t>CARINTHIA DISTRIBUIDORA S.A.</t>
  </si>
  <si>
    <t>CENTRO OESTE BRASIL PETRÓLEO LTDA.</t>
  </si>
  <si>
    <t>RM PETRÓLEO LTDA</t>
  </si>
  <si>
    <t>WATT DISTRIBUIDORA BRASILEIRA DE COMBUSTÍVEIS E DERIVADOS DE PETRÓLEO LTDA</t>
  </si>
  <si>
    <t>CRUZ DE MALTA DISTRIBUIDORA DE PETRÓLEO LTDA.</t>
  </si>
  <si>
    <t>LIDERPETRO DISTRIBUIDORA DE PETRÓLEO LTDA</t>
  </si>
  <si>
    <t>RZD DISTRIBUIDORA DE DERIVADOS DE PETRÓLEO LTDA.</t>
  </si>
  <si>
    <t>THEX COMBUSTIVEIS LTDA</t>
  </si>
  <si>
    <t>FGC DISTRIBUIDORA DE COMBUSTÍVEIS LTDA.</t>
  </si>
  <si>
    <t>PETROLUZ DISTRIBUIDORA LTDA.</t>
  </si>
  <si>
    <t>MEG DISTRIBUIDORA DE COMBUSTÍVEIS LTDA</t>
  </si>
  <si>
    <t>BRASPETRO DISTRIBUIDORA DE PETROLEO LTDA.</t>
  </si>
  <si>
    <t>ATLANTA DISTRIBUIDORA DE PETRÓLEO LTDA.</t>
  </si>
  <si>
    <t>DANPETRO DISTRIBUIDORA DE PETRÓLEO S.A.</t>
  </si>
  <si>
    <t>AVANT COMBUSTIVEIS LTDA</t>
  </si>
  <si>
    <t>PETROALCOOL DISTRIBUIDORA DE PETRÓLEO LTDA.</t>
  </si>
  <si>
    <t>UNI COMBUSTÍVEIS LTDA</t>
  </si>
  <si>
    <t>BV DISTRIBUIDORA DE COMBUSTÍVEIS LTDA</t>
  </si>
  <si>
    <t>DISTRIBUIDORA TABOCÃO LTDA.</t>
  </si>
  <si>
    <t>DISTRIBUIDORA MONTEPETRO DE PETRÓLEO LTDA.</t>
  </si>
  <si>
    <t>PETROSUL DISTRIBUIDORA TRANSPORTADORA E COMÉRCIO DE COMBUSTÍVEIS LTDA</t>
  </si>
  <si>
    <t>MIDAS DISTRIBUIDORA DE COMBUSTIVEIS S.A.</t>
  </si>
  <si>
    <t>GASOIL DISTRIBUIDORA DE PETROLEO LTDA</t>
  </si>
  <si>
    <t>FÉLIX DISTRIBUIDORA DE COMBUSTÍVEIS LTDA</t>
  </si>
  <si>
    <t>REAL DISTRIBUIDORA DE PETROLEO LTDA</t>
  </si>
  <si>
    <t>BEST FUEL DISTRIBUIDORA DE PETROLEO LTDA</t>
  </si>
  <si>
    <t>DISTRIBUIDORA SUL DE PETRÓLEO LTDA.</t>
  </si>
  <si>
    <t>ECOMAT - ECOLÓGICA MATO GROSSO INDÚSTRIA E COMÉRCIO LTDA.</t>
  </si>
  <si>
    <t>MANGUINHOS DISTRIBUIDORA S. A.</t>
  </si>
  <si>
    <t>TAG DISTRIBUIDORA DE COMBUSTÍVEIS S/A.</t>
  </si>
  <si>
    <t>FERA LUBRIFICANTES LTDA.</t>
  </si>
  <si>
    <t>ARGEMIL DISTRIBUIDORA DE COMBUSTIVEIS E ARMAZENS GERAIS S/A.</t>
  </si>
  <si>
    <t>MINUANO PETRÓLEO LTDA.</t>
  </si>
  <si>
    <t>AGILE LOGISTICA E DISTRIBUIÇÃO DE COMBUSTÍVEIS LTDA</t>
  </si>
  <si>
    <t>FLAG DISTRIBUIDORA DE PETRÓLEO LTDA.</t>
  </si>
  <si>
    <t>JOAPI DISTRIBUIDORA DE COMBUSTÍVEIS S.A.</t>
  </si>
  <si>
    <t>TRANSO COMBUSTÍVEIS LTDA</t>
  </si>
  <si>
    <t>PETRO DALLAS DO BRASIL LTDA.</t>
  </si>
  <si>
    <t>ASPEN DISTRIBUIDORA DE COMBUSTÍVEIS LTDA</t>
  </si>
  <si>
    <t>COMÉRCIO DE DERIVADOS DE PETRÓLEO ISABELLA LTDA.</t>
  </si>
  <si>
    <t>MONVALLE DISTRIBUIDORA DE PETROLEO LTDA</t>
  </si>
  <si>
    <t>MAR AZUL DISTRIBUIDORA DE COMBUSTIVEIS LTDA</t>
  </si>
  <si>
    <t>JACAR DISTRIBUIDORA DE PETRÓLEO LTDA.</t>
  </si>
  <si>
    <t>E. A. - ENERGIA AVANCADA LTDA</t>
  </si>
  <si>
    <t>ECOLÓGICA DISTRIBUIDORA DE COMBUSTÍVEIS LTDA.</t>
  </si>
  <si>
    <t>UNIBRASPE BRASILEIRA DE PETRÓLEO S/A.</t>
  </si>
  <si>
    <t>CARBOPETRO DISTRIBUIDORA DE PETRÓLEO LTDA.</t>
  </si>
  <si>
    <t>PARANAPANEMA DISTRIBUIDORA DE COMBUSTIVEIS EIRELI</t>
  </si>
  <si>
    <t>ORCA DISTRIBUIDORA DE PETRÓLEO LTDA.</t>
  </si>
  <si>
    <t>ACOL DISTRIBUIDORA DE COMBUSTÍVEIS LTDA.</t>
  </si>
  <si>
    <t>GRAN PETRO DISTRIBUIDORA DE COMBUSTÍVEIS LTDA.</t>
  </si>
  <si>
    <t>ALFA DISTRIBUIDORA DE PETRÓLEO LTDA.</t>
  </si>
  <si>
    <t>PETROQUALITY DISTRIBUIDORA DE COMBUSTÍVEIS LTDA.</t>
  </si>
  <si>
    <t>PHOENIX DISTRIBUIDORA DE COMBUSTÍVEIS LTDA.</t>
  </si>
  <si>
    <t>PETRONOL DISTRIBUIDORA DE PETRÓLEO E ETANOL LTDA.</t>
  </si>
  <si>
    <t>ALPES DISTRIBUIDORA DE PETRÓLEO LTDA.</t>
  </si>
  <si>
    <t>EVEREST DISTRIBUIDORA DE DERIVADOS DE PETRÓLEO LTDA</t>
  </si>
  <si>
    <t>TERRA BRASIL DISTRIBUIDORA DE PETRÓLEO LTDA</t>
  </si>
  <si>
    <t>PETROSALVADOR DISTRIBUIDORA DE COMBUSTÍVEIS LTDA.</t>
  </si>
  <si>
    <t>BIOSTRATUM DISTRIBUIDORA DE COMBUSTÍVEIS LTDA</t>
  </si>
  <si>
    <t>ECO BRASIL DISTRIBUIDORA DE COMBUSTÍVEIS LTDA.</t>
  </si>
  <si>
    <t>MIDAS COMÉRCIO DE COMBUSTÍVEIS LTDA</t>
  </si>
  <si>
    <t>STOCK DISTRIBUIDORA DE PETRÓLEO LTDA</t>
  </si>
  <si>
    <t>RAVATO DISTRIBUIDORA DE COMBUSTIVEIS LTDA.</t>
  </si>
  <si>
    <t>DELTA DISTRIBUIDORA DE COMBUSTIVEIS LTDA</t>
  </si>
  <si>
    <t>PETRUS COMBUSTIVEIS S/A</t>
  </si>
  <si>
    <t>ACAI PETROLEO MATO GROSSO LTDA</t>
  </si>
  <si>
    <t>ALL DISTRIBUIDORA DE COMBUSTÍVEIS EIRELI</t>
  </si>
  <si>
    <t>DISTRIBUIDORA RODOBRAS COMERCIO DE COMBUSTIVEIS LTDA</t>
  </si>
  <si>
    <t>ECONOMY DISTRIBUIDORA DE PETROLEO LTDA</t>
  </si>
  <si>
    <t>ALLGREEN DISTRIBUIDORA DE COMBUSTÍVEIS LTDA.</t>
  </si>
  <si>
    <t>WEBPETRO DISTRIBUIDORA DE COMBUSTÍVEIS LTDA.</t>
  </si>
  <si>
    <t>IMPERIO COMERCIO DE PETROLEO LTDA</t>
  </si>
  <si>
    <t>ACAI PARA COMERCIO DE PETROLEO LTDA</t>
  </si>
  <si>
    <t>WORLD COMERCIO ATACADISTA DE COMBUSTIVEIS LTDA</t>
  </si>
  <si>
    <t>EASY PETRO DISTRIBUIDORA DE COMBUSTIVEIS LTDA</t>
  </si>
  <si>
    <t>ORIZONA COMBUSTIVEIS S/A</t>
  </si>
  <si>
    <t>WELLPETRO COMÉRCIO DE COMBUSTÍVEIS LTDA</t>
  </si>
  <si>
    <t>VMR DISTRIBUIDORA DE COMBUSTIVEIS E LUBRIFICANTES LTDA.</t>
  </si>
  <si>
    <t>IGUATEMI PETROLEO LTDA</t>
  </si>
  <si>
    <t>GASTECH PETROLEO DISTRIBUIDORA DE COMBUSTIVEIS LTDA</t>
  </si>
  <si>
    <t>PARANA DISTRIBUIDORA DE COMBUSTIVEIS LTDA</t>
  </si>
  <si>
    <t>ARAPETRO DISTRIBUIDORA DE COMBUSTIVEIS LTDA</t>
  </si>
  <si>
    <t>SOLIS PETRO - TRADING E DISTRIBUIDORA DE COMBUSTIVEIS LTDA</t>
  </si>
  <si>
    <t>EVOLUTION DISTRIBUIDORA DE COMBUSTÍVEIS LTDA</t>
  </si>
  <si>
    <t>PETROTORQUE JC DISTRIBUIDORA DE COMBUSTIVEIS LTDA</t>
  </si>
  <si>
    <t>VIVA DISTRIBUIDORA LTDA</t>
  </si>
  <si>
    <t>BETUNEL INDUSTRIA E COMERCIO S/A</t>
  </si>
  <si>
    <t>PETRO AMAZON PETRÓLEO DA AMAZONIA LTDA</t>
  </si>
  <si>
    <t>MONTE ALEGRE COMBUSTIVEIS LTDA.</t>
  </si>
  <si>
    <t>SMART OIL LOGISTICA E ARMAZENS LTDA</t>
  </si>
  <si>
    <t>BP COMERCIALIZADORA DE ENERGIA LTDA</t>
  </si>
  <si>
    <t>Nota:  * Liberado até comprovação da contratação de 90% do volume comercializado em 2025.</t>
  </si>
  <si>
    <t>SAFRA DISTRIBUIDORA DE PETROLEO LTDA   (AUTORIZAÇÃO REVOGADA)</t>
  </si>
  <si>
    <t>MAXIMUS DISTRIBUIDORA DE COMBUSTIVEIS LTDA  (AUTORIZAÇÃO REVOGADA)</t>
  </si>
  <si>
    <t>ARKA DISTRIBUIDORA DE COMBUSTIVEIS EIRELI   (AUTORIZAÇÃO REVOGADA)</t>
  </si>
  <si>
    <t>PORT BRAZIL DISTRIBUIDORA DE COMBUSTIVEIS LTDA   (AUTORIZAÇÃO REVOGADA)</t>
  </si>
  <si>
    <t>MAXIMUS DISTRIBUIDORA DE COMBUSTIVEIS LTDA   (AUTORIZAÇÃO REVOGADA)</t>
  </si>
  <si>
    <t xml:space="preserve"> Safra 2026/2027</t>
  </si>
  <si>
    <t>Volume de
Etanol Anidro a contratar - 70%  (m³) - Até 02.05.26</t>
  </si>
  <si>
    <t>Volume de
Etanol Anidro a contratar - 90% (m³) Até 01.07.26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</si>
</sst>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/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8" fillId="4" borderId="8" xfId="1" applyNumberFormat="1" applyFont="1" applyFill="1" applyBorder="1" applyAlignment="1">
      <alignment horizontal="center" vertical="center"/>
    </xf>
    <xf numFmtId="165" fontId="8" fillId="4" borderId="8" xfId="2" applyNumberFormat="1" applyFont="1" applyFill="1" applyBorder="1" applyAlignment="1">
      <alignment horizontal="center" vertical="center"/>
    </xf>
    <xf numFmtId="9" fontId="8" fillId="4" borderId="8" xfId="2" applyFont="1" applyFill="1" applyBorder="1" applyAlignment="1">
      <alignment horizontal="center" vertical="center"/>
    </xf>
    <xf numFmtId="3" fontId="9" fillId="0" borderId="0" xfId="0" applyNumberFormat="1" applyFont="1"/>
    <xf numFmtId="165" fontId="9" fillId="0" borderId="0" xfId="2" applyNumberFormat="1" applyFo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165" fontId="9" fillId="0" borderId="0" xfId="2" applyNumberFormat="1" applyFont="1" applyFill="1"/>
    <xf numFmtId="3" fontId="5" fillId="0" borderId="0" xfId="0" applyNumberFormat="1" applyFont="1"/>
    <xf numFmtId="3" fontId="0" fillId="0" borderId="0" xfId="0" applyNumberFormat="1"/>
    <xf numFmtId="0" fontId="0" fillId="0" borderId="9" xfId="0" applyBorder="1"/>
    <xf numFmtId="3" fontId="11" fillId="0" borderId="0" xfId="1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164" fontId="15" fillId="4" borderId="8" xfId="1" applyNumberFormat="1" applyFont="1" applyFill="1" applyBorder="1" applyAlignment="1">
      <alignment horizontal="center" vertical="center"/>
    </xf>
    <xf numFmtId="9" fontId="8" fillId="4" borderId="16" xfId="2" applyFont="1" applyFill="1" applyBorder="1" applyAlignment="1">
      <alignment horizontal="center" vertical="center"/>
    </xf>
    <xf numFmtId="3" fontId="8" fillId="4" borderId="8" xfId="3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/>
    </xf>
    <xf numFmtId="3" fontId="8" fillId="4" borderId="8" xfId="3" applyNumberFormat="1" applyFont="1" applyFill="1" applyBorder="1" applyAlignment="1">
      <alignment horizontal="right"/>
    </xf>
    <xf numFmtId="3" fontId="8" fillId="4" borderId="14" xfId="3" applyNumberFormat="1" applyFont="1" applyFill="1" applyBorder="1" applyAlignment="1">
      <alignment horizontal="right" vertical="center"/>
    </xf>
    <xf numFmtId="165" fontId="8" fillId="4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65" fontId="12" fillId="4" borderId="0" xfId="2" applyNumberFormat="1" applyFont="1" applyFill="1" applyAlignment="1">
      <alignment horizontal="center" vertical="center"/>
    </xf>
    <xf numFmtId="9" fontId="8" fillId="4" borderId="16" xfId="2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/>
    <xf numFmtId="3" fontId="19" fillId="0" borderId="0" xfId="0" applyNumberFormat="1" applyFont="1"/>
    <xf numFmtId="3" fontId="20" fillId="0" borderId="0" xfId="0" applyNumberFormat="1" applyFont="1"/>
    <xf numFmtId="3" fontId="18" fillId="0" borderId="14" xfId="1" applyNumberFormat="1" applyFont="1" applyFill="1" applyBorder="1" applyAlignment="1">
      <alignment horizontal="center" vertical="center"/>
    </xf>
    <xf numFmtId="165" fontId="12" fillId="4" borderId="0" xfId="2" applyNumberFormat="1" applyFont="1" applyFill="1"/>
    <xf numFmtId="3" fontId="18" fillId="0" borderId="16" xfId="1" applyNumberFormat="1" applyFont="1" applyFill="1" applyBorder="1" applyAlignment="1">
      <alignment horizontal="center" vertical="center"/>
    </xf>
    <xf numFmtId="3" fontId="5" fillId="4" borderId="8" xfId="3" applyNumberFormat="1" applyFont="1" applyFill="1" applyBorder="1" applyAlignment="1">
      <alignment horizontal="right" vertical="center"/>
    </xf>
    <xf numFmtId="3" fontId="5" fillId="4" borderId="8" xfId="3" applyNumberFormat="1" applyFont="1" applyFill="1" applyBorder="1" applyAlignment="1">
      <alignment horizontal="right"/>
    </xf>
    <xf numFmtId="9" fontId="5" fillId="4" borderId="8" xfId="2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/>
    </xf>
    <xf numFmtId="3" fontId="19" fillId="4" borderId="14" xfId="3" applyNumberFormat="1" applyFont="1" applyFill="1" applyBorder="1" applyAlignment="1">
      <alignment horizontal="center"/>
    </xf>
    <xf numFmtId="3" fontId="19" fillId="0" borderId="14" xfId="3" applyNumberFormat="1" applyFont="1" applyFill="1" applyBorder="1" applyAlignment="1">
      <alignment horizont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2F67F091-A88B-4E36-B8BF-CD35D6DA5DFD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5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1136316</xdr:colOff>
      <xdr:row>1</xdr:row>
      <xdr:rowOff>80211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4987986-FAF2-40D5-A516-C4EDBBE2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68" y="133350"/>
          <a:ext cx="1136316" cy="601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133349</xdr:rowOff>
    </xdr:from>
    <xdr:to>
      <xdr:col>0</xdr:col>
      <xdr:colOff>1041400</xdr:colOff>
      <xdr:row>0</xdr:row>
      <xdr:rowOff>444500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831F5B5-672A-42C4-9CD1-FED4A08D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49"/>
          <a:ext cx="1041399" cy="311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52AAF-C826-4ABB-9B3E-A0DEF311366F}" name="Tabela35" displayName="Tabela35" ref="A8:K200" totalsRowShown="0" headerRowDxfId="29" dataDxfId="27" headerRowBorderDxfId="28" tableBorderDxfId="26">
  <sortState xmlns:xlrd2="http://schemas.microsoft.com/office/spreadsheetml/2017/richdata2" ref="A9:K197">
    <sortCondition descending="1" ref="C9:C197"/>
  </sortState>
  <tableColumns count="11">
    <tableColumn id="1" xr3:uid="{190C09A0-D280-43D9-AB1A-CB0470D8BC3F}" name="CNPJ" dataDxfId="2" dataCellStyle="Vírgula 2"/>
    <tableColumn id="2" xr3:uid="{44053EEC-8566-4568-847B-B91D9973F448}" name="Razão Social" dataDxfId="3" dataCellStyle="Vírgula 2"/>
    <tableColumn id="9" xr3:uid="{58547DAF-D2FD-4905-8C9C-77AD48963A18}" name="Volume equivalente de  Etanol Anidro comercializado em 2025 (m³)" dataDxfId="6" dataCellStyle="Vírgula 2"/>
    <tableColumn id="10" xr3:uid="{0A11B1A1-C34F-4D61-A6B5-05BF981A925D}" name="Volume de_x000a_Etanol Anidro a contratar - 70%  (m³) - Até 02.05.26" dataDxfId="4" dataCellStyle="Vírgula">
      <calculatedColumnFormula>C9*0.7</calculatedColumnFormula>
    </tableColumn>
    <tableColumn id="3" xr3:uid="{EB067B3D-29EE-4764-BCCB-C2A8339657A5}" name="Volume de_x000a_Etanol Anidro a contratar - 90% (m³)" dataDxfId="5" dataCellStyle="Vírgula">
      <calculatedColumnFormula>C9*0.9</calculatedColumnFormula>
    </tableColumn>
    <tableColumn id="11" xr3:uid="{BE0D0043-C426-4449-8F2A-0992550AACA0}" name="Volume_x000a_Cadastrado (m³)" dataDxfId="25" dataCellStyle="Vírgula"/>
    <tableColumn id="12" xr3:uid="{00E2526C-056E-41BD-A91F-1CA845901862}" name="% Cadastrado" dataDxfId="24" dataCellStyle="Porcentagem">
      <calculatedColumnFormula>Tabela35[[#This Row],[Volume
Cadastrado (m³)]]/Tabela35[[#This Row],[Volume equivalente de  Etanol Anidro comercializado em 2025 (m³)]]</calculatedColumnFormula>
    </tableColumn>
    <tableColumn id="4" xr3:uid="{B907AAF4-7E8F-45EF-A44B-84B9E4EB6CA5}" name="Volume_x000a_Homologado (m³)2" dataDxfId="23" dataCellStyle="Vírgula"/>
    <tableColumn id="5" xr3:uid="{5CC6757A-3488-4E61-AEFE-0B4D951D7866}" name="% homologado" dataDxfId="22" dataCellStyle="Porcentagem">
      <calculatedColumnFormula>H9/C9</calculatedColumnFormula>
    </tableColumn>
    <tableColumn id="6" xr3:uid="{A251F58C-2970-4726-B915-63A9697BC4C8}" name="Meta_x000a_Atingida" dataDxfId="21" dataCellStyle="Vírgula">
      <calculatedColumnFormula>IF(I9&gt;=90%,"Sim","Não")</calculatedColumnFormula>
    </tableColumn>
    <tableColumn id="7" xr3:uid="{E5D2EA23-16B4-4FE2-ABF6-F10133101605}" name="Regime de fornecimento" dataDxfId="20" dataCellStyle="Vírgula">
      <calculatedColumnFormula>IF(Tabela35[[#This Row],[% homologado]]&gt;0.9,"Contrato de Fornecimento",IF(Tabela35[[#This Row],[% Cadastrado]]&lt;0.7,"Compra Direta","Prazo Adicional ao $ 5º do Art.3º*"))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E3A06B-39F9-42C6-AE72-41D50392D66A}" name="Tabela353" displayName="Tabela353" ref="A7:K199" totalsRowShown="0" headerRowDxfId="19" dataDxfId="17" headerRowBorderDxfId="18" tableBorderDxfId="16">
  <sortState xmlns:xlrd2="http://schemas.microsoft.com/office/spreadsheetml/2017/richdata2" ref="A8:K194">
    <sortCondition ref="B8:B194"/>
  </sortState>
  <tableColumns count="11">
    <tableColumn id="1" xr3:uid="{C2B134C5-D1EF-4CF3-848D-488C82AAE794}" name="CNPJ" dataDxfId="0" dataCellStyle="Vírgula 2"/>
    <tableColumn id="2" xr3:uid="{C949B439-43EA-4EDF-AB74-8C5FD5FCD905}" name="Razão Social" dataDxfId="1" dataCellStyle="Vírgula 2"/>
    <tableColumn id="9" xr3:uid="{CC95BE87-A308-46E1-BADE-4655B7DD7997}" name="Volume equivalente de  Etanol Anidro comercializado em 2025 (m³)" dataDxfId="10" dataCellStyle="Vírgula 2"/>
    <tableColumn id="10" xr3:uid="{C0D8C969-4D6F-4D7D-9EFE-D05F93C08C44}" name="Volume de_x000a_Etanol Anidro a contratar - 70%  (m³)" dataDxfId="15" dataCellStyle="Vírgula">
      <calculatedColumnFormula>C8*0.7</calculatedColumnFormula>
    </tableColumn>
    <tableColumn id="3" xr3:uid="{6DA0EF17-F923-4463-9767-3E02CA9EF3B0}" name="Volume de_x000a_Etanol Anidro a contratar - 90% (m³) Até 01.07.26" dataDxfId="14" dataCellStyle="Vírgula">
      <calculatedColumnFormula>C8*0.9</calculatedColumnFormula>
    </tableColumn>
    <tableColumn id="11" xr3:uid="{A4E99D5B-8D17-4002-839D-97A3F77A8828}" name="Volume_x000a_Cadastrado (m³)" dataDxfId="9" dataCellStyle="Vírgula"/>
    <tableColumn id="12" xr3:uid="{8A0E38B2-FFC0-49BE-835D-8F440BBC2620}" name="% Cadastrado" dataDxfId="7" dataCellStyle="Porcentagem">
      <calculatedColumnFormula>Tabela353[[#This Row],[Volume
Cadastrado (m³)]]/Tabela353[[#This Row],[Volume equivalente de  Etanol Anidro comercializado em 2025 (m³)]]</calculatedColumnFormula>
    </tableColumn>
    <tableColumn id="4" xr3:uid="{3DF8BB9F-212E-4BA6-9DED-285D7633634C}" name="Volume_x000a_Homologado (m³)2" dataDxfId="8" dataCellStyle="Vírgula"/>
    <tableColumn id="5" xr3:uid="{3B31E4F5-FF88-4657-B58F-D4A694ABA0FB}" name="% homologado" dataDxfId="13" dataCellStyle="Porcentagem">
      <calculatedColumnFormula>H8/C8</calculatedColumnFormula>
    </tableColumn>
    <tableColumn id="6" xr3:uid="{28750D26-B58B-4F31-9155-7C7FBB49A128}" name="Meta_x000a_Atingida" dataDxfId="12" dataCellStyle="Vírgula">
      <calculatedColumnFormula>IF(I8&gt;=90%,"Sim","Não")</calculatedColumnFormula>
    </tableColumn>
    <tableColumn id="7" xr3:uid="{53666E37-E37F-473C-BBFD-7274E151F139}" name="Regime de fornecimento" dataDxfId="11" dataCellStyle="Vírgula">
      <calculatedColumnFormula>IF(Tabela353[[#This Row],[% homologado]]&gt;=0.9,"Contrato de Fornecimento",IF(Tabela353[[#This Row],[% Cadastrado]]&lt;0.9,"Compra Direta"))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0A27-A851-4767-A7DF-C7474F72DBA5}">
  <dimension ref="A1:M205"/>
  <sheetViews>
    <sheetView showGridLines="0" tabSelected="1" topLeftCell="A7" zoomScale="95" zoomScaleNormal="95" workbookViewId="0">
      <selection activeCell="B12" sqref="B12"/>
    </sheetView>
  </sheetViews>
  <sheetFormatPr defaultRowHeight="14.5" x14ac:dyDescent="0.35"/>
  <cols>
    <col min="1" max="1" width="18.6328125" customWidth="1"/>
    <col min="2" max="2" width="57.6328125" customWidth="1"/>
    <col min="3" max="3" width="17" customWidth="1"/>
    <col min="4" max="4" width="18.54296875" customWidth="1"/>
    <col min="5" max="6" width="16.81640625" customWidth="1"/>
    <col min="7" max="7" width="16.81640625" bestFit="1" customWidth="1"/>
    <col min="8" max="8" width="13.7265625" bestFit="1" customWidth="1"/>
    <col min="9" max="9" width="17.453125" customWidth="1"/>
    <col min="10" max="10" width="9.7265625" customWidth="1"/>
    <col min="11" max="11" width="31.1796875" customWidth="1"/>
  </cols>
  <sheetData>
    <row r="1" spans="1:11" ht="51.5" customHeight="1" x14ac:dyDescent="0.35">
      <c r="B1" s="31" t="s">
        <v>174</v>
      </c>
      <c r="C1" s="31"/>
      <c r="D1" s="31"/>
      <c r="E1" s="31"/>
      <c r="F1" s="31"/>
      <c r="G1" s="31"/>
      <c r="H1" s="31"/>
      <c r="I1" s="31"/>
      <c r="J1" s="31"/>
      <c r="K1" s="31"/>
    </row>
    <row r="2" spans="1:11" ht="7.5" customHeight="1" x14ac:dyDescent="0.35"/>
    <row r="3" spans="1:11" hidden="1" x14ac:dyDescent="0.35"/>
    <row r="4" spans="1:11" x14ac:dyDescent="0.35">
      <c r="A4" s="1" t="s">
        <v>0</v>
      </c>
      <c r="B4" s="32" t="s">
        <v>408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ht="82" customHeight="1" x14ac:dyDescent="0.35">
      <c r="A5" s="14" t="s">
        <v>172</v>
      </c>
      <c r="B5" s="34" t="s">
        <v>171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35">
      <c r="A6" s="3"/>
      <c r="B6" s="4"/>
      <c r="C6" s="3"/>
      <c r="D6" s="3"/>
      <c r="E6" s="3"/>
      <c r="F6" s="3"/>
      <c r="G6" s="3"/>
      <c r="H6" s="3"/>
      <c r="I6" s="3"/>
    </row>
    <row r="7" spans="1:11" ht="24" customHeight="1" x14ac:dyDescent="0.3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3" customHeight="1" x14ac:dyDescent="0.35">
      <c r="A8" s="5" t="s">
        <v>2</v>
      </c>
      <c r="B8" s="6" t="s">
        <v>3</v>
      </c>
      <c r="C8" s="6" t="s">
        <v>198</v>
      </c>
      <c r="D8" s="6" t="s">
        <v>409</v>
      </c>
      <c r="E8" s="6" t="s">
        <v>5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6</v>
      </c>
      <c r="K8" s="20" t="s">
        <v>7</v>
      </c>
    </row>
    <row r="9" spans="1:11" x14ac:dyDescent="0.35">
      <c r="A9" s="58" t="s">
        <v>12</v>
      </c>
      <c r="B9" s="42" t="s">
        <v>214</v>
      </c>
      <c r="C9" s="48">
        <v>3020876.3358000005</v>
      </c>
      <c r="D9" s="26">
        <f t="shared" ref="D9:D40" si="0">C9*0.7</f>
        <v>2114613.43506</v>
      </c>
      <c r="E9" s="27">
        <f t="shared" ref="E9:E40" si="1">C9*0.9</f>
        <v>2718788.7022200003</v>
      </c>
      <c r="F9" s="10"/>
      <c r="G9" s="11">
        <f>Tabela35[[#This Row],[Volume
Cadastrado (m³)]]/Tabela35[[#This Row],[Volume equivalente de  Etanol Anidro comercializado em 2025 (m³)]]</f>
        <v>0</v>
      </c>
      <c r="H9" s="10"/>
      <c r="I9" s="9">
        <f>H9/C9</f>
        <v>0</v>
      </c>
      <c r="J9" s="7" t="str">
        <f t="shared" ref="J9:J40" si="2">IF(I9&gt;=90%,"Sim","Não")</f>
        <v>Não</v>
      </c>
      <c r="K9" s="7" t="str">
        <f>IF(Tabela35[[#This Row],[% homologado]]&gt;0.9,"Contrato de Fornecimento",IF(Tabela35[[#This Row],[% Cadastrado]]&lt;0.7,"Compra Direta","Prazo Adicional ao $ 5º do Art.3º*"))</f>
        <v>Compra Direta</v>
      </c>
    </row>
    <row r="10" spans="1:11" x14ac:dyDescent="0.35">
      <c r="A10" s="58" t="s">
        <v>13</v>
      </c>
      <c r="B10" s="42" t="s">
        <v>215</v>
      </c>
      <c r="C10" s="48">
        <v>2347963.8306000005</v>
      </c>
      <c r="D10" s="26">
        <f t="shared" si="0"/>
        <v>1643574.6814200003</v>
      </c>
      <c r="E10" s="27">
        <f t="shared" si="1"/>
        <v>2113167.4475400005</v>
      </c>
      <c r="F10" s="10"/>
      <c r="G10" s="11">
        <f>Tabela35[[#This Row],[Volume
Cadastrado (m³)]]/Tabela35[[#This Row],[Volume equivalente de  Etanol Anidro comercializado em 2025 (m³)]]</f>
        <v>0</v>
      </c>
      <c r="H10" s="10"/>
      <c r="I10" s="9">
        <v>0</v>
      </c>
      <c r="J10" s="7" t="str">
        <f t="shared" si="2"/>
        <v>Não</v>
      </c>
      <c r="K10" s="7" t="str">
        <f>IF(Tabela35[[#This Row],[% homologado]]&gt;0.9,"Contrato de Fornecimento",IF(Tabela35[[#This Row],[% Cadastrado]]&lt;0.7,"Compra Direta","Prazo Adicional ao $ 5º do Art.3º*"))</f>
        <v>Compra Direta</v>
      </c>
    </row>
    <row r="11" spans="1:11" x14ac:dyDescent="0.35">
      <c r="A11" s="58" t="s">
        <v>14</v>
      </c>
      <c r="B11" s="42" t="s">
        <v>216</v>
      </c>
      <c r="C11" s="48">
        <v>2159856.7398000001</v>
      </c>
      <c r="D11" s="26">
        <f t="shared" si="0"/>
        <v>1511899.71786</v>
      </c>
      <c r="E11" s="27">
        <f t="shared" si="1"/>
        <v>1943871.0658200001</v>
      </c>
      <c r="F11" s="10"/>
      <c r="G11" s="11">
        <f>Tabela35[[#This Row],[Volume
Cadastrado (m³)]]/Tabela35[[#This Row],[Volume equivalente de  Etanol Anidro comercializado em 2025 (m³)]]</f>
        <v>0</v>
      </c>
      <c r="H11" s="10"/>
      <c r="I11" s="9">
        <f t="shared" ref="I11:I42" si="3">H11/C11</f>
        <v>0</v>
      </c>
      <c r="J11" s="7" t="str">
        <f t="shared" si="2"/>
        <v>Não</v>
      </c>
      <c r="K11" s="7" t="str">
        <f>IF(Tabela35[[#This Row],[% homologado]]&gt;0.9,"Contrato de Fornecimento",IF(Tabela35[[#This Row],[% Cadastrado]]&lt;0.7,"Compra Direta","Prazo Adicional ao $ 5º do Art.3º*"))</f>
        <v>Compra Direta</v>
      </c>
    </row>
    <row r="12" spans="1:11" x14ac:dyDescent="0.35">
      <c r="A12" s="58" t="s">
        <v>15</v>
      </c>
      <c r="B12" s="42" t="s">
        <v>217</v>
      </c>
      <c r="C12" s="48">
        <v>374806.85550000001</v>
      </c>
      <c r="D12" s="25">
        <f t="shared" si="0"/>
        <v>262364.79884999996</v>
      </c>
      <c r="E12" s="27">
        <f t="shared" si="1"/>
        <v>337326.16995000001</v>
      </c>
      <c r="F12" s="10"/>
      <c r="G12" s="11">
        <f>Tabela35[[#This Row],[Volume
Cadastrado (m³)]]/Tabela35[[#This Row],[Volume equivalente de  Etanol Anidro comercializado em 2025 (m³)]]</f>
        <v>0</v>
      </c>
      <c r="H12" s="10"/>
      <c r="I12" s="9">
        <f t="shared" si="3"/>
        <v>0</v>
      </c>
      <c r="J12" s="7" t="str">
        <f t="shared" si="2"/>
        <v>Não</v>
      </c>
      <c r="K12" s="7" t="str">
        <f>IF(Tabela35[[#This Row],[% homologado]]&gt;0.9,"Contrato de Fornecimento",IF(Tabela35[[#This Row],[% Cadastrado]]&lt;0.7,"Compra Direta","Prazo Adicional ao $ 5º do Art.3º*"))</f>
        <v>Compra Direta</v>
      </c>
    </row>
    <row r="13" spans="1:11" x14ac:dyDescent="0.35">
      <c r="A13" s="58" t="s">
        <v>16</v>
      </c>
      <c r="B13" s="42" t="s">
        <v>218</v>
      </c>
      <c r="C13" s="48">
        <v>356093.96279999998</v>
      </c>
      <c r="D13" s="26">
        <f t="shared" si="0"/>
        <v>249265.77395999996</v>
      </c>
      <c r="E13" s="27">
        <f t="shared" si="1"/>
        <v>320484.56651999999</v>
      </c>
      <c r="F13" s="10"/>
      <c r="G13" s="11">
        <f>Tabela35[[#This Row],[Volume
Cadastrado (m³)]]/Tabela35[[#This Row],[Volume equivalente de  Etanol Anidro comercializado em 2025 (m³)]]</f>
        <v>0</v>
      </c>
      <c r="H13" s="10"/>
      <c r="I13" s="9">
        <f t="shared" si="3"/>
        <v>0</v>
      </c>
      <c r="J13" s="7" t="str">
        <f t="shared" si="2"/>
        <v>Não</v>
      </c>
      <c r="K13" s="7" t="str">
        <f>IF(Tabela35[[#This Row],[% homologado]]&gt;0.9,"Contrato de Fornecimento",IF(Tabela35[[#This Row],[% Cadastrado]]&lt;0.7,"Compra Direta","Prazo Adicional ao $ 5º do Art.3º*"))</f>
        <v>Compra Direta</v>
      </c>
    </row>
    <row r="14" spans="1:11" x14ac:dyDescent="0.35">
      <c r="A14" s="58" t="s">
        <v>18</v>
      </c>
      <c r="B14" s="42" t="s">
        <v>219</v>
      </c>
      <c r="C14" s="48">
        <v>272576.43329999998</v>
      </c>
      <c r="D14" s="25">
        <f t="shared" si="0"/>
        <v>190803.50330999997</v>
      </c>
      <c r="E14" s="28">
        <f t="shared" si="1"/>
        <v>245318.78996999998</v>
      </c>
      <c r="F14" s="10"/>
      <c r="G14" s="11">
        <f>Tabela35[[#This Row],[Volume
Cadastrado (m³)]]/Tabela35[[#This Row],[Volume equivalente de  Etanol Anidro comercializado em 2025 (m³)]]</f>
        <v>0</v>
      </c>
      <c r="H14" s="10"/>
      <c r="I14" s="8">
        <f t="shared" si="3"/>
        <v>0</v>
      </c>
      <c r="J14" s="7" t="str">
        <f t="shared" si="2"/>
        <v>Não</v>
      </c>
      <c r="K14" s="7" t="str">
        <f>IF(Tabela35[[#This Row],[% homologado]]&gt;0.9,"Contrato de Fornecimento",IF(Tabela35[[#This Row],[% Cadastrado]]&lt;0.7,"Compra Direta","Prazo Adicional ao $ 5º do Art.3º*"))</f>
        <v>Compra Direta</v>
      </c>
    </row>
    <row r="15" spans="1:11" x14ac:dyDescent="0.35">
      <c r="A15" s="58" t="s">
        <v>29</v>
      </c>
      <c r="B15" s="42" t="s">
        <v>220</v>
      </c>
      <c r="C15" s="48">
        <v>259089.25499999998</v>
      </c>
      <c r="D15" s="25">
        <f t="shared" si="0"/>
        <v>181362.47849999997</v>
      </c>
      <c r="E15" s="28">
        <f t="shared" si="1"/>
        <v>233180.32949999999</v>
      </c>
      <c r="F15" s="10"/>
      <c r="G15" s="11">
        <f>Tabela35[[#This Row],[Volume
Cadastrado (m³)]]/Tabela35[[#This Row],[Volume equivalente de  Etanol Anidro comercializado em 2025 (m³)]]</f>
        <v>0</v>
      </c>
      <c r="H15" s="10"/>
      <c r="I15" s="9">
        <f t="shared" si="3"/>
        <v>0</v>
      </c>
      <c r="J15" s="7" t="str">
        <f t="shared" si="2"/>
        <v>Não</v>
      </c>
      <c r="K15" s="7" t="str">
        <f>IF(Tabela35[[#This Row],[% homologado]]&gt;0.9,"Contrato de Fornecimento",IF(Tabela35[[#This Row],[% Cadastrado]]&lt;0.7,"Compra Direta","Prazo Adicional ao $ 5º do Art.3º*"))</f>
        <v>Compra Direta</v>
      </c>
    </row>
    <row r="16" spans="1:11" x14ac:dyDescent="0.35">
      <c r="A16" s="58" t="s">
        <v>17</v>
      </c>
      <c r="B16" s="42" t="s">
        <v>221</v>
      </c>
      <c r="C16" s="48">
        <v>215124.27840000004</v>
      </c>
      <c r="D16" s="25">
        <f t="shared" si="0"/>
        <v>150586.99488000001</v>
      </c>
      <c r="E16" s="28">
        <f t="shared" si="1"/>
        <v>193611.85056000005</v>
      </c>
      <c r="F16" s="10"/>
      <c r="G16" s="11">
        <f>Tabela35[[#This Row],[Volume
Cadastrado (m³)]]/Tabela35[[#This Row],[Volume equivalente de  Etanol Anidro comercializado em 2025 (m³)]]</f>
        <v>0</v>
      </c>
      <c r="H16" s="10"/>
      <c r="I16" s="9">
        <f t="shared" si="3"/>
        <v>0</v>
      </c>
      <c r="J16" s="7" t="str">
        <f t="shared" si="2"/>
        <v>Não</v>
      </c>
      <c r="K16" s="7" t="str">
        <f>IF(Tabela35[[#This Row],[% homologado]]&gt;0.9,"Contrato de Fornecimento",IF(Tabela35[[#This Row],[% Cadastrado]]&lt;0.7,"Compra Direta","Prazo Adicional ao $ 5º do Art.3º*"))</f>
        <v>Compra Direta</v>
      </c>
    </row>
    <row r="17" spans="1:11" x14ac:dyDescent="0.35">
      <c r="A17" s="58" t="s">
        <v>20</v>
      </c>
      <c r="B17" s="42" t="s">
        <v>222</v>
      </c>
      <c r="C17" s="48">
        <v>198245.11740000005</v>
      </c>
      <c r="D17" s="25">
        <f t="shared" si="0"/>
        <v>138771.58218000003</v>
      </c>
      <c r="E17" s="28">
        <f t="shared" si="1"/>
        <v>178420.60566000006</v>
      </c>
      <c r="F17" s="10"/>
      <c r="G17" s="11">
        <f>Tabela35[[#This Row],[Volume
Cadastrado (m³)]]/Tabela35[[#This Row],[Volume equivalente de  Etanol Anidro comercializado em 2025 (m³)]]</f>
        <v>0</v>
      </c>
      <c r="H17" s="10"/>
      <c r="I17" s="9">
        <f t="shared" si="3"/>
        <v>0</v>
      </c>
      <c r="J17" s="7" t="str">
        <f t="shared" si="2"/>
        <v>Não</v>
      </c>
      <c r="K17" s="7" t="str">
        <f>IF(Tabela35[[#This Row],[% homologado]]&gt;0.9,"Contrato de Fornecimento",IF(Tabela35[[#This Row],[% Cadastrado]]&lt;0.7,"Compra Direta","Prazo Adicional ao $ 5º do Art.3º*"))</f>
        <v>Compra Direta</v>
      </c>
    </row>
    <row r="18" spans="1:11" x14ac:dyDescent="0.35">
      <c r="A18" s="58" t="s">
        <v>21</v>
      </c>
      <c r="B18" s="42" t="s">
        <v>223</v>
      </c>
      <c r="C18" s="48">
        <v>194743.23599999998</v>
      </c>
      <c r="D18" s="26">
        <f t="shared" si="0"/>
        <v>136320.26519999997</v>
      </c>
      <c r="E18" s="27">
        <f t="shared" si="1"/>
        <v>175268.91239999997</v>
      </c>
      <c r="F18" s="10"/>
      <c r="G18" s="11">
        <f>Tabela35[[#This Row],[Volume
Cadastrado (m³)]]/Tabela35[[#This Row],[Volume equivalente de  Etanol Anidro comercializado em 2025 (m³)]]</f>
        <v>0</v>
      </c>
      <c r="H18" s="10"/>
      <c r="I18" s="9">
        <f t="shared" si="3"/>
        <v>0</v>
      </c>
      <c r="J18" s="7" t="str">
        <f t="shared" si="2"/>
        <v>Não</v>
      </c>
      <c r="K18" s="7" t="str">
        <f>IF(Tabela35[[#This Row],[% homologado]]&gt;0.9,"Contrato de Fornecimento",IF(Tabela35[[#This Row],[% Cadastrado]]&lt;0.7,"Compra Direta","Prazo Adicional ao $ 5º do Art.3º*"))</f>
        <v>Compra Direta</v>
      </c>
    </row>
    <row r="19" spans="1:11" x14ac:dyDescent="0.35">
      <c r="A19" s="58" t="s">
        <v>24</v>
      </c>
      <c r="B19" s="42" t="s">
        <v>224</v>
      </c>
      <c r="C19" s="48">
        <v>186808.35930000001</v>
      </c>
      <c r="D19" s="25">
        <f t="shared" si="0"/>
        <v>130765.85150999999</v>
      </c>
      <c r="E19" s="28">
        <f t="shared" si="1"/>
        <v>168127.52337000001</v>
      </c>
      <c r="F19" s="10"/>
      <c r="G19" s="11">
        <f>Tabela35[[#This Row],[Volume
Cadastrado (m³)]]/Tabela35[[#This Row],[Volume equivalente de  Etanol Anidro comercializado em 2025 (m³)]]</f>
        <v>0</v>
      </c>
      <c r="H19" s="10"/>
      <c r="I19" s="9">
        <f t="shared" si="3"/>
        <v>0</v>
      </c>
      <c r="J19" s="7" t="str">
        <f t="shared" si="2"/>
        <v>Não</v>
      </c>
      <c r="K19" s="7" t="str">
        <f>IF(Tabela35[[#This Row],[% homologado]]&gt;0.9,"Contrato de Fornecimento",IF(Tabela35[[#This Row],[% Cadastrado]]&lt;0.7,"Compra Direta","Prazo Adicional ao $ 5º do Art.3º*"))</f>
        <v>Compra Direta</v>
      </c>
    </row>
    <row r="20" spans="1:11" x14ac:dyDescent="0.35">
      <c r="A20" s="58" t="s">
        <v>23</v>
      </c>
      <c r="B20" s="42" t="s">
        <v>225</v>
      </c>
      <c r="C20" s="48">
        <v>185926.31970000002</v>
      </c>
      <c r="D20" s="25">
        <f t="shared" si="0"/>
        <v>130148.42379</v>
      </c>
      <c r="E20" s="28">
        <f t="shared" si="1"/>
        <v>167333.68773000003</v>
      </c>
      <c r="F20" s="10"/>
      <c r="G20" s="11">
        <f>Tabela35[[#This Row],[Volume
Cadastrado (m³)]]/Tabela35[[#This Row],[Volume equivalente de  Etanol Anidro comercializado em 2025 (m³)]]</f>
        <v>0</v>
      </c>
      <c r="H20" s="10"/>
      <c r="I20" s="9">
        <f t="shared" si="3"/>
        <v>0</v>
      </c>
      <c r="J20" s="7" t="str">
        <f t="shared" si="2"/>
        <v>Não</v>
      </c>
      <c r="K20" s="7" t="str">
        <f>IF(Tabela35[[#This Row],[% homologado]]&gt;0.9,"Contrato de Fornecimento",IF(Tabela35[[#This Row],[% Cadastrado]]&lt;0.7,"Compra Direta","Prazo Adicional ao $ 5º do Art.3º*"))</f>
        <v>Compra Direta</v>
      </c>
    </row>
    <row r="21" spans="1:11" x14ac:dyDescent="0.35">
      <c r="A21" s="58" t="s">
        <v>19</v>
      </c>
      <c r="B21" s="42" t="s">
        <v>226</v>
      </c>
      <c r="C21" s="48">
        <v>180041.54280000005</v>
      </c>
      <c r="D21" s="25">
        <f t="shared" si="0"/>
        <v>126029.07996000003</v>
      </c>
      <c r="E21" s="28">
        <f t="shared" si="1"/>
        <v>162037.38852000007</v>
      </c>
      <c r="F21" s="10"/>
      <c r="G21" s="11">
        <f>Tabela35[[#This Row],[Volume
Cadastrado (m³)]]/Tabela35[[#This Row],[Volume equivalente de  Etanol Anidro comercializado em 2025 (m³)]]</f>
        <v>0</v>
      </c>
      <c r="H21" s="10"/>
      <c r="I21" s="9">
        <f t="shared" si="3"/>
        <v>0</v>
      </c>
      <c r="J21" s="7" t="str">
        <f t="shared" si="2"/>
        <v>Não</v>
      </c>
      <c r="K21" s="7" t="str">
        <f>IF(Tabela35[[#This Row],[% homologado]]&gt;0.9,"Contrato de Fornecimento",IF(Tabela35[[#This Row],[% Cadastrado]]&lt;0.7,"Compra Direta","Prazo Adicional ao $ 5º do Art.3º*"))</f>
        <v>Compra Direta</v>
      </c>
    </row>
    <row r="22" spans="1:11" x14ac:dyDescent="0.35">
      <c r="A22" s="58" t="s">
        <v>30</v>
      </c>
      <c r="B22" s="42" t="s">
        <v>227</v>
      </c>
      <c r="C22" s="48">
        <v>169580.77439999999</v>
      </c>
      <c r="D22" s="25">
        <f t="shared" si="0"/>
        <v>118706.54207999998</v>
      </c>
      <c r="E22" s="28">
        <f t="shared" si="1"/>
        <v>152622.69696</v>
      </c>
      <c r="F22" s="10"/>
      <c r="G22" s="11">
        <f>Tabela35[[#This Row],[Volume
Cadastrado (m³)]]/Tabela35[[#This Row],[Volume equivalente de  Etanol Anidro comercializado em 2025 (m³)]]</f>
        <v>0</v>
      </c>
      <c r="H22" s="10"/>
      <c r="I22" s="9">
        <f t="shared" si="3"/>
        <v>0</v>
      </c>
      <c r="J22" s="7" t="str">
        <f t="shared" si="2"/>
        <v>Não</v>
      </c>
      <c r="K22" s="7" t="str">
        <f>IF(Tabela35[[#This Row],[% homologado]]&gt;0.9,"Contrato de Fornecimento",IF(Tabela35[[#This Row],[% Cadastrado]]&lt;0.7,"Compra Direta","Prazo Adicional ao $ 5º do Art.3º*"))</f>
        <v>Compra Direta</v>
      </c>
    </row>
    <row r="23" spans="1:11" x14ac:dyDescent="0.35">
      <c r="A23" s="58" t="s">
        <v>32</v>
      </c>
      <c r="B23" s="42" t="s">
        <v>228</v>
      </c>
      <c r="C23" s="48">
        <v>158194.75170000002</v>
      </c>
      <c r="D23" s="25">
        <f t="shared" si="0"/>
        <v>110736.32619000001</v>
      </c>
      <c r="E23" s="28">
        <f t="shared" si="1"/>
        <v>142375.27653000003</v>
      </c>
      <c r="F23" s="10"/>
      <c r="G23" s="11">
        <f>Tabela35[[#This Row],[Volume
Cadastrado (m³)]]/Tabela35[[#This Row],[Volume equivalente de  Etanol Anidro comercializado em 2025 (m³)]]</f>
        <v>0</v>
      </c>
      <c r="H23" s="10"/>
      <c r="I23" s="9">
        <f t="shared" si="3"/>
        <v>0</v>
      </c>
      <c r="J23" s="7" t="str">
        <f t="shared" si="2"/>
        <v>Não</v>
      </c>
      <c r="K23" s="7" t="str">
        <f>IF(Tabela35[[#This Row],[% homologado]]&gt;0.9,"Contrato de Fornecimento",IF(Tabela35[[#This Row],[% Cadastrado]]&lt;0.7,"Compra Direta","Prazo Adicional ao $ 5º do Art.3º*"))</f>
        <v>Compra Direta</v>
      </c>
    </row>
    <row r="24" spans="1:11" x14ac:dyDescent="0.35">
      <c r="A24" s="58" t="s">
        <v>22</v>
      </c>
      <c r="B24" s="42" t="s">
        <v>229</v>
      </c>
      <c r="C24" s="48">
        <v>157034.05170000001</v>
      </c>
      <c r="D24" s="25">
        <f t="shared" si="0"/>
        <v>109923.83619</v>
      </c>
      <c r="E24" s="28">
        <f t="shared" si="1"/>
        <v>141330.64653000003</v>
      </c>
      <c r="F24" s="10"/>
      <c r="G24" s="11">
        <f>Tabela35[[#This Row],[Volume
Cadastrado (m³)]]/Tabela35[[#This Row],[Volume equivalente de  Etanol Anidro comercializado em 2025 (m³)]]</f>
        <v>0</v>
      </c>
      <c r="H24" s="10"/>
      <c r="I24" s="9">
        <f t="shared" si="3"/>
        <v>0</v>
      </c>
      <c r="J24" s="7" t="str">
        <f t="shared" si="2"/>
        <v>Não</v>
      </c>
      <c r="K24" s="7" t="str">
        <f>IF(Tabela35[[#This Row],[% homologado]]&gt;0.9,"Contrato de Fornecimento",IF(Tabela35[[#This Row],[% Cadastrado]]&lt;0.7,"Compra Direta","Prazo Adicional ao $ 5º do Art.3º*"))</f>
        <v>Compra Direta</v>
      </c>
    </row>
    <row r="25" spans="1:11" x14ac:dyDescent="0.35">
      <c r="A25" s="58" t="s">
        <v>31</v>
      </c>
      <c r="B25" s="42" t="s">
        <v>230</v>
      </c>
      <c r="C25" s="48">
        <v>146360.40300000002</v>
      </c>
      <c r="D25" s="25">
        <f t="shared" si="0"/>
        <v>102452.28210000001</v>
      </c>
      <c r="E25" s="28">
        <f t="shared" si="1"/>
        <v>131724.36270000003</v>
      </c>
      <c r="F25" s="10"/>
      <c r="G25" s="11">
        <f>Tabela35[[#This Row],[Volume
Cadastrado (m³)]]/Tabela35[[#This Row],[Volume equivalente de  Etanol Anidro comercializado em 2025 (m³)]]</f>
        <v>0</v>
      </c>
      <c r="H25" s="10"/>
      <c r="I25" s="9">
        <f t="shared" si="3"/>
        <v>0</v>
      </c>
      <c r="J25" s="7" t="str">
        <f t="shared" si="2"/>
        <v>Não</v>
      </c>
      <c r="K25" s="7" t="str">
        <f>IF(Tabela35[[#This Row],[% homologado]]&gt;0.9,"Contrato de Fornecimento",IF(Tabela35[[#This Row],[% Cadastrado]]&lt;0.7,"Compra Direta","Prazo Adicional ao $ 5º do Art.3º*"))</f>
        <v>Compra Direta</v>
      </c>
    </row>
    <row r="26" spans="1:11" x14ac:dyDescent="0.35">
      <c r="A26" s="58" t="s">
        <v>26</v>
      </c>
      <c r="B26" s="42" t="s">
        <v>231</v>
      </c>
      <c r="C26" s="48">
        <v>136932.67410000003</v>
      </c>
      <c r="D26" s="26">
        <f t="shared" si="0"/>
        <v>95852.871870000017</v>
      </c>
      <c r="E26" s="27">
        <f t="shared" si="1"/>
        <v>123239.40669000003</v>
      </c>
      <c r="F26" s="10"/>
      <c r="G26" s="11">
        <f>Tabela35[[#This Row],[Volume
Cadastrado (m³)]]/Tabela35[[#This Row],[Volume equivalente de  Etanol Anidro comercializado em 2025 (m³)]]</f>
        <v>0</v>
      </c>
      <c r="H26" s="10"/>
      <c r="I26" s="9">
        <f t="shared" si="3"/>
        <v>0</v>
      </c>
      <c r="J26" s="7" t="str">
        <f t="shared" si="2"/>
        <v>Não</v>
      </c>
      <c r="K26" s="7" t="str">
        <f>IF(Tabela35[[#This Row],[% homologado]]&gt;0.9,"Contrato de Fornecimento",IF(Tabela35[[#This Row],[% Cadastrado]]&lt;0.7,"Compra Direta","Prazo Adicional ao $ 5º do Art.3º*"))</f>
        <v>Compra Direta</v>
      </c>
    </row>
    <row r="27" spans="1:11" x14ac:dyDescent="0.35">
      <c r="A27" s="58" t="s">
        <v>34</v>
      </c>
      <c r="B27" s="42" t="s">
        <v>232</v>
      </c>
      <c r="C27" s="48">
        <v>135858.19500000004</v>
      </c>
      <c r="D27" s="25">
        <f t="shared" si="0"/>
        <v>95100.736500000014</v>
      </c>
      <c r="E27" s="28">
        <f t="shared" si="1"/>
        <v>122272.37550000004</v>
      </c>
      <c r="F27" s="10"/>
      <c r="G27" s="11">
        <f>Tabela35[[#This Row],[Volume
Cadastrado (m³)]]/Tabela35[[#This Row],[Volume equivalente de  Etanol Anidro comercializado em 2025 (m³)]]</f>
        <v>0</v>
      </c>
      <c r="H27" s="10"/>
      <c r="I27" s="9">
        <f t="shared" si="3"/>
        <v>0</v>
      </c>
      <c r="J27" s="7" t="str">
        <f t="shared" si="2"/>
        <v>Não</v>
      </c>
      <c r="K27" s="7" t="str">
        <f>IF(Tabela35[[#This Row],[% homologado]]&gt;0.9,"Contrato de Fornecimento",IF(Tabela35[[#This Row],[% Cadastrado]]&lt;0.7,"Compra Direta","Prazo Adicional ao $ 5º do Art.3º*"))</f>
        <v>Compra Direta</v>
      </c>
    </row>
    <row r="28" spans="1:11" x14ac:dyDescent="0.35">
      <c r="A28" s="58" t="s">
        <v>144</v>
      </c>
      <c r="B28" s="42" t="s">
        <v>233</v>
      </c>
      <c r="C28" s="48">
        <v>132611.51549999998</v>
      </c>
      <c r="D28" s="25">
        <f t="shared" si="0"/>
        <v>92828.06084999998</v>
      </c>
      <c r="E28" s="28">
        <f t="shared" si="1"/>
        <v>119350.36394999998</v>
      </c>
      <c r="F28" s="10"/>
      <c r="G28" s="11">
        <f>Tabela35[[#This Row],[Volume
Cadastrado (m³)]]/Tabela35[[#This Row],[Volume equivalente de  Etanol Anidro comercializado em 2025 (m³)]]</f>
        <v>0</v>
      </c>
      <c r="H28" s="10"/>
      <c r="I28" s="9">
        <f t="shared" si="3"/>
        <v>0</v>
      </c>
      <c r="J28" s="7" t="str">
        <f t="shared" si="2"/>
        <v>Não</v>
      </c>
      <c r="K28" s="7" t="str">
        <f>IF(Tabela35[[#This Row],[% homologado]]&gt;0.9,"Contrato de Fornecimento",IF(Tabela35[[#This Row],[% Cadastrado]]&lt;0.7,"Compra Direta","Prazo Adicional ao $ 5º do Art.3º*"))</f>
        <v>Compra Direta</v>
      </c>
    </row>
    <row r="29" spans="1:11" x14ac:dyDescent="0.35">
      <c r="A29" s="58" t="s">
        <v>27</v>
      </c>
      <c r="B29" s="42" t="s">
        <v>234</v>
      </c>
      <c r="C29" s="48">
        <v>128396.72790000001</v>
      </c>
      <c r="D29" s="25">
        <f t="shared" si="0"/>
        <v>89877.709530000007</v>
      </c>
      <c r="E29" s="28">
        <f t="shared" si="1"/>
        <v>115557.05511000002</v>
      </c>
      <c r="F29" s="10"/>
      <c r="G29" s="11">
        <f>Tabela35[[#This Row],[Volume
Cadastrado (m³)]]/Tabela35[[#This Row],[Volume equivalente de  Etanol Anidro comercializado em 2025 (m³)]]</f>
        <v>0</v>
      </c>
      <c r="H29" s="10"/>
      <c r="I29" s="9">
        <f t="shared" si="3"/>
        <v>0</v>
      </c>
      <c r="J29" s="7" t="str">
        <f t="shared" si="2"/>
        <v>Não</v>
      </c>
      <c r="K29" s="7" t="str">
        <f>IF(Tabela35[[#This Row],[% homologado]]&gt;0.9,"Contrato de Fornecimento",IF(Tabela35[[#This Row],[% Cadastrado]]&lt;0.7,"Compra Direta","Prazo Adicional ao $ 5º do Art.3º*"))</f>
        <v>Compra Direta</v>
      </c>
    </row>
    <row r="30" spans="1:11" x14ac:dyDescent="0.35">
      <c r="A30" s="58" t="s">
        <v>35</v>
      </c>
      <c r="B30" s="42" t="s">
        <v>235</v>
      </c>
      <c r="C30" s="48">
        <v>108022.96830000002</v>
      </c>
      <c r="D30" s="25">
        <f t="shared" si="0"/>
        <v>75616.077810000017</v>
      </c>
      <c r="E30" s="28">
        <f t="shared" si="1"/>
        <v>97220.671470000016</v>
      </c>
      <c r="F30" s="10"/>
      <c r="G30" s="11">
        <f>Tabela35[[#This Row],[Volume
Cadastrado (m³)]]/Tabela35[[#This Row],[Volume equivalente de  Etanol Anidro comercializado em 2025 (m³)]]</f>
        <v>0</v>
      </c>
      <c r="H30" s="10"/>
      <c r="I30" s="9">
        <f t="shared" si="3"/>
        <v>0</v>
      </c>
      <c r="J30" s="7" t="str">
        <f t="shared" si="2"/>
        <v>Não</v>
      </c>
      <c r="K30" s="7" t="str">
        <f>IF(Tabela35[[#This Row],[% homologado]]&gt;0.9,"Contrato de Fornecimento",IF(Tabela35[[#This Row],[% Cadastrado]]&lt;0.7,"Compra Direta","Prazo Adicional ao $ 5º do Art.3º*"))</f>
        <v>Compra Direta</v>
      </c>
    </row>
    <row r="31" spans="1:11" x14ac:dyDescent="0.35">
      <c r="A31" s="58" t="s">
        <v>45</v>
      </c>
      <c r="B31" s="42" t="s">
        <v>236</v>
      </c>
      <c r="C31" s="48">
        <v>103072.52639999999</v>
      </c>
      <c r="D31" s="25">
        <f t="shared" si="0"/>
        <v>72150.768479999984</v>
      </c>
      <c r="E31" s="28">
        <f t="shared" si="1"/>
        <v>92765.273759999996</v>
      </c>
      <c r="F31" s="10"/>
      <c r="G31" s="11">
        <f>Tabela35[[#This Row],[Volume
Cadastrado (m³)]]/Tabela35[[#This Row],[Volume equivalente de  Etanol Anidro comercializado em 2025 (m³)]]</f>
        <v>0</v>
      </c>
      <c r="H31" s="10"/>
      <c r="I31" s="9">
        <f t="shared" si="3"/>
        <v>0</v>
      </c>
      <c r="J31" s="7" t="str">
        <f t="shared" si="2"/>
        <v>Não</v>
      </c>
      <c r="K31" s="7" t="str">
        <f>IF(Tabela35[[#This Row],[% homologado]]&gt;0.9,"Contrato de Fornecimento",IF(Tabela35[[#This Row],[% Cadastrado]]&lt;0.7,"Compra Direta","Prazo Adicional ao $ 5º do Art.3º*"))</f>
        <v>Compra Direta</v>
      </c>
    </row>
    <row r="32" spans="1:11" x14ac:dyDescent="0.35">
      <c r="A32" s="58" t="s">
        <v>199</v>
      </c>
      <c r="B32" s="42" t="s">
        <v>237</v>
      </c>
      <c r="C32" s="48">
        <v>99381.871800000008</v>
      </c>
      <c r="D32" s="25">
        <f t="shared" si="0"/>
        <v>69567.310259999998</v>
      </c>
      <c r="E32" s="28">
        <f t="shared" si="1"/>
        <v>89443.684620000015</v>
      </c>
      <c r="F32" s="10"/>
      <c r="G32" s="11">
        <f>Tabela35[[#This Row],[Volume
Cadastrado (m³)]]/Tabela35[[#This Row],[Volume equivalente de  Etanol Anidro comercializado em 2025 (m³)]]</f>
        <v>0</v>
      </c>
      <c r="H32" s="10"/>
      <c r="I32" s="8">
        <f t="shared" si="3"/>
        <v>0</v>
      </c>
      <c r="J32" s="7" t="str">
        <f t="shared" si="2"/>
        <v>Não</v>
      </c>
      <c r="K32" s="7" t="str">
        <f>IF(Tabela35[[#This Row],[% homologado]]&gt;=0.9,"Contrato de Fornecimento",IF(Tabela35[[#This Row],[% Cadastrado]]&lt;0.7,"Compra Direta","Prazo Adicional ao $ 5º do Art.3º*"))</f>
        <v>Compra Direta</v>
      </c>
    </row>
    <row r="33" spans="1:11" x14ac:dyDescent="0.35">
      <c r="A33" s="58" t="s">
        <v>44</v>
      </c>
      <c r="B33" s="42" t="s">
        <v>238</v>
      </c>
      <c r="C33" s="48">
        <v>98710.901400000017</v>
      </c>
      <c r="D33" s="25">
        <f t="shared" si="0"/>
        <v>69097.630980000002</v>
      </c>
      <c r="E33" s="28">
        <f t="shared" si="1"/>
        <v>88839.811260000017</v>
      </c>
      <c r="F33" s="10"/>
      <c r="G33" s="11">
        <f>Tabela35[[#This Row],[Volume
Cadastrado (m³)]]/Tabela35[[#This Row],[Volume equivalente de  Etanol Anidro comercializado em 2025 (m³)]]</f>
        <v>0</v>
      </c>
      <c r="H33" s="10"/>
      <c r="I33" s="9">
        <f t="shared" si="3"/>
        <v>0</v>
      </c>
      <c r="J33" s="7" t="str">
        <f t="shared" si="2"/>
        <v>Não</v>
      </c>
      <c r="K33" s="7" t="str">
        <f>IF(Tabela35[[#This Row],[% homologado]]&gt;0.9,"Contrato de Fornecimento",IF(Tabela35[[#This Row],[% Cadastrado]]&lt;0.7,"Compra Direta","Prazo Adicional ao $ 5º do Art.3º*"))</f>
        <v>Compra Direta</v>
      </c>
    </row>
    <row r="34" spans="1:11" x14ac:dyDescent="0.35">
      <c r="A34" s="58" t="s">
        <v>155</v>
      </c>
      <c r="B34" s="42" t="s">
        <v>239</v>
      </c>
      <c r="C34" s="48">
        <v>95459.883600000001</v>
      </c>
      <c r="D34" s="25">
        <f t="shared" si="0"/>
        <v>66821.918519999992</v>
      </c>
      <c r="E34" s="28">
        <f t="shared" si="1"/>
        <v>85913.895239999998</v>
      </c>
      <c r="F34" s="10"/>
      <c r="G34" s="11">
        <f>Tabela35[[#This Row],[Volume
Cadastrado (m³)]]/Tabela35[[#This Row],[Volume equivalente de  Etanol Anidro comercializado em 2025 (m³)]]</f>
        <v>0</v>
      </c>
      <c r="H34" s="10"/>
      <c r="I34" s="9">
        <f t="shared" si="3"/>
        <v>0</v>
      </c>
      <c r="J34" s="7" t="str">
        <f t="shared" si="2"/>
        <v>Não</v>
      </c>
      <c r="K34" s="7" t="str">
        <f>IF(Tabela35[[#This Row],[% homologado]]&gt;0.9,"Contrato de Fornecimento",IF(Tabela35[[#This Row],[% Cadastrado]]&lt;0.7,"Compra Direta","Prazo Adicional ao $ 5º do Art.3º*"))</f>
        <v>Compra Direta</v>
      </c>
    </row>
    <row r="35" spans="1:11" x14ac:dyDescent="0.35">
      <c r="A35" s="58" t="s">
        <v>28</v>
      </c>
      <c r="B35" s="42" t="s">
        <v>240</v>
      </c>
      <c r="C35" s="48">
        <v>93885.953099999999</v>
      </c>
      <c r="D35" s="25">
        <f t="shared" si="0"/>
        <v>65720.167170000001</v>
      </c>
      <c r="E35" s="28">
        <f t="shared" si="1"/>
        <v>84497.357789999995</v>
      </c>
      <c r="F35" s="10"/>
      <c r="G35" s="11">
        <f>Tabela35[[#This Row],[Volume
Cadastrado (m³)]]/Tabela35[[#This Row],[Volume equivalente de  Etanol Anidro comercializado em 2025 (m³)]]</f>
        <v>0</v>
      </c>
      <c r="H35" s="10"/>
      <c r="I35" s="8">
        <f t="shared" si="3"/>
        <v>0</v>
      </c>
      <c r="J35" s="7" t="str">
        <f t="shared" si="2"/>
        <v>Não</v>
      </c>
      <c r="K35" s="7" t="str">
        <f>IF(Tabela35[[#This Row],[% homologado]]&gt;0.9,"Contrato de Fornecimento",IF(Tabela35[[#This Row],[% Cadastrado]]&lt;0.7,"Compra Direta","Prazo Adicional ao $ 5º do Art.3º*"))</f>
        <v>Compra Direta</v>
      </c>
    </row>
    <row r="36" spans="1:11" x14ac:dyDescent="0.35">
      <c r="A36" s="58" t="s">
        <v>36</v>
      </c>
      <c r="B36" s="42" t="s">
        <v>241</v>
      </c>
      <c r="C36" s="48">
        <v>91008.862200000003</v>
      </c>
      <c r="D36" s="26">
        <f t="shared" si="0"/>
        <v>63706.203539999995</v>
      </c>
      <c r="E36" s="27">
        <f t="shared" si="1"/>
        <v>81907.975980000003</v>
      </c>
      <c r="F36" s="10"/>
      <c r="G36" s="11">
        <f>Tabela35[[#This Row],[Volume
Cadastrado (m³)]]/Tabela35[[#This Row],[Volume equivalente de  Etanol Anidro comercializado em 2025 (m³)]]</f>
        <v>0</v>
      </c>
      <c r="H36" s="10"/>
      <c r="I36" s="9">
        <f t="shared" si="3"/>
        <v>0</v>
      </c>
      <c r="J36" s="7" t="str">
        <f t="shared" si="2"/>
        <v>Não</v>
      </c>
      <c r="K36" s="7" t="str">
        <f>IF(Tabela35[[#This Row],[% homologado]]&gt;0.9,"Contrato de Fornecimento",IF(Tabela35[[#This Row],[% Cadastrado]]&lt;0.7,"Compra Direta","Prazo Adicional ao $ 5º do Art.3º*"))</f>
        <v>Compra Direta</v>
      </c>
    </row>
    <row r="37" spans="1:11" x14ac:dyDescent="0.35">
      <c r="A37" s="58" t="s">
        <v>200</v>
      </c>
      <c r="B37" s="42" t="s">
        <v>242</v>
      </c>
      <c r="C37" s="48">
        <v>84197.917799999996</v>
      </c>
      <c r="D37" s="25">
        <f t="shared" si="0"/>
        <v>58938.54245999999</v>
      </c>
      <c r="E37" s="28">
        <f t="shared" si="1"/>
        <v>75778.126019999996</v>
      </c>
      <c r="F37" s="10"/>
      <c r="G37" s="11">
        <f>Tabela35[[#This Row],[Volume
Cadastrado (m³)]]/Tabela35[[#This Row],[Volume equivalente de  Etanol Anidro comercializado em 2025 (m³)]]</f>
        <v>0</v>
      </c>
      <c r="H37" s="10"/>
      <c r="I37" s="9">
        <f t="shared" si="3"/>
        <v>0</v>
      </c>
      <c r="J37" s="7" t="str">
        <f t="shared" si="2"/>
        <v>Não</v>
      </c>
      <c r="K37" s="7" t="str">
        <f>IF(Tabela35[[#This Row],[% homologado]]&gt;0.9,"Contrato de Fornecimento",IF(Tabela35[[#This Row],[% Cadastrado]]&lt;0.7,"Compra Direta","Prazo Adicional ao $ 5º do Art.3º*"))</f>
        <v>Compra Direta</v>
      </c>
    </row>
    <row r="38" spans="1:11" x14ac:dyDescent="0.35">
      <c r="A38" s="58" t="s">
        <v>40</v>
      </c>
      <c r="B38" s="42" t="s">
        <v>243</v>
      </c>
      <c r="C38" s="48">
        <v>83560.092600000018</v>
      </c>
      <c r="D38" s="25">
        <f t="shared" si="0"/>
        <v>58492.064820000007</v>
      </c>
      <c r="E38" s="28">
        <f t="shared" si="1"/>
        <v>75204.083340000012</v>
      </c>
      <c r="F38" s="10"/>
      <c r="G38" s="15">
        <f>Tabela35[[#This Row],[Volume
Cadastrado (m³)]]/Tabela35[[#This Row],[Volume equivalente de  Etanol Anidro comercializado em 2025 (m³)]]</f>
        <v>0</v>
      </c>
      <c r="H38" s="10"/>
      <c r="I38" s="9">
        <f t="shared" si="3"/>
        <v>0</v>
      </c>
      <c r="J38" s="7" t="str">
        <f t="shared" si="2"/>
        <v>Não</v>
      </c>
      <c r="K38" s="7" t="str">
        <f>IF(Tabela35[[#This Row],[% homologado]]&gt;0.9,"Contrato de Fornecimento",IF(Tabela35[[#This Row],[% Cadastrado]]&lt;0.7,"Compra Direta","Prazo Adicional ao $ 5º do Art.3º*"))</f>
        <v>Compra Direta</v>
      </c>
    </row>
    <row r="39" spans="1:11" x14ac:dyDescent="0.35">
      <c r="A39" s="58" t="s">
        <v>37</v>
      </c>
      <c r="B39" s="42" t="s">
        <v>244</v>
      </c>
      <c r="C39" s="48">
        <v>78120.60030000002</v>
      </c>
      <c r="D39" s="26">
        <f t="shared" si="0"/>
        <v>54684.420210000011</v>
      </c>
      <c r="E39" s="27">
        <f t="shared" si="1"/>
        <v>70308.540270000027</v>
      </c>
      <c r="F39" s="10"/>
      <c r="G39" s="11">
        <f>Tabela35[[#This Row],[Volume
Cadastrado (m³)]]/Tabela35[[#This Row],[Volume equivalente de  Etanol Anidro comercializado em 2025 (m³)]]</f>
        <v>0</v>
      </c>
      <c r="H39" s="10"/>
      <c r="I39" s="9">
        <f t="shared" si="3"/>
        <v>0</v>
      </c>
      <c r="J39" s="7" t="str">
        <f t="shared" si="2"/>
        <v>Não</v>
      </c>
      <c r="K39" s="7" t="str">
        <f>IF(Tabela35[[#This Row],[% homologado]]&gt;0.9,"Contrato de Fornecimento",IF(Tabela35[[#This Row],[% Cadastrado]]&lt;0.7,"Compra Direta","Prazo Adicional ao $ 5º do Art.3º*"))</f>
        <v>Compra Direta</v>
      </c>
    </row>
    <row r="40" spans="1:11" x14ac:dyDescent="0.35">
      <c r="A40" s="58" t="s">
        <v>38</v>
      </c>
      <c r="B40" s="42" t="s">
        <v>245</v>
      </c>
      <c r="C40" s="48">
        <v>73994.13</v>
      </c>
      <c r="D40" s="25">
        <f t="shared" si="0"/>
        <v>51795.891000000003</v>
      </c>
      <c r="E40" s="28">
        <f t="shared" si="1"/>
        <v>66594.717000000004</v>
      </c>
      <c r="F40" s="10"/>
      <c r="G40" s="11">
        <f>Tabela35[[#This Row],[Volume
Cadastrado (m³)]]/Tabela35[[#This Row],[Volume equivalente de  Etanol Anidro comercializado em 2025 (m³)]]</f>
        <v>0</v>
      </c>
      <c r="H40" s="10"/>
      <c r="I40" s="9">
        <f t="shared" si="3"/>
        <v>0</v>
      </c>
      <c r="J40" s="7" t="str">
        <f t="shared" si="2"/>
        <v>Não</v>
      </c>
      <c r="K40" s="7" t="str">
        <f>IF(Tabela35[[#This Row],[% homologado]]&gt;0.9,"Contrato de Fornecimento",IF(Tabela35[[#This Row],[% Cadastrado]]&lt;0.7,"Compra Direta","Prazo Adicional ao $ 5º do Art.3º*"))</f>
        <v>Compra Direta</v>
      </c>
    </row>
    <row r="41" spans="1:11" x14ac:dyDescent="0.35">
      <c r="A41" s="58" t="s">
        <v>43</v>
      </c>
      <c r="B41" s="42" t="s">
        <v>246</v>
      </c>
      <c r="C41" s="48">
        <v>68921.762700000007</v>
      </c>
      <c r="D41" s="25">
        <f t="shared" ref="D41:D72" si="4">C41*0.7</f>
        <v>48245.233890000003</v>
      </c>
      <c r="E41" s="28">
        <f t="shared" ref="E41:E72" si="5">C41*0.9</f>
        <v>62029.58643000001</v>
      </c>
      <c r="F41" s="10"/>
      <c r="G41" s="11">
        <f>Tabela35[[#This Row],[Volume
Cadastrado (m³)]]/Tabela35[[#This Row],[Volume equivalente de  Etanol Anidro comercializado em 2025 (m³)]]</f>
        <v>0</v>
      </c>
      <c r="H41" s="10"/>
      <c r="I41" s="9">
        <f t="shared" si="3"/>
        <v>0</v>
      </c>
      <c r="J41" s="7" t="str">
        <f t="shared" ref="J41:J72" si="6">IF(I41&gt;=90%,"Sim","Não")</f>
        <v>Não</v>
      </c>
      <c r="K41" s="7" t="str">
        <f>IF(Tabela35[[#This Row],[% homologado]]&gt;0.9,"Contrato de Fornecimento",IF(Tabela35[[#This Row],[% Cadastrado]]&lt;0.7,"Compra Direta","Prazo Adicional ao $ 5º do Art.3º*"))</f>
        <v>Compra Direta</v>
      </c>
    </row>
    <row r="42" spans="1:11" x14ac:dyDescent="0.35">
      <c r="A42" s="58" t="s">
        <v>39</v>
      </c>
      <c r="B42" s="42" t="s">
        <v>247</v>
      </c>
      <c r="C42" s="48">
        <v>67644.800400000007</v>
      </c>
      <c r="D42" s="25">
        <f t="shared" si="4"/>
        <v>47351.360280000001</v>
      </c>
      <c r="E42" s="28">
        <f t="shared" si="5"/>
        <v>60880.320360000005</v>
      </c>
      <c r="F42" s="10"/>
      <c r="G42" s="11">
        <f>Tabela35[[#This Row],[Volume
Cadastrado (m³)]]/Tabela35[[#This Row],[Volume equivalente de  Etanol Anidro comercializado em 2025 (m³)]]</f>
        <v>0</v>
      </c>
      <c r="H42" s="10"/>
      <c r="I42" s="9">
        <f t="shared" si="3"/>
        <v>0</v>
      </c>
      <c r="J42" s="7" t="str">
        <f t="shared" si="6"/>
        <v>Não</v>
      </c>
      <c r="K42" s="7" t="str">
        <f>IF(Tabela35[[#This Row],[% homologado]]&gt;0.9,"Contrato de Fornecimento",IF(Tabela35[[#This Row],[% Cadastrado]]&lt;0.7,"Compra Direta","Prazo Adicional ao $ 5º do Art.3º*"))</f>
        <v>Compra Direta</v>
      </c>
    </row>
    <row r="43" spans="1:11" x14ac:dyDescent="0.35">
      <c r="A43" s="58" t="s">
        <v>33</v>
      </c>
      <c r="B43" s="42" t="s">
        <v>248</v>
      </c>
      <c r="C43" s="48">
        <v>58975.0887</v>
      </c>
      <c r="D43" s="25">
        <f t="shared" si="4"/>
        <v>41282.562089999999</v>
      </c>
      <c r="E43" s="28">
        <f t="shared" si="5"/>
        <v>53077.579830000002</v>
      </c>
      <c r="F43" s="10"/>
      <c r="G43" s="11">
        <f>Tabela35[[#This Row],[Volume
Cadastrado (m³)]]/Tabela35[[#This Row],[Volume equivalente de  Etanol Anidro comercializado em 2025 (m³)]]</f>
        <v>0</v>
      </c>
      <c r="H43" s="10"/>
      <c r="I43" s="9">
        <f t="shared" ref="I43:I74" si="7">H43/C43</f>
        <v>0</v>
      </c>
      <c r="J43" s="7" t="str">
        <f t="shared" si="6"/>
        <v>Não</v>
      </c>
      <c r="K43" s="7" t="str">
        <f>IF(Tabela35[[#This Row],[% homologado]]&gt;0.9,"Contrato de Fornecimento",IF(Tabela35[[#This Row],[% Cadastrado]]&lt;0.7,"Compra Direta","Prazo Adicional ao $ 5º do Art.3º*"))</f>
        <v>Compra Direta</v>
      </c>
    </row>
    <row r="44" spans="1:11" x14ac:dyDescent="0.35">
      <c r="A44" s="58" t="s">
        <v>201</v>
      </c>
      <c r="B44" s="42" t="s">
        <v>249</v>
      </c>
      <c r="C44" s="48">
        <v>58919.265000000007</v>
      </c>
      <c r="D44" s="25">
        <f t="shared" si="4"/>
        <v>41243.485500000003</v>
      </c>
      <c r="E44" s="28">
        <f t="shared" si="5"/>
        <v>53027.338500000005</v>
      </c>
      <c r="F44" s="10"/>
      <c r="G44" s="11">
        <f>Tabela35[[#This Row],[Volume
Cadastrado (m³)]]/Tabela35[[#This Row],[Volume equivalente de  Etanol Anidro comercializado em 2025 (m³)]]</f>
        <v>0</v>
      </c>
      <c r="H44" s="10"/>
      <c r="I44" s="9">
        <f t="shared" si="7"/>
        <v>0</v>
      </c>
      <c r="J44" s="7" t="str">
        <f t="shared" si="6"/>
        <v>Não</v>
      </c>
      <c r="K44" s="7" t="str">
        <f>IF(Tabela35[[#This Row],[% homologado]]&gt;0.9,"Contrato de Fornecimento",IF(Tabela35[[#This Row],[% Cadastrado]]&lt;0.7,"Compra Direta","Prazo Adicional ao $ 5º do Art.3º*"))</f>
        <v>Compra Direta</v>
      </c>
    </row>
    <row r="45" spans="1:11" x14ac:dyDescent="0.35">
      <c r="A45" s="58" t="s">
        <v>51</v>
      </c>
      <c r="B45" s="42" t="s">
        <v>250</v>
      </c>
      <c r="C45" s="48">
        <v>57661.080000000009</v>
      </c>
      <c r="D45" s="25">
        <f t="shared" si="4"/>
        <v>40362.756000000001</v>
      </c>
      <c r="E45" s="28">
        <f t="shared" si="5"/>
        <v>51894.972000000009</v>
      </c>
      <c r="F45" s="10"/>
      <c r="G45" s="11">
        <f>Tabela35[[#This Row],[Volume
Cadastrado (m³)]]/Tabela35[[#This Row],[Volume equivalente de  Etanol Anidro comercializado em 2025 (m³)]]</f>
        <v>0</v>
      </c>
      <c r="H45" s="10"/>
      <c r="I45" s="9">
        <f t="shared" si="7"/>
        <v>0</v>
      </c>
      <c r="J45" s="7" t="str">
        <f t="shared" si="6"/>
        <v>Não</v>
      </c>
      <c r="K45" s="7" t="str">
        <f>IF(Tabela35[[#This Row],[% homologado]]&gt;0.9,"Contrato de Fornecimento",IF(Tabela35[[#This Row],[% Cadastrado]]&lt;0.7,"Compra Direta","Prazo Adicional ao $ 5º do Art.3º*"))</f>
        <v>Compra Direta</v>
      </c>
    </row>
    <row r="46" spans="1:11" x14ac:dyDescent="0.35">
      <c r="A46" s="58" t="s">
        <v>42</v>
      </c>
      <c r="B46" s="42" t="s">
        <v>251</v>
      </c>
      <c r="C46" s="48">
        <v>56356.713900000002</v>
      </c>
      <c r="D46" s="25">
        <f t="shared" si="4"/>
        <v>39449.69973</v>
      </c>
      <c r="E46" s="28">
        <f t="shared" si="5"/>
        <v>50721.042510000007</v>
      </c>
      <c r="F46" s="10"/>
      <c r="G46" s="11">
        <f>Tabela35[[#This Row],[Volume
Cadastrado (m³)]]/Tabela35[[#This Row],[Volume equivalente de  Etanol Anidro comercializado em 2025 (m³)]]</f>
        <v>0</v>
      </c>
      <c r="H46" s="10"/>
      <c r="I46" s="9">
        <f t="shared" si="7"/>
        <v>0</v>
      </c>
      <c r="J46" s="7" t="str">
        <f t="shared" si="6"/>
        <v>Não</v>
      </c>
      <c r="K46" s="7" t="str">
        <f>IF(Tabela35[[#This Row],[% homologado]]&gt;0.9,"Contrato de Fornecimento",IF(Tabela35[[#This Row],[% Cadastrado]]&lt;0.7,"Compra Direta","Prazo Adicional ao $ 5º do Art.3º*"))</f>
        <v>Compra Direta</v>
      </c>
    </row>
    <row r="47" spans="1:11" x14ac:dyDescent="0.35">
      <c r="A47" s="58" t="s">
        <v>53</v>
      </c>
      <c r="B47" s="42" t="s">
        <v>252</v>
      </c>
      <c r="C47" s="48">
        <v>51639.180000000008</v>
      </c>
      <c r="D47" s="26">
        <f t="shared" si="4"/>
        <v>36147.425999999999</v>
      </c>
      <c r="E47" s="27">
        <f t="shared" si="5"/>
        <v>46475.26200000001</v>
      </c>
      <c r="F47" s="10"/>
      <c r="G47" s="11">
        <f>Tabela35[[#This Row],[Volume
Cadastrado (m³)]]/Tabela35[[#This Row],[Volume equivalente de  Etanol Anidro comercializado em 2025 (m³)]]</f>
        <v>0</v>
      </c>
      <c r="H47" s="10"/>
      <c r="I47" s="9">
        <f t="shared" si="7"/>
        <v>0</v>
      </c>
      <c r="J47" s="7" t="str">
        <f t="shared" si="6"/>
        <v>Não</v>
      </c>
      <c r="K47" s="7" t="str">
        <f>IF(Tabela35[[#This Row],[% homologado]]&gt;0.9,"Contrato de Fornecimento",IF(Tabela35[[#This Row],[% Cadastrado]]&lt;0.7,"Compra Direta","Prazo Adicional ao $ 5º do Art.3º*"))</f>
        <v>Compra Direta</v>
      </c>
    </row>
    <row r="48" spans="1:11" x14ac:dyDescent="0.35">
      <c r="A48" s="58" t="s">
        <v>99</v>
      </c>
      <c r="B48" s="42" t="s">
        <v>253</v>
      </c>
      <c r="C48" s="48">
        <v>50547.546900000001</v>
      </c>
      <c r="D48" s="25">
        <f t="shared" si="4"/>
        <v>35383.282829999996</v>
      </c>
      <c r="E48" s="28">
        <f t="shared" si="5"/>
        <v>45492.79221</v>
      </c>
      <c r="F48" s="10"/>
      <c r="G48" s="11">
        <f>Tabela35[[#This Row],[Volume
Cadastrado (m³)]]/Tabela35[[#This Row],[Volume equivalente de  Etanol Anidro comercializado em 2025 (m³)]]</f>
        <v>0</v>
      </c>
      <c r="H48" s="10"/>
      <c r="I48" s="8">
        <f t="shared" si="7"/>
        <v>0</v>
      </c>
      <c r="J48" s="7" t="str">
        <f t="shared" si="6"/>
        <v>Não</v>
      </c>
      <c r="K48" s="7" t="str">
        <f>IF(Tabela35[[#This Row],[% homologado]]&gt;0.9,"Contrato de Fornecimento",IF(Tabela35[[#This Row],[% Cadastrado]]&lt;0.7,"Compra Direta","Prazo Adicional ao $ 5º do Art.3º*"))</f>
        <v>Compra Direta</v>
      </c>
    </row>
    <row r="49" spans="1:11" x14ac:dyDescent="0.35">
      <c r="A49" s="58" t="s">
        <v>47</v>
      </c>
      <c r="B49" s="42" t="s">
        <v>254</v>
      </c>
      <c r="C49" s="48">
        <v>50465.670000000006</v>
      </c>
      <c r="D49" s="26">
        <f t="shared" si="4"/>
        <v>35325.969000000005</v>
      </c>
      <c r="E49" s="27">
        <f t="shared" si="5"/>
        <v>45419.103000000003</v>
      </c>
      <c r="F49" s="10"/>
      <c r="G49" s="11">
        <f>Tabela35[[#This Row],[Volume
Cadastrado (m³)]]/Tabela35[[#This Row],[Volume equivalente de  Etanol Anidro comercializado em 2025 (m³)]]</f>
        <v>0</v>
      </c>
      <c r="H49" s="10"/>
      <c r="I49" s="9">
        <f t="shared" si="7"/>
        <v>0</v>
      </c>
      <c r="J49" s="7" t="str">
        <f t="shared" si="6"/>
        <v>Não</v>
      </c>
      <c r="K49" s="7" t="str">
        <f>IF(Tabela35[[#This Row],[% homologado]]&gt;0.9,"Contrato de Fornecimento",IF(Tabela35[[#This Row],[% Cadastrado]]&lt;0.7,"Compra Direta","Prazo Adicional ao $ 5º do Art.3º*"))</f>
        <v>Compra Direta</v>
      </c>
    </row>
    <row r="50" spans="1:11" x14ac:dyDescent="0.35">
      <c r="A50" s="58" t="s">
        <v>41</v>
      </c>
      <c r="B50" s="42" t="s">
        <v>255</v>
      </c>
      <c r="C50" s="48">
        <v>48598.326000000008</v>
      </c>
      <c r="D50" s="25">
        <f t="shared" si="4"/>
        <v>34018.828200000004</v>
      </c>
      <c r="E50" s="28">
        <f t="shared" si="5"/>
        <v>43738.493400000007</v>
      </c>
      <c r="F50" s="10"/>
      <c r="G50" s="11">
        <f>Tabela35[[#This Row],[Volume
Cadastrado (m³)]]/Tabela35[[#This Row],[Volume equivalente de  Etanol Anidro comercializado em 2025 (m³)]]</f>
        <v>0</v>
      </c>
      <c r="H50" s="10"/>
      <c r="I50" s="9">
        <f t="shared" si="7"/>
        <v>0</v>
      </c>
      <c r="J50" s="7" t="str">
        <f t="shared" si="6"/>
        <v>Não</v>
      </c>
      <c r="K50" s="7" t="str">
        <f>IF(Tabela35[[#This Row],[% homologado]]&gt;0.9,"Contrato de Fornecimento",IF(Tabela35[[#This Row],[% Cadastrado]]&lt;0.7,"Compra Direta","Prazo Adicional ao $ 5º do Art.3º*"))</f>
        <v>Compra Direta</v>
      </c>
    </row>
    <row r="51" spans="1:11" x14ac:dyDescent="0.35">
      <c r="A51" s="58" t="s">
        <v>46</v>
      </c>
      <c r="B51" s="42" t="s">
        <v>256</v>
      </c>
      <c r="C51" s="48">
        <v>46878.413999999997</v>
      </c>
      <c r="D51" s="25">
        <f t="shared" si="4"/>
        <v>32814.889799999997</v>
      </c>
      <c r="E51" s="28">
        <f t="shared" si="5"/>
        <v>42190.5726</v>
      </c>
      <c r="F51" s="10"/>
      <c r="G51" s="11">
        <f>Tabela35[[#This Row],[Volume
Cadastrado (m³)]]/Tabela35[[#This Row],[Volume equivalente de  Etanol Anidro comercializado em 2025 (m³)]]</f>
        <v>0</v>
      </c>
      <c r="H51" s="10"/>
      <c r="I51" s="9">
        <f t="shared" si="7"/>
        <v>0</v>
      </c>
      <c r="J51" s="7" t="str">
        <f t="shared" si="6"/>
        <v>Não</v>
      </c>
      <c r="K51" s="7" t="str">
        <f>IF(Tabela35[[#This Row],[% homologado]]&gt;0.9,"Contrato de Fornecimento",IF(Tabela35[[#This Row],[% Cadastrado]]&lt;0.7,"Compra Direta","Prazo Adicional ao $ 5º do Art.3º*"))</f>
        <v>Compra Direta</v>
      </c>
    </row>
    <row r="52" spans="1:11" x14ac:dyDescent="0.35">
      <c r="A52" s="58" t="s">
        <v>66</v>
      </c>
      <c r="B52" s="42" t="s">
        <v>257</v>
      </c>
      <c r="C52" s="48">
        <v>46707.126900000003</v>
      </c>
      <c r="D52" s="25">
        <f t="shared" si="4"/>
        <v>32694.988829999998</v>
      </c>
      <c r="E52" s="28">
        <f t="shared" si="5"/>
        <v>42036.414210000003</v>
      </c>
      <c r="F52" s="10"/>
      <c r="G52" s="11">
        <f>Tabela35[[#This Row],[Volume
Cadastrado (m³)]]/Tabela35[[#This Row],[Volume equivalente de  Etanol Anidro comercializado em 2025 (m³)]]</f>
        <v>0</v>
      </c>
      <c r="H52" s="10"/>
      <c r="I52" s="9">
        <f t="shared" si="7"/>
        <v>0</v>
      </c>
      <c r="J52" s="7" t="str">
        <f t="shared" si="6"/>
        <v>Não</v>
      </c>
      <c r="K52" s="7" t="str">
        <f>IF(Tabela35[[#This Row],[% homologado]]&gt;0.9,"Contrato de Fornecimento",IF(Tabela35[[#This Row],[% Cadastrado]]&lt;0.7,"Compra Direta","Prazo Adicional ao $ 5º do Art.3º*"))</f>
        <v>Compra Direta</v>
      </c>
    </row>
    <row r="53" spans="1:11" x14ac:dyDescent="0.35">
      <c r="A53" s="58" t="s">
        <v>64</v>
      </c>
      <c r="B53" s="42" t="s">
        <v>258</v>
      </c>
      <c r="C53" s="48">
        <v>43106.767200000009</v>
      </c>
      <c r="D53" s="25">
        <f t="shared" si="4"/>
        <v>30174.737040000004</v>
      </c>
      <c r="E53" s="28">
        <f t="shared" si="5"/>
        <v>38796.090480000006</v>
      </c>
      <c r="F53" s="10"/>
      <c r="G53" s="11">
        <f>Tabela35[[#This Row],[Volume
Cadastrado (m³)]]/Tabela35[[#This Row],[Volume equivalente de  Etanol Anidro comercializado em 2025 (m³)]]</f>
        <v>0</v>
      </c>
      <c r="H53" s="10"/>
      <c r="I53" s="9">
        <f t="shared" si="7"/>
        <v>0</v>
      </c>
      <c r="J53" s="7" t="str">
        <f t="shared" si="6"/>
        <v>Não</v>
      </c>
      <c r="K53" s="7" t="str">
        <f>IF(Tabela35[[#This Row],[% homologado]]&gt;0.9,"Contrato de Fornecimento",IF(Tabela35[[#This Row],[% Cadastrado]]&lt;0.7,"Compra Direta","Prazo Adicional ao $ 5º do Art.3º*"))</f>
        <v>Compra Direta</v>
      </c>
    </row>
    <row r="54" spans="1:11" x14ac:dyDescent="0.35">
      <c r="A54" s="58" t="s">
        <v>60</v>
      </c>
      <c r="B54" s="42" t="s">
        <v>259</v>
      </c>
      <c r="C54" s="48">
        <v>40070.622000000003</v>
      </c>
      <c r="D54" s="25">
        <f t="shared" si="4"/>
        <v>28049.435400000002</v>
      </c>
      <c r="E54" s="28">
        <f t="shared" si="5"/>
        <v>36063.559800000003</v>
      </c>
      <c r="F54" s="10"/>
      <c r="G54" s="11">
        <f>Tabela35[[#This Row],[Volume
Cadastrado (m³)]]/Tabela35[[#This Row],[Volume equivalente de  Etanol Anidro comercializado em 2025 (m³)]]</f>
        <v>0</v>
      </c>
      <c r="H54" s="10"/>
      <c r="I54" s="9">
        <f t="shared" si="7"/>
        <v>0</v>
      </c>
      <c r="J54" s="7" t="str">
        <f t="shared" si="6"/>
        <v>Não</v>
      </c>
      <c r="K54" s="7" t="str">
        <f>IF(Tabela35[[#This Row],[% homologado]]&gt;0.9,"Contrato de Fornecimento",IF(Tabela35[[#This Row],[% Cadastrado]]&lt;0.7,"Compra Direta","Prazo Adicional ao $ 5º do Art.3º*"))</f>
        <v>Compra Direta</v>
      </c>
    </row>
    <row r="55" spans="1:11" x14ac:dyDescent="0.35">
      <c r="A55" s="58" t="s">
        <v>48</v>
      </c>
      <c r="B55" s="42" t="s">
        <v>260</v>
      </c>
      <c r="C55" s="48">
        <v>39992.607000000004</v>
      </c>
      <c r="D55" s="25">
        <f t="shared" si="4"/>
        <v>27994.8249</v>
      </c>
      <c r="E55" s="28">
        <f t="shared" si="5"/>
        <v>35993.346300000005</v>
      </c>
      <c r="F55" s="10"/>
      <c r="G55" s="11">
        <f>Tabela35[[#This Row],[Volume
Cadastrado (m³)]]/Tabela35[[#This Row],[Volume equivalente de  Etanol Anidro comercializado em 2025 (m³)]]</f>
        <v>0</v>
      </c>
      <c r="H55" s="10"/>
      <c r="I55" s="9">
        <f t="shared" si="7"/>
        <v>0</v>
      </c>
      <c r="J55" s="7" t="str">
        <f t="shared" si="6"/>
        <v>Não</v>
      </c>
      <c r="K55" s="7" t="str">
        <f>IF(Tabela35[[#This Row],[% homologado]]&gt;0.9,"Contrato de Fornecimento",IF(Tabela35[[#This Row],[% Cadastrado]]&lt;0.7,"Compra Direta","Prazo Adicional ao $ 5º do Art.3º*"))</f>
        <v>Compra Direta</v>
      </c>
    </row>
    <row r="56" spans="1:11" x14ac:dyDescent="0.35">
      <c r="A56" s="58" t="s">
        <v>74</v>
      </c>
      <c r="B56" s="42" t="s">
        <v>261</v>
      </c>
      <c r="C56" s="48">
        <v>39389.775000000009</v>
      </c>
      <c r="D56" s="25">
        <f t="shared" si="4"/>
        <v>27572.842500000006</v>
      </c>
      <c r="E56" s="28">
        <f t="shared" si="5"/>
        <v>35450.797500000008</v>
      </c>
      <c r="F56" s="10"/>
      <c r="G56" s="11">
        <f>Tabela35[[#This Row],[Volume
Cadastrado (m³)]]/Tabela35[[#This Row],[Volume equivalente de  Etanol Anidro comercializado em 2025 (m³)]]</f>
        <v>0</v>
      </c>
      <c r="H56" s="10"/>
      <c r="I56" s="9">
        <f t="shared" si="7"/>
        <v>0</v>
      </c>
      <c r="J56" s="7" t="str">
        <f t="shared" si="6"/>
        <v>Não</v>
      </c>
      <c r="K56" s="7" t="str">
        <f>IF(Tabela35[[#This Row],[% homologado]]&gt;0.9,"Contrato de Fornecimento",IF(Tabela35[[#This Row],[% Cadastrado]]&lt;0.7,"Compra Direta","Prazo Adicional ao $ 5º do Art.3º*"))</f>
        <v>Compra Direta</v>
      </c>
    </row>
    <row r="57" spans="1:11" x14ac:dyDescent="0.35">
      <c r="A57" s="58" t="s">
        <v>49</v>
      </c>
      <c r="B57" s="42" t="s">
        <v>262</v>
      </c>
      <c r="C57" s="48">
        <v>37003.123200000002</v>
      </c>
      <c r="D57" s="25">
        <f t="shared" si="4"/>
        <v>25902.186239999999</v>
      </c>
      <c r="E57" s="28">
        <f t="shared" si="5"/>
        <v>33302.810880000005</v>
      </c>
      <c r="F57" s="10"/>
      <c r="G57" s="11">
        <f>Tabela35[[#This Row],[Volume
Cadastrado (m³)]]/Tabela35[[#This Row],[Volume equivalente de  Etanol Anidro comercializado em 2025 (m³)]]</f>
        <v>0</v>
      </c>
      <c r="H57" s="10"/>
      <c r="I57" s="9">
        <f t="shared" si="7"/>
        <v>0</v>
      </c>
      <c r="J57" s="7" t="str">
        <f t="shared" si="6"/>
        <v>Não</v>
      </c>
      <c r="K57" s="7" t="str">
        <f>IF(Tabela35[[#This Row],[% homologado]]&gt;0.9,"Contrato de Fornecimento",IF(Tabela35[[#This Row],[% Cadastrado]]&lt;0.7,"Compra Direta","Prazo Adicional ao $ 5º do Art.3º*"))</f>
        <v>Compra Direta</v>
      </c>
    </row>
    <row r="58" spans="1:11" x14ac:dyDescent="0.35">
      <c r="A58" s="58" t="s">
        <v>63</v>
      </c>
      <c r="B58" s="42" t="s">
        <v>263</v>
      </c>
      <c r="C58" s="48">
        <v>36809.140200000002</v>
      </c>
      <c r="D58" s="25">
        <f t="shared" si="4"/>
        <v>25766.398140000001</v>
      </c>
      <c r="E58" s="28">
        <f t="shared" si="5"/>
        <v>33128.226180000005</v>
      </c>
      <c r="F58" s="10"/>
      <c r="G58" s="11">
        <f>Tabela35[[#This Row],[Volume
Cadastrado (m³)]]/Tabela35[[#This Row],[Volume equivalente de  Etanol Anidro comercializado em 2025 (m³)]]</f>
        <v>0</v>
      </c>
      <c r="H58" s="10"/>
      <c r="I58" s="9">
        <f t="shared" si="7"/>
        <v>0</v>
      </c>
      <c r="J58" s="7" t="str">
        <f t="shared" si="6"/>
        <v>Não</v>
      </c>
      <c r="K58" s="7" t="str">
        <f>IF(Tabela35[[#This Row],[% homologado]]&gt;0.9,"Contrato de Fornecimento",IF(Tabela35[[#This Row],[% Cadastrado]]&lt;0.7,"Compra Direta","Prazo Adicional ao $ 5º do Art.3º*"))</f>
        <v>Compra Direta</v>
      </c>
    </row>
    <row r="59" spans="1:11" x14ac:dyDescent="0.35">
      <c r="A59" s="58" t="s">
        <v>57</v>
      </c>
      <c r="B59" s="42" t="s">
        <v>264</v>
      </c>
      <c r="C59" s="48">
        <v>34177.950000000004</v>
      </c>
      <c r="D59" s="25">
        <f t="shared" si="4"/>
        <v>23924.565000000002</v>
      </c>
      <c r="E59" s="28">
        <f t="shared" si="5"/>
        <v>30760.155000000006</v>
      </c>
      <c r="F59" s="10"/>
      <c r="G59" s="11">
        <f>Tabela35[[#This Row],[Volume
Cadastrado (m³)]]/Tabela35[[#This Row],[Volume equivalente de  Etanol Anidro comercializado em 2025 (m³)]]</f>
        <v>0</v>
      </c>
      <c r="H59" s="10"/>
      <c r="I59" s="9">
        <f t="shared" si="7"/>
        <v>0</v>
      </c>
      <c r="J59" s="7" t="str">
        <f t="shared" si="6"/>
        <v>Não</v>
      </c>
      <c r="K59" s="7" t="str">
        <f>IF(Tabela35[[#This Row],[% homologado]]&gt;0.9,"Contrato de Fornecimento",IF(Tabela35[[#This Row],[% Cadastrado]]&lt;0.7,"Compra Direta","Prazo Adicional ao $ 5º do Art.3º*"))</f>
        <v>Compra Direta</v>
      </c>
    </row>
    <row r="60" spans="1:11" x14ac:dyDescent="0.35">
      <c r="A60" s="58" t="s">
        <v>52</v>
      </c>
      <c r="B60" s="42" t="s">
        <v>265</v>
      </c>
      <c r="C60" s="48">
        <v>34172.187899999997</v>
      </c>
      <c r="D60" s="25">
        <f t="shared" si="4"/>
        <v>23920.531529999997</v>
      </c>
      <c r="E60" s="28">
        <f t="shared" si="5"/>
        <v>30754.969109999998</v>
      </c>
      <c r="F60" s="10"/>
      <c r="G60" s="11">
        <f>Tabela35[[#This Row],[Volume
Cadastrado (m³)]]/Tabela35[[#This Row],[Volume equivalente de  Etanol Anidro comercializado em 2025 (m³)]]</f>
        <v>0</v>
      </c>
      <c r="H60" s="10"/>
      <c r="I60" s="9">
        <f t="shared" si="7"/>
        <v>0</v>
      </c>
      <c r="J60" s="7" t="str">
        <f t="shared" si="6"/>
        <v>Não</v>
      </c>
      <c r="K60" s="7" t="str">
        <f>IF(Tabela35[[#This Row],[% homologado]]&gt;0.9,"Contrato de Fornecimento",IF(Tabela35[[#This Row],[% Cadastrado]]&lt;0.7,"Compra Direta","Prazo Adicional ao $ 5º do Art.3º*"))</f>
        <v>Compra Direta</v>
      </c>
    </row>
    <row r="61" spans="1:11" x14ac:dyDescent="0.35">
      <c r="A61" s="58" t="s">
        <v>61</v>
      </c>
      <c r="B61" s="42" t="s">
        <v>266</v>
      </c>
      <c r="C61" s="48">
        <v>33501.001799999998</v>
      </c>
      <c r="D61" s="25">
        <f t="shared" si="4"/>
        <v>23450.701259999998</v>
      </c>
      <c r="E61" s="28">
        <f t="shared" si="5"/>
        <v>30150.901620000001</v>
      </c>
      <c r="F61" s="10"/>
      <c r="G61" s="11">
        <f>Tabela35[[#This Row],[Volume
Cadastrado (m³)]]/Tabela35[[#This Row],[Volume equivalente de  Etanol Anidro comercializado em 2025 (m³)]]</f>
        <v>0</v>
      </c>
      <c r="H61" s="10"/>
      <c r="I61" s="9">
        <f t="shared" si="7"/>
        <v>0</v>
      </c>
      <c r="J61" s="7" t="str">
        <f t="shared" si="6"/>
        <v>Não</v>
      </c>
      <c r="K61" s="7" t="str">
        <f>IF(Tabela35[[#This Row],[% homologado]]&gt;0.9,"Contrato de Fornecimento",IF(Tabela35[[#This Row],[% Cadastrado]]&lt;0.7,"Compra Direta","Prazo Adicional ao $ 5º do Art.3º*"))</f>
        <v>Compra Direta</v>
      </c>
    </row>
    <row r="62" spans="1:11" x14ac:dyDescent="0.35">
      <c r="A62" s="58" t="s">
        <v>54</v>
      </c>
      <c r="B62" s="42" t="s">
        <v>267</v>
      </c>
      <c r="C62" s="48">
        <v>32856.93</v>
      </c>
      <c r="D62" s="25">
        <f t="shared" si="4"/>
        <v>22999.850999999999</v>
      </c>
      <c r="E62" s="28">
        <f t="shared" si="5"/>
        <v>29571.237000000001</v>
      </c>
      <c r="F62" s="10"/>
      <c r="G62" s="11">
        <f>Tabela35[[#This Row],[Volume
Cadastrado (m³)]]/Tabela35[[#This Row],[Volume equivalente de  Etanol Anidro comercializado em 2025 (m³)]]</f>
        <v>0</v>
      </c>
      <c r="H62" s="10"/>
      <c r="I62" s="9">
        <f t="shared" si="7"/>
        <v>0</v>
      </c>
      <c r="J62" s="7" t="str">
        <f t="shared" si="6"/>
        <v>Não</v>
      </c>
      <c r="K62" s="7" t="str">
        <f>IF(Tabela35[[#This Row],[% homologado]]&gt;0.9,"Contrato de Fornecimento",IF(Tabela35[[#This Row],[% Cadastrado]]&lt;0.7,"Compra Direta","Prazo Adicional ao $ 5º do Art.3º*"))</f>
        <v>Compra Direta</v>
      </c>
    </row>
    <row r="63" spans="1:11" x14ac:dyDescent="0.35">
      <c r="A63" s="58" t="s">
        <v>82</v>
      </c>
      <c r="B63" s="42" t="s">
        <v>268</v>
      </c>
      <c r="C63" s="48">
        <v>31748.297100000003</v>
      </c>
      <c r="D63" s="25">
        <f t="shared" si="4"/>
        <v>22223.807970000002</v>
      </c>
      <c r="E63" s="28">
        <f t="shared" si="5"/>
        <v>28573.467390000005</v>
      </c>
      <c r="F63" s="10"/>
      <c r="G63" s="11">
        <f>Tabela35[[#This Row],[Volume
Cadastrado (m³)]]/Tabela35[[#This Row],[Volume equivalente de  Etanol Anidro comercializado em 2025 (m³)]]</f>
        <v>0</v>
      </c>
      <c r="H63" s="10"/>
      <c r="I63" s="9">
        <f t="shared" si="7"/>
        <v>0</v>
      </c>
      <c r="J63" s="7" t="str">
        <f t="shared" si="6"/>
        <v>Não</v>
      </c>
      <c r="K63" s="7" t="str">
        <f>IF(Tabela35[[#This Row],[% homologado]]&gt;0.9,"Contrato de Fornecimento",IF(Tabela35[[#This Row],[% Cadastrado]]&lt;0.7,"Compra Direta","Prazo Adicional ao $ 5º do Art.3º*"))</f>
        <v>Compra Direta</v>
      </c>
    </row>
    <row r="64" spans="1:11" x14ac:dyDescent="0.35">
      <c r="A64" s="58" t="s">
        <v>55</v>
      </c>
      <c r="B64" s="42" t="s">
        <v>269</v>
      </c>
      <c r="C64" s="48">
        <v>29979.690000000002</v>
      </c>
      <c r="D64" s="25">
        <f t="shared" si="4"/>
        <v>20985.782999999999</v>
      </c>
      <c r="E64" s="28">
        <f t="shared" si="5"/>
        <v>26981.721000000001</v>
      </c>
      <c r="F64" s="10"/>
      <c r="G64" s="11">
        <f>Tabela35[[#This Row],[Volume
Cadastrado (m³)]]/Tabela35[[#This Row],[Volume equivalente de  Etanol Anidro comercializado em 2025 (m³)]]</f>
        <v>0</v>
      </c>
      <c r="H64" s="10"/>
      <c r="I64" s="9">
        <f t="shared" si="7"/>
        <v>0</v>
      </c>
      <c r="J64" s="7" t="str">
        <f t="shared" si="6"/>
        <v>Não</v>
      </c>
      <c r="K64" s="7" t="str">
        <f>IF(Tabela35[[#This Row],[% homologado]]&gt;0.9,"Contrato de Fornecimento",IF(Tabela35[[#This Row],[% Cadastrado]]&lt;0.7,"Compra Direta","Prazo Adicional ao $ 5º do Art.3º*"))</f>
        <v>Compra Direta</v>
      </c>
    </row>
    <row r="65" spans="1:11" x14ac:dyDescent="0.35">
      <c r="A65" s="58" t="s">
        <v>165</v>
      </c>
      <c r="B65" s="42" t="s">
        <v>270</v>
      </c>
      <c r="C65" s="48">
        <v>29881.83</v>
      </c>
      <c r="D65" s="25">
        <f t="shared" si="4"/>
        <v>20917.280999999999</v>
      </c>
      <c r="E65" s="28">
        <f t="shared" si="5"/>
        <v>26893.647000000001</v>
      </c>
      <c r="F65" s="10"/>
      <c r="G65" s="11">
        <f>Tabela35[[#This Row],[Volume
Cadastrado (m³)]]/Tabela35[[#This Row],[Volume equivalente de  Etanol Anidro comercializado em 2025 (m³)]]</f>
        <v>0</v>
      </c>
      <c r="H65" s="10"/>
      <c r="I65" s="8">
        <f t="shared" si="7"/>
        <v>0</v>
      </c>
      <c r="J65" s="7" t="str">
        <f t="shared" si="6"/>
        <v>Não</v>
      </c>
      <c r="K65" s="7" t="str">
        <f>IF(Tabela35[[#This Row],[% homologado]]&gt;0.9,"Contrato de Fornecimento",IF(Tabela35[[#This Row],[% Cadastrado]]&lt;0.7,"Compra Direta","Prazo Adicional ao $ 5º do Art.3º*"))</f>
        <v>Compra Direta</v>
      </c>
    </row>
    <row r="66" spans="1:11" x14ac:dyDescent="0.35">
      <c r="A66" s="58" t="s">
        <v>62</v>
      </c>
      <c r="B66" s="42" t="s">
        <v>271</v>
      </c>
      <c r="C66" s="48">
        <v>29231.52</v>
      </c>
      <c r="D66" s="25">
        <f t="shared" si="4"/>
        <v>20462.063999999998</v>
      </c>
      <c r="E66" s="28">
        <f t="shared" si="5"/>
        <v>26308.368000000002</v>
      </c>
      <c r="F66" s="10"/>
      <c r="G66" s="11">
        <f>Tabela35[[#This Row],[Volume
Cadastrado (m³)]]/Tabela35[[#This Row],[Volume equivalente de  Etanol Anidro comercializado em 2025 (m³)]]</f>
        <v>0</v>
      </c>
      <c r="H66" s="10"/>
      <c r="I66" s="9">
        <f t="shared" si="7"/>
        <v>0</v>
      </c>
      <c r="J66" s="7" t="str">
        <f t="shared" si="6"/>
        <v>Não</v>
      </c>
      <c r="K66" s="7" t="str">
        <f>IF(Tabela35[[#This Row],[% homologado]]&gt;0.9,"Contrato de Fornecimento",IF(Tabela35[[#This Row],[% Cadastrado]]&lt;0.7,"Compra Direta","Prazo Adicional ao $ 5º do Art.3º*"))</f>
        <v>Compra Direta</v>
      </c>
    </row>
    <row r="67" spans="1:11" x14ac:dyDescent="0.35">
      <c r="A67" s="58" t="s">
        <v>50</v>
      </c>
      <c r="B67" s="42" t="s">
        <v>272</v>
      </c>
      <c r="C67" s="48">
        <v>28777.416000000005</v>
      </c>
      <c r="D67" s="26">
        <f t="shared" si="4"/>
        <v>20144.191200000001</v>
      </c>
      <c r="E67" s="27">
        <f t="shared" si="5"/>
        <v>25899.674400000004</v>
      </c>
      <c r="F67" s="10"/>
      <c r="G67" s="11">
        <f>Tabela35[[#This Row],[Volume
Cadastrado (m³)]]/Tabela35[[#This Row],[Volume equivalente de  Etanol Anidro comercializado em 2025 (m³)]]</f>
        <v>0</v>
      </c>
      <c r="H67" s="10"/>
      <c r="I67" s="9">
        <f t="shared" si="7"/>
        <v>0</v>
      </c>
      <c r="J67" s="7" t="str">
        <f t="shared" si="6"/>
        <v>Não</v>
      </c>
      <c r="K67" s="7" t="str">
        <f>IF(Tabela35[[#This Row],[% homologado]]&gt;0.9,"Contrato de Fornecimento",IF(Tabela35[[#This Row],[% Cadastrado]]&lt;0.7,"Compra Direta","Prazo Adicional ao $ 5º do Art.3º*"))</f>
        <v>Compra Direta</v>
      </c>
    </row>
    <row r="68" spans="1:11" x14ac:dyDescent="0.35">
      <c r="A68" s="58" t="s">
        <v>58</v>
      </c>
      <c r="B68" s="42" t="s">
        <v>273</v>
      </c>
      <c r="C68" s="48">
        <v>28453.665000000001</v>
      </c>
      <c r="D68" s="25">
        <f t="shared" si="4"/>
        <v>19917.565500000001</v>
      </c>
      <c r="E68" s="28">
        <f t="shared" si="5"/>
        <v>25608.298500000001</v>
      </c>
      <c r="F68" s="10"/>
      <c r="G68" s="11">
        <f>Tabela35[[#This Row],[Volume
Cadastrado (m³)]]/Tabela35[[#This Row],[Volume equivalente de  Etanol Anidro comercializado em 2025 (m³)]]</f>
        <v>0</v>
      </c>
      <c r="H68" s="10"/>
      <c r="I68" s="9">
        <f t="shared" si="7"/>
        <v>0</v>
      </c>
      <c r="J68" s="7" t="str">
        <f t="shared" si="6"/>
        <v>Não</v>
      </c>
      <c r="K68" s="7" t="str">
        <f>IF(Tabela35[[#This Row],[% homologado]]&gt;0.9,"Contrato de Fornecimento",IF(Tabela35[[#This Row],[% Cadastrado]]&lt;0.7,"Compra Direta","Prazo Adicional ao $ 5º do Art.3º*"))</f>
        <v>Compra Direta</v>
      </c>
    </row>
    <row r="69" spans="1:11" x14ac:dyDescent="0.35">
      <c r="A69" s="58" t="s">
        <v>90</v>
      </c>
      <c r="B69" s="42" t="s">
        <v>274</v>
      </c>
      <c r="C69" s="48">
        <v>27213.000000000007</v>
      </c>
      <c r="D69" s="25">
        <f t="shared" si="4"/>
        <v>19049.100000000002</v>
      </c>
      <c r="E69" s="28">
        <f t="shared" si="5"/>
        <v>24491.700000000008</v>
      </c>
      <c r="F69" s="10"/>
      <c r="G69" s="11">
        <f>Tabela35[[#This Row],[Volume
Cadastrado (m³)]]/Tabela35[[#This Row],[Volume equivalente de  Etanol Anidro comercializado em 2025 (m³)]]</f>
        <v>0</v>
      </c>
      <c r="H69" s="10"/>
      <c r="I69" s="9">
        <f t="shared" si="7"/>
        <v>0</v>
      </c>
      <c r="J69" s="7" t="str">
        <f t="shared" si="6"/>
        <v>Não</v>
      </c>
      <c r="K69" s="7" t="str">
        <f>IF(Tabela35[[#This Row],[% homologado]]&gt;0.9,"Contrato de Fornecimento",IF(Tabela35[[#This Row],[% Cadastrado]]&lt;0.7,"Compra Direta","Prazo Adicional ao $ 5º do Art.3º*"))</f>
        <v>Compra Direta</v>
      </c>
    </row>
    <row r="70" spans="1:11" x14ac:dyDescent="0.35">
      <c r="A70" s="58" t="s">
        <v>185</v>
      </c>
      <c r="B70" s="42" t="s">
        <v>275</v>
      </c>
      <c r="C70" s="48">
        <v>26925.894300000004</v>
      </c>
      <c r="D70" s="26">
        <f t="shared" si="4"/>
        <v>18848.12601</v>
      </c>
      <c r="E70" s="27">
        <f t="shared" si="5"/>
        <v>24233.304870000004</v>
      </c>
      <c r="F70" s="10"/>
      <c r="G70" s="11">
        <f>Tabela35[[#This Row],[Volume
Cadastrado (m³)]]/Tabela35[[#This Row],[Volume equivalente de  Etanol Anidro comercializado em 2025 (m³)]]</f>
        <v>0</v>
      </c>
      <c r="H70" s="10"/>
      <c r="I70" s="9">
        <f t="shared" si="7"/>
        <v>0</v>
      </c>
      <c r="J70" s="7" t="str">
        <f t="shared" si="6"/>
        <v>Não</v>
      </c>
      <c r="K70" s="7" t="str">
        <f>IF(Tabela35[[#This Row],[% homologado]]&gt;0.9,"Contrato de Fornecimento",IF(Tabela35[[#This Row],[% Cadastrado]]&lt;0.7,"Compra Direta","Prazo Adicional ao $ 5º do Art.3º*"))</f>
        <v>Compra Direta</v>
      </c>
    </row>
    <row r="71" spans="1:11" x14ac:dyDescent="0.35">
      <c r="A71" s="58" t="s">
        <v>88</v>
      </c>
      <c r="B71" s="42" t="s">
        <v>276</v>
      </c>
      <c r="C71" s="48">
        <v>26586.9</v>
      </c>
      <c r="D71" s="25">
        <f t="shared" si="4"/>
        <v>18610.829999999998</v>
      </c>
      <c r="E71" s="28">
        <f t="shared" si="5"/>
        <v>23928.210000000003</v>
      </c>
      <c r="F71" s="10"/>
      <c r="G71" s="11">
        <f>Tabela35[[#This Row],[Volume
Cadastrado (m³)]]/Tabela35[[#This Row],[Volume equivalente de  Etanol Anidro comercializado em 2025 (m³)]]</f>
        <v>0</v>
      </c>
      <c r="H71" s="10"/>
      <c r="I71" s="9">
        <f t="shared" si="7"/>
        <v>0</v>
      </c>
      <c r="J71" s="7" t="str">
        <f t="shared" si="6"/>
        <v>Não</v>
      </c>
      <c r="K71" s="7" t="str">
        <f>IF(Tabela35[[#This Row],[% homologado]]&gt;0.9,"Contrato de Fornecimento",IF(Tabela35[[#This Row],[% Cadastrado]]&lt;0.7,"Compra Direta","Prazo Adicional ao $ 5º do Art.3º*"))</f>
        <v>Compra Direta</v>
      </c>
    </row>
    <row r="72" spans="1:11" x14ac:dyDescent="0.35">
      <c r="A72" s="58" t="s">
        <v>190</v>
      </c>
      <c r="B72" s="42" t="s">
        <v>277</v>
      </c>
      <c r="C72" s="48">
        <v>23708.925000000003</v>
      </c>
      <c r="D72" s="25">
        <f t="shared" si="4"/>
        <v>16596.247500000001</v>
      </c>
      <c r="E72" s="28">
        <f t="shared" si="5"/>
        <v>21338.032500000005</v>
      </c>
      <c r="F72" s="10"/>
      <c r="G72" s="11">
        <f>Tabela35[[#This Row],[Volume
Cadastrado (m³)]]/Tabela35[[#This Row],[Volume equivalente de  Etanol Anidro comercializado em 2025 (m³)]]</f>
        <v>0</v>
      </c>
      <c r="H72" s="10"/>
      <c r="I72" s="9">
        <f t="shared" si="7"/>
        <v>0</v>
      </c>
      <c r="J72" s="7" t="str">
        <f t="shared" si="6"/>
        <v>Não</v>
      </c>
      <c r="K72" s="7" t="str">
        <f>IF(Tabela35[[#This Row],[% homologado]]&gt;0.9,"Contrato de Fornecimento",IF(Tabela35[[#This Row],[% Cadastrado]]&lt;0.7,"Compra Direta","Prazo Adicional ao $ 5º do Art.3º*"))</f>
        <v>Compra Direta</v>
      </c>
    </row>
    <row r="73" spans="1:11" x14ac:dyDescent="0.35">
      <c r="A73" s="58" t="s">
        <v>59</v>
      </c>
      <c r="B73" s="42" t="s">
        <v>278</v>
      </c>
      <c r="C73" s="48">
        <v>22928.099999999995</v>
      </c>
      <c r="D73" s="26">
        <f t="shared" ref="D73:D104" si="8">C73*0.7</f>
        <v>16049.669999999995</v>
      </c>
      <c r="E73" s="27">
        <f t="shared" ref="E73:E104" si="9">C73*0.9</f>
        <v>20635.289999999997</v>
      </c>
      <c r="F73" s="10"/>
      <c r="G73" s="11">
        <f>Tabela35[[#This Row],[Volume
Cadastrado (m³)]]/Tabela35[[#This Row],[Volume equivalente de  Etanol Anidro comercializado em 2025 (m³)]]</f>
        <v>0</v>
      </c>
      <c r="H73" s="10"/>
      <c r="I73" s="9">
        <f t="shared" si="7"/>
        <v>0</v>
      </c>
      <c r="J73" s="7" t="str">
        <f t="shared" ref="J73:J104" si="10">IF(I73&gt;=90%,"Sim","Não")</f>
        <v>Não</v>
      </c>
      <c r="K73" s="7" t="str">
        <f>IF(Tabela35[[#This Row],[% homologado]]&gt;0.9,"Contrato de Fornecimento",IF(Tabela35[[#This Row],[% Cadastrado]]&lt;0.7,"Compra Direta","Prazo Adicional ao $ 5º do Art.3º*"))</f>
        <v>Compra Direta</v>
      </c>
    </row>
    <row r="74" spans="1:11" x14ac:dyDescent="0.35">
      <c r="A74" s="58" t="s">
        <v>67</v>
      </c>
      <c r="B74" s="42" t="s">
        <v>279</v>
      </c>
      <c r="C74" s="48">
        <v>20266.036500000002</v>
      </c>
      <c r="D74" s="26">
        <f t="shared" si="8"/>
        <v>14186.225550000001</v>
      </c>
      <c r="E74" s="27">
        <f t="shared" si="9"/>
        <v>18239.432850000001</v>
      </c>
      <c r="F74" s="10"/>
      <c r="G74" s="11">
        <f>Tabela35[[#This Row],[Volume
Cadastrado (m³)]]/Tabela35[[#This Row],[Volume equivalente de  Etanol Anidro comercializado em 2025 (m³)]]</f>
        <v>0</v>
      </c>
      <c r="H74" s="10"/>
      <c r="I74" s="9">
        <f t="shared" si="7"/>
        <v>0</v>
      </c>
      <c r="J74" s="7" t="str">
        <f t="shared" si="10"/>
        <v>Não</v>
      </c>
      <c r="K74" s="7" t="str">
        <f>IF(Tabela35[[#This Row],[% homologado]]&gt;0.9,"Contrato de Fornecimento",IF(Tabela35[[#This Row],[% Cadastrado]]&lt;0.7,"Compra Direta","Prazo Adicional ao $ 5º do Art.3º*"))</f>
        <v>Compra Direta</v>
      </c>
    </row>
    <row r="75" spans="1:11" x14ac:dyDescent="0.35">
      <c r="A75" s="58" t="s">
        <v>68</v>
      </c>
      <c r="B75" s="42" t="s">
        <v>280</v>
      </c>
      <c r="C75" s="48">
        <v>20158.387500000001</v>
      </c>
      <c r="D75" s="26">
        <f t="shared" si="8"/>
        <v>14110.87125</v>
      </c>
      <c r="E75" s="27">
        <f t="shared" si="9"/>
        <v>18142.548750000002</v>
      </c>
      <c r="F75" s="10"/>
      <c r="G75" s="11">
        <f>Tabela35[[#This Row],[Volume
Cadastrado (m³)]]/Tabela35[[#This Row],[Volume equivalente de  Etanol Anidro comercializado em 2025 (m³)]]</f>
        <v>0</v>
      </c>
      <c r="H75" s="10"/>
      <c r="I75" s="9">
        <f t="shared" ref="I75:I106" si="11">H75/C75</f>
        <v>0</v>
      </c>
      <c r="J75" s="7" t="str">
        <f t="shared" si="10"/>
        <v>Não</v>
      </c>
      <c r="K75" s="7" t="str">
        <f>IF(Tabela35[[#This Row],[% homologado]]&gt;0.9,"Contrato de Fornecimento",IF(Tabela35[[#This Row],[% Cadastrado]]&lt;0.7,"Compra Direta","Prazo Adicional ao $ 5º do Art.3º*"))</f>
        <v>Compra Direta</v>
      </c>
    </row>
    <row r="76" spans="1:11" x14ac:dyDescent="0.35">
      <c r="A76" s="58" t="s">
        <v>77</v>
      </c>
      <c r="B76" s="42" t="s">
        <v>281</v>
      </c>
      <c r="C76" s="48">
        <v>18552</v>
      </c>
      <c r="D76" s="25">
        <f t="shared" si="8"/>
        <v>12986.4</v>
      </c>
      <c r="E76" s="28">
        <f t="shared" si="9"/>
        <v>16696.8</v>
      </c>
      <c r="F76" s="10"/>
      <c r="G76" s="11">
        <f>Tabela35[[#This Row],[Volume
Cadastrado (m³)]]/Tabela35[[#This Row],[Volume equivalente de  Etanol Anidro comercializado em 2025 (m³)]]</f>
        <v>0</v>
      </c>
      <c r="H76" s="10"/>
      <c r="I76" s="9">
        <f t="shared" si="11"/>
        <v>0</v>
      </c>
      <c r="J76" s="7" t="str">
        <f t="shared" si="10"/>
        <v>Não</v>
      </c>
      <c r="K76" s="7" t="str">
        <f>IF(Tabela35[[#This Row],[% homologado]]&gt;0.9,"Contrato de Fornecimento",IF(Tabela35[[#This Row],[% Cadastrado]]&lt;0.7,"Compra Direta","Prazo Adicional ao $ 5º do Art.3º*"))</f>
        <v>Compra Direta</v>
      </c>
    </row>
    <row r="77" spans="1:11" x14ac:dyDescent="0.35">
      <c r="A77" s="58" t="s">
        <v>70</v>
      </c>
      <c r="B77" s="42" t="s">
        <v>282</v>
      </c>
      <c r="C77" s="48">
        <v>18329.160000000003</v>
      </c>
      <c r="D77" s="25">
        <f t="shared" si="8"/>
        <v>12830.412000000002</v>
      </c>
      <c r="E77" s="28">
        <f t="shared" si="9"/>
        <v>16496.244000000002</v>
      </c>
      <c r="F77" s="10"/>
      <c r="G77" s="11">
        <f>Tabela35[[#This Row],[Volume
Cadastrado (m³)]]/Tabela35[[#This Row],[Volume equivalente de  Etanol Anidro comercializado em 2025 (m³)]]</f>
        <v>0</v>
      </c>
      <c r="H77" s="10"/>
      <c r="I77" s="9">
        <f t="shared" si="11"/>
        <v>0</v>
      </c>
      <c r="J77" s="7" t="str">
        <f t="shared" si="10"/>
        <v>Não</v>
      </c>
      <c r="K77" s="7" t="str">
        <f>IF(Tabela35[[#This Row],[% homologado]]&gt;0.9,"Contrato de Fornecimento",IF(Tabela35[[#This Row],[% Cadastrado]]&lt;0.7,"Compra Direta","Prazo Adicional ao $ 5º do Art.3º*"))</f>
        <v>Compra Direta</v>
      </c>
    </row>
    <row r="78" spans="1:11" x14ac:dyDescent="0.35">
      <c r="A78" s="58" t="s">
        <v>72</v>
      </c>
      <c r="B78" s="42" t="s">
        <v>283</v>
      </c>
      <c r="C78" s="48">
        <v>17538.420000000006</v>
      </c>
      <c r="D78" s="25">
        <f t="shared" si="8"/>
        <v>12276.894000000004</v>
      </c>
      <c r="E78" s="28">
        <f t="shared" si="9"/>
        <v>15784.578000000005</v>
      </c>
      <c r="F78" s="10"/>
      <c r="G78" s="11">
        <f>Tabela35[[#This Row],[Volume
Cadastrado (m³)]]/Tabela35[[#This Row],[Volume equivalente de  Etanol Anidro comercializado em 2025 (m³)]]</f>
        <v>0</v>
      </c>
      <c r="H78" s="10"/>
      <c r="I78" s="9">
        <f t="shared" si="11"/>
        <v>0</v>
      </c>
      <c r="J78" s="7" t="str">
        <f t="shared" si="10"/>
        <v>Não</v>
      </c>
      <c r="K78" s="7" t="str">
        <f>IF(Tabela35[[#This Row],[% homologado]]&gt;0.9,"Contrato de Fornecimento",IF(Tabela35[[#This Row],[% Cadastrado]]&lt;0.7,"Compra Direta","Prazo Adicional ao $ 5º do Art.3º*"))</f>
        <v>Compra Direta</v>
      </c>
    </row>
    <row r="79" spans="1:11" x14ac:dyDescent="0.35">
      <c r="A79" s="58" t="s">
        <v>69</v>
      </c>
      <c r="B79" s="42" t="s">
        <v>284</v>
      </c>
      <c r="C79" s="48">
        <v>16854.556199999999</v>
      </c>
      <c r="D79" s="25">
        <f t="shared" si="8"/>
        <v>11798.189339999999</v>
      </c>
      <c r="E79" s="28">
        <f t="shared" si="9"/>
        <v>15169.10058</v>
      </c>
      <c r="F79" s="10"/>
      <c r="G79" s="11">
        <f>Tabela35[[#This Row],[Volume
Cadastrado (m³)]]/Tabela35[[#This Row],[Volume equivalente de  Etanol Anidro comercializado em 2025 (m³)]]</f>
        <v>0</v>
      </c>
      <c r="H79" s="10"/>
      <c r="I79" s="9">
        <f t="shared" si="11"/>
        <v>0</v>
      </c>
      <c r="J79" s="7" t="str">
        <f t="shared" si="10"/>
        <v>Não</v>
      </c>
      <c r="K79" s="7" t="str">
        <f>IF(Tabela35[[#This Row],[% homologado]]&gt;0.9,"Contrato de Fornecimento",IF(Tabela35[[#This Row],[% Cadastrado]]&lt;0.7,"Compra Direta","Prazo Adicional ao $ 5º do Art.3º*"))</f>
        <v>Compra Direta</v>
      </c>
    </row>
    <row r="80" spans="1:11" x14ac:dyDescent="0.35">
      <c r="A80" s="58" t="s">
        <v>97</v>
      </c>
      <c r="B80" s="42" t="s">
        <v>285</v>
      </c>
      <c r="C80" s="48">
        <v>16201.395000000004</v>
      </c>
      <c r="D80" s="25">
        <f t="shared" si="8"/>
        <v>11340.976500000002</v>
      </c>
      <c r="E80" s="28">
        <f t="shared" si="9"/>
        <v>14581.255500000005</v>
      </c>
      <c r="F80" s="10"/>
      <c r="G80" s="11">
        <f>Tabela35[[#This Row],[Volume
Cadastrado (m³)]]/Tabela35[[#This Row],[Volume equivalente de  Etanol Anidro comercializado em 2025 (m³)]]</f>
        <v>0</v>
      </c>
      <c r="H80" s="10"/>
      <c r="I80" s="9">
        <f t="shared" si="11"/>
        <v>0</v>
      </c>
      <c r="J80" s="7" t="str">
        <f t="shared" si="10"/>
        <v>Não</v>
      </c>
      <c r="K80" s="7" t="str">
        <f>IF(Tabela35[[#This Row],[% homologado]]&gt;0.9,"Contrato de Fornecimento",IF(Tabela35[[#This Row],[% Cadastrado]]&lt;0.7,"Compra Direta","Prazo Adicional ao $ 5º do Art.3º*"))</f>
        <v>Compra Direta</v>
      </c>
    </row>
    <row r="81" spans="1:11" x14ac:dyDescent="0.35">
      <c r="A81" s="58" t="s">
        <v>80</v>
      </c>
      <c r="B81" s="42" t="s">
        <v>286</v>
      </c>
      <c r="C81" s="48">
        <v>15758.85</v>
      </c>
      <c r="D81" s="25">
        <f t="shared" si="8"/>
        <v>11031.195</v>
      </c>
      <c r="E81" s="28">
        <f t="shared" si="9"/>
        <v>14182.965</v>
      </c>
      <c r="F81" s="10"/>
      <c r="G81" s="11">
        <f>Tabela35[[#This Row],[Volume
Cadastrado (m³)]]/Tabela35[[#This Row],[Volume equivalente de  Etanol Anidro comercializado em 2025 (m³)]]</f>
        <v>0</v>
      </c>
      <c r="H81" s="10"/>
      <c r="I81" s="9">
        <f t="shared" si="11"/>
        <v>0</v>
      </c>
      <c r="J81" s="7" t="str">
        <f t="shared" si="10"/>
        <v>Não</v>
      </c>
      <c r="K81" s="7" t="str">
        <f>IF(Tabela35[[#This Row],[% homologado]]&gt;0.9,"Contrato de Fornecimento",IF(Tabela35[[#This Row],[% Cadastrado]]&lt;0.7,"Compra Direta","Prazo Adicional ao $ 5º do Art.3º*"))</f>
        <v>Compra Direta</v>
      </c>
    </row>
    <row r="82" spans="1:11" x14ac:dyDescent="0.35">
      <c r="A82" s="58" t="s">
        <v>85</v>
      </c>
      <c r="B82" s="42" t="s">
        <v>287</v>
      </c>
      <c r="C82" s="48">
        <v>15459.060000000003</v>
      </c>
      <c r="D82" s="25">
        <f t="shared" si="8"/>
        <v>10821.342000000002</v>
      </c>
      <c r="E82" s="28">
        <f t="shared" si="9"/>
        <v>13913.154000000002</v>
      </c>
      <c r="F82" s="10"/>
      <c r="G82" s="11">
        <f>Tabela35[[#This Row],[Volume
Cadastrado (m³)]]/Tabela35[[#This Row],[Volume equivalente de  Etanol Anidro comercializado em 2025 (m³)]]</f>
        <v>0</v>
      </c>
      <c r="H82" s="10"/>
      <c r="I82" s="9">
        <f t="shared" si="11"/>
        <v>0</v>
      </c>
      <c r="J82" s="7" t="str">
        <f t="shared" si="10"/>
        <v>Não</v>
      </c>
      <c r="K82" s="7" t="str">
        <f>IF(Tabela35[[#This Row],[% homologado]]&gt;0.9,"Contrato de Fornecimento",IF(Tabela35[[#This Row],[% Cadastrado]]&lt;0.7,"Compra Direta","Prazo Adicional ao $ 5º do Art.3º*"))</f>
        <v>Compra Direta</v>
      </c>
    </row>
    <row r="83" spans="1:11" x14ac:dyDescent="0.35">
      <c r="A83" s="58" t="s">
        <v>75</v>
      </c>
      <c r="B83" s="42" t="s">
        <v>288</v>
      </c>
      <c r="C83" s="48">
        <v>15301.800600000002</v>
      </c>
      <c r="D83" s="25">
        <f t="shared" si="8"/>
        <v>10711.260420000001</v>
      </c>
      <c r="E83" s="28">
        <f t="shared" si="9"/>
        <v>13771.620540000002</v>
      </c>
      <c r="F83" s="10"/>
      <c r="G83" s="11">
        <f>Tabela35[[#This Row],[Volume
Cadastrado (m³)]]/Tabela35[[#This Row],[Volume equivalente de  Etanol Anidro comercializado em 2025 (m³)]]</f>
        <v>0</v>
      </c>
      <c r="H83" s="10"/>
      <c r="I83" s="9">
        <f t="shared" si="11"/>
        <v>0</v>
      </c>
      <c r="J83" s="7" t="str">
        <f t="shared" si="10"/>
        <v>Não</v>
      </c>
      <c r="K83" s="7" t="str">
        <f>IF(Tabela35[[#This Row],[% homologado]]&gt;0.9,"Contrato de Fornecimento",IF(Tabela35[[#This Row],[% Cadastrado]]&lt;0.7,"Compra Direta","Prazo Adicional ao $ 5º do Art.3º*"))</f>
        <v>Compra Direta</v>
      </c>
    </row>
    <row r="84" spans="1:11" x14ac:dyDescent="0.35">
      <c r="A84" s="58" t="s">
        <v>142</v>
      </c>
      <c r="B84" s="42" t="s">
        <v>289</v>
      </c>
      <c r="C84" s="48">
        <v>14901.810000000003</v>
      </c>
      <c r="D84" s="26">
        <f t="shared" si="8"/>
        <v>10431.267000000002</v>
      </c>
      <c r="E84" s="27">
        <f t="shared" si="9"/>
        <v>13411.629000000003</v>
      </c>
      <c r="F84" s="10"/>
      <c r="G84" s="11">
        <f>Tabela35[[#This Row],[Volume
Cadastrado (m³)]]/Tabela35[[#This Row],[Volume equivalente de  Etanol Anidro comercializado em 2025 (m³)]]</f>
        <v>0</v>
      </c>
      <c r="H84" s="10"/>
      <c r="I84" s="9">
        <f t="shared" si="11"/>
        <v>0</v>
      </c>
      <c r="J84" s="7" t="str">
        <f t="shared" si="10"/>
        <v>Não</v>
      </c>
      <c r="K84" s="7" t="str">
        <f>IF(Tabela35[[#This Row],[% homologado]]&gt;0.9,"Contrato de Fornecimento",IF(Tabela35[[#This Row],[% Cadastrado]]&lt;0.7,"Compra Direta","Prazo Adicional ao $ 5º do Art.3º*"))</f>
        <v>Compra Direta</v>
      </c>
    </row>
    <row r="85" spans="1:11" x14ac:dyDescent="0.35">
      <c r="A85" s="58" t="s">
        <v>202</v>
      </c>
      <c r="B85" s="42" t="s">
        <v>290</v>
      </c>
      <c r="C85" s="48">
        <v>13929.690000000002</v>
      </c>
      <c r="D85" s="25">
        <f t="shared" si="8"/>
        <v>9750.7830000000013</v>
      </c>
      <c r="E85" s="28">
        <f t="shared" si="9"/>
        <v>12536.721000000003</v>
      </c>
      <c r="F85" s="10"/>
      <c r="G85" s="11">
        <f>Tabela35[[#This Row],[Volume
Cadastrado (m³)]]/Tabela35[[#This Row],[Volume equivalente de  Etanol Anidro comercializado em 2025 (m³)]]</f>
        <v>0</v>
      </c>
      <c r="H85" s="10"/>
      <c r="I85" s="9">
        <f t="shared" si="11"/>
        <v>0</v>
      </c>
      <c r="J85" s="7" t="str">
        <f t="shared" si="10"/>
        <v>Não</v>
      </c>
      <c r="K85" s="7" t="str">
        <f>IF(Tabela35[[#This Row],[% homologado]]&gt;0.9,"Contrato de Fornecimento",IF(Tabela35[[#This Row],[% Cadastrado]]&lt;0.7,"Compra Direta","Prazo Adicional ao $ 5º do Art.3º*"))</f>
        <v>Compra Direta</v>
      </c>
    </row>
    <row r="86" spans="1:11" x14ac:dyDescent="0.35">
      <c r="A86" s="58" t="s">
        <v>65</v>
      </c>
      <c r="B86" s="42" t="s">
        <v>291</v>
      </c>
      <c r="C86" s="48">
        <v>13882.500000000004</v>
      </c>
      <c r="D86" s="26">
        <f t="shared" si="8"/>
        <v>9717.7500000000018</v>
      </c>
      <c r="E86" s="27">
        <f t="shared" si="9"/>
        <v>12494.250000000004</v>
      </c>
      <c r="F86" s="10"/>
      <c r="G86" s="11">
        <f>Tabela35[[#This Row],[Volume
Cadastrado (m³)]]/Tabela35[[#This Row],[Volume equivalente de  Etanol Anidro comercializado em 2025 (m³)]]</f>
        <v>0</v>
      </c>
      <c r="H86" s="10"/>
      <c r="I86" s="9">
        <f t="shared" si="11"/>
        <v>0</v>
      </c>
      <c r="J86" s="7" t="str">
        <f t="shared" si="10"/>
        <v>Não</v>
      </c>
      <c r="K86" s="7" t="str">
        <f>IF(Tabela35[[#This Row],[% homologado]]&gt;0.9,"Contrato de Fornecimento",IF(Tabela35[[#This Row],[% Cadastrado]]&lt;0.7,"Compra Direta","Prazo Adicional ao $ 5º do Art.3º*"))</f>
        <v>Compra Direta</v>
      </c>
    </row>
    <row r="87" spans="1:11" x14ac:dyDescent="0.35">
      <c r="A87" s="58" t="s">
        <v>71</v>
      </c>
      <c r="B87" s="42" t="s">
        <v>292</v>
      </c>
      <c r="C87" s="48">
        <v>12282.66</v>
      </c>
      <c r="D87" s="26">
        <f t="shared" si="8"/>
        <v>8597.8619999999992</v>
      </c>
      <c r="E87" s="27">
        <f t="shared" si="9"/>
        <v>11054.394</v>
      </c>
      <c r="F87" s="10"/>
      <c r="G87" s="11">
        <f>Tabela35[[#This Row],[Volume
Cadastrado (m³)]]/Tabela35[[#This Row],[Volume equivalente de  Etanol Anidro comercializado em 2025 (m³)]]</f>
        <v>0</v>
      </c>
      <c r="H87" s="10"/>
      <c r="I87" s="9">
        <f t="shared" si="11"/>
        <v>0</v>
      </c>
      <c r="J87" s="7" t="str">
        <f t="shared" si="10"/>
        <v>Não</v>
      </c>
      <c r="K87" s="7" t="str">
        <f>IF(Tabela35[[#This Row],[% homologado]]&gt;0.9,"Contrato de Fornecimento",IF(Tabela35[[#This Row],[% Cadastrado]]&lt;0.7,"Compra Direta","Prazo Adicional ao $ 5º do Art.3º*"))</f>
        <v>Compra Direta</v>
      </c>
    </row>
    <row r="88" spans="1:11" x14ac:dyDescent="0.35">
      <c r="A88" s="58" t="s">
        <v>123</v>
      </c>
      <c r="B88" s="42" t="s">
        <v>293</v>
      </c>
      <c r="C88" s="48">
        <v>11452.800000000003</v>
      </c>
      <c r="D88" s="25">
        <f t="shared" si="8"/>
        <v>8016.9600000000019</v>
      </c>
      <c r="E88" s="28">
        <f t="shared" si="9"/>
        <v>10307.520000000002</v>
      </c>
      <c r="F88" s="10"/>
      <c r="G88" s="11">
        <f>Tabela35[[#This Row],[Volume
Cadastrado (m³)]]/Tabela35[[#This Row],[Volume equivalente de  Etanol Anidro comercializado em 2025 (m³)]]</f>
        <v>0</v>
      </c>
      <c r="H88" s="10"/>
      <c r="I88" s="9">
        <f t="shared" si="11"/>
        <v>0</v>
      </c>
      <c r="J88" s="7" t="str">
        <f t="shared" si="10"/>
        <v>Não</v>
      </c>
      <c r="K88" s="7" t="str">
        <f>IF(Tabela35[[#This Row],[% homologado]]&gt;0.9,"Contrato de Fornecimento",IF(Tabela35[[#This Row],[% Cadastrado]]&lt;0.7,"Compra Direta","Prazo Adicional ao $ 5º do Art.3º*"))</f>
        <v>Compra Direta</v>
      </c>
    </row>
    <row r="89" spans="1:11" x14ac:dyDescent="0.35">
      <c r="A89" s="58" t="s">
        <v>79</v>
      </c>
      <c r="B89" s="42" t="s">
        <v>294</v>
      </c>
      <c r="C89" s="48">
        <v>10647.87</v>
      </c>
      <c r="D89" s="25">
        <f t="shared" si="8"/>
        <v>7453.509</v>
      </c>
      <c r="E89" s="28">
        <f t="shared" si="9"/>
        <v>9583.0830000000005</v>
      </c>
      <c r="F89" s="10"/>
      <c r="G89" s="11">
        <f>Tabela35[[#This Row],[Volume
Cadastrado (m³)]]/Tabela35[[#This Row],[Volume equivalente de  Etanol Anidro comercializado em 2025 (m³)]]</f>
        <v>0</v>
      </c>
      <c r="H89" s="10"/>
      <c r="I89" s="9">
        <f t="shared" si="11"/>
        <v>0</v>
      </c>
      <c r="J89" s="7" t="str">
        <f t="shared" si="10"/>
        <v>Não</v>
      </c>
      <c r="K89" s="7" t="str">
        <f>IF(Tabela35[[#This Row],[% homologado]]&gt;0.9,"Contrato de Fornecimento",IF(Tabela35[[#This Row],[% Cadastrado]]&lt;0.7,"Compra Direta","Prazo Adicional ao $ 5º do Art.3º*"))</f>
        <v>Compra Direta</v>
      </c>
    </row>
    <row r="90" spans="1:11" x14ac:dyDescent="0.35">
      <c r="A90" s="58" t="s">
        <v>81</v>
      </c>
      <c r="B90" s="42" t="s">
        <v>295</v>
      </c>
      <c r="C90" s="48">
        <v>10046.700000000001</v>
      </c>
      <c r="D90" s="25">
        <f t="shared" si="8"/>
        <v>7032.6900000000005</v>
      </c>
      <c r="E90" s="28">
        <f t="shared" si="9"/>
        <v>9042.0300000000007</v>
      </c>
      <c r="F90" s="10"/>
      <c r="G90" s="11">
        <f>Tabela35[[#This Row],[Volume
Cadastrado (m³)]]/Tabela35[[#This Row],[Volume equivalente de  Etanol Anidro comercializado em 2025 (m³)]]</f>
        <v>0</v>
      </c>
      <c r="H90" s="10"/>
      <c r="I90" s="9">
        <f t="shared" si="11"/>
        <v>0</v>
      </c>
      <c r="J90" s="7" t="str">
        <f t="shared" si="10"/>
        <v>Não</v>
      </c>
      <c r="K90" s="7" t="str">
        <f>IF(Tabela35[[#This Row],[% homologado]]&gt;0.9,"Contrato de Fornecimento",IF(Tabela35[[#This Row],[% Cadastrado]]&lt;0.7,"Compra Direta","Prazo Adicional ao $ 5º do Art.3º*"))</f>
        <v>Compra Direta</v>
      </c>
    </row>
    <row r="91" spans="1:11" x14ac:dyDescent="0.35">
      <c r="A91" s="58" t="s">
        <v>56</v>
      </c>
      <c r="B91" s="42" t="s">
        <v>296</v>
      </c>
      <c r="C91" s="48">
        <v>9945.6549000000014</v>
      </c>
      <c r="D91" s="25">
        <f t="shared" si="8"/>
        <v>6961.9584300000006</v>
      </c>
      <c r="E91" s="28">
        <f t="shared" si="9"/>
        <v>8951.0894100000023</v>
      </c>
      <c r="F91" s="10"/>
      <c r="G91" s="11">
        <f>Tabela35[[#This Row],[Volume
Cadastrado (m³)]]/Tabela35[[#This Row],[Volume equivalente de  Etanol Anidro comercializado em 2025 (m³)]]</f>
        <v>0</v>
      </c>
      <c r="H91" s="10"/>
      <c r="I91" s="9">
        <f t="shared" si="11"/>
        <v>0</v>
      </c>
      <c r="J91" s="7" t="str">
        <f t="shared" si="10"/>
        <v>Não</v>
      </c>
      <c r="K91" s="7" t="str">
        <f>IF(Tabela35[[#This Row],[% homologado]]&gt;0.9,"Contrato de Fornecimento",IF(Tabela35[[#This Row],[% Cadastrado]]&lt;0.7,"Compra Direta","Prazo Adicional ao $ 5º do Art.3º*"))</f>
        <v>Compra Direta</v>
      </c>
    </row>
    <row r="92" spans="1:11" x14ac:dyDescent="0.35">
      <c r="A92" s="58" t="s">
        <v>152</v>
      </c>
      <c r="B92" s="42" t="s">
        <v>297</v>
      </c>
      <c r="C92" s="48">
        <v>9497.1552000000011</v>
      </c>
      <c r="D92" s="25">
        <f t="shared" si="8"/>
        <v>6648.00864</v>
      </c>
      <c r="E92" s="28">
        <f t="shared" si="9"/>
        <v>8547.4396800000013</v>
      </c>
      <c r="F92" s="10"/>
      <c r="G92" s="11">
        <f>Tabela35[[#This Row],[Volume
Cadastrado (m³)]]/Tabela35[[#This Row],[Volume equivalente de  Etanol Anidro comercializado em 2025 (m³)]]</f>
        <v>0</v>
      </c>
      <c r="H92" s="10"/>
      <c r="I92" s="8">
        <f t="shared" si="11"/>
        <v>0</v>
      </c>
      <c r="J92" s="7" t="str">
        <f t="shared" si="10"/>
        <v>Não</v>
      </c>
      <c r="K92" s="7" t="str">
        <f>IF(Tabela35[[#This Row],[% homologado]]&gt;0.9,"Contrato de Fornecimento",IF(Tabela35[[#This Row],[% Cadastrado]]&lt;0.7,"Compra Direta","Prazo Adicional ao $ 5º do Art.3º*"))</f>
        <v>Compra Direta</v>
      </c>
    </row>
    <row r="93" spans="1:11" s="21" customFormat="1" x14ac:dyDescent="0.35">
      <c r="A93" s="58" t="s">
        <v>91</v>
      </c>
      <c r="B93" s="42" t="s">
        <v>298</v>
      </c>
      <c r="C93" s="48">
        <v>8800.98</v>
      </c>
      <c r="D93" s="25">
        <f t="shared" si="8"/>
        <v>6160.6859999999997</v>
      </c>
      <c r="E93" s="28">
        <f t="shared" si="9"/>
        <v>7920.8819999999996</v>
      </c>
      <c r="F93" s="10"/>
      <c r="G93" s="11">
        <f>Tabela35[[#This Row],[Volume
Cadastrado (m³)]]/Tabela35[[#This Row],[Volume equivalente de  Etanol Anidro comercializado em 2025 (m³)]]</f>
        <v>0</v>
      </c>
      <c r="H93" s="10"/>
      <c r="I93" s="9">
        <f t="shared" si="11"/>
        <v>0</v>
      </c>
      <c r="J93" s="7" t="str">
        <f t="shared" si="10"/>
        <v>Não</v>
      </c>
      <c r="K93" s="7" t="str">
        <f>IF(Tabela35[[#This Row],[% homologado]]&gt;0.9,"Contrato de Fornecimento",IF(Tabela35[[#This Row],[% Cadastrado]]&lt;0.7,"Compra Direta","Prazo Adicional ao $ 5º do Art.3º*"))</f>
        <v>Compra Direta</v>
      </c>
    </row>
    <row r="94" spans="1:11" x14ac:dyDescent="0.35">
      <c r="A94" s="58" t="s">
        <v>86</v>
      </c>
      <c r="B94" s="42" t="s">
        <v>299</v>
      </c>
      <c r="C94" s="48">
        <v>8753.85</v>
      </c>
      <c r="D94" s="25">
        <f t="shared" si="8"/>
        <v>6127.6949999999997</v>
      </c>
      <c r="E94" s="28">
        <f t="shared" si="9"/>
        <v>7878.4650000000001</v>
      </c>
      <c r="F94" s="10"/>
      <c r="G94" s="11">
        <f>Tabela35[[#This Row],[Volume
Cadastrado (m³)]]/Tabela35[[#This Row],[Volume equivalente de  Etanol Anidro comercializado em 2025 (m³)]]</f>
        <v>0</v>
      </c>
      <c r="H94" s="10"/>
      <c r="I94" s="8">
        <f t="shared" si="11"/>
        <v>0</v>
      </c>
      <c r="J94" s="7" t="str">
        <f t="shared" si="10"/>
        <v>Não</v>
      </c>
      <c r="K94" s="7" t="str">
        <f>IF(Tabela35[[#This Row],[% homologado]]&gt;0.9,"Contrato de Fornecimento",IF(Tabela35[[#This Row],[% Cadastrado]]&lt;0.7,"Compra Direta","Prazo Adicional ao $ 5º do Art.3º*"))</f>
        <v>Compra Direta</v>
      </c>
    </row>
    <row r="95" spans="1:11" x14ac:dyDescent="0.35">
      <c r="A95" s="58" t="s">
        <v>92</v>
      </c>
      <c r="B95" s="42" t="s">
        <v>300</v>
      </c>
      <c r="C95" s="48">
        <v>8618.8739999999998</v>
      </c>
      <c r="D95" s="25">
        <f t="shared" si="8"/>
        <v>6033.2117999999991</v>
      </c>
      <c r="E95" s="28">
        <f t="shared" si="9"/>
        <v>7756.9866000000002</v>
      </c>
      <c r="F95" s="10"/>
      <c r="G95" s="11">
        <f>Tabela35[[#This Row],[Volume
Cadastrado (m³)]]/Tabela35[[#This Row],[Volume equivalente de  Etanol Anidro comercializado em 2025 (m³)]]</f>
        <v>0</v>
      </c>
      <c r="H95" s="10"/>
      <c r="I95" s="9">
        <f t="shared" si="11"/>
        <v>0</v>
      </c>
      <c r="J95" s="7" t="str">
        <f t="shared" si="10"/>
        <v>Não</v>
      </c>
      <c r="K95" s="7" t="str">
        <f>IF(Tabela35[[#This Row],[% homologado]]&gt;0.9,"Contrato de Fornecimento",IF(Tabela35[[#This Row],[% Cadastrado]]&lt;0.7,"Compra Direta","Prazo Adicional ao $ 5º do Art.3º*"))</f>
        <v>Compra Direta</v>
      </c>
    </row>
    <row r="96" spans="1:11" x14ac:dyDescent="0.35">
      <c r="A96" s="58" t="s">
        <v>84</v>
      </c>
      <c r="B96" s="42" t="s">
        <v>301</v>
      </c>
      <c r="C96" s="48">
        <v>8597.0079000000005</v>
      </c>
      <c r="D96" s="26">
        <f t="shared" si="8"/>
        <v>6017.90553</v>
      </c>
      <c r="E96" s="27">
        <f t="shared" si="9"/>
        <v>7737.3071100000006</v>
      </c>
      <c r="F96" s="10"/>
      <c r="G96" s="11">
        <f>Tabela35[[#This Row],[Volume
Cadastrado (m³)]]/Tabela35[[#This Row],[Volume equivalente de  Etanol Anidro comercializado em 2025 (m³)]]</f>
        <v>0</v>
      </c>
      <c r="H96" s="10"/>
      <c r="I96" s="9">
        <f t="shared" si="11"/>
        <v>0</v>
      </c>
      <c r="J96" s="7" t="str">
        <f t="shared" si="10"/>
        <v>Não</v>
      </c>
      <c r="K96" s="7" t="str">
        <f>IF(Tabela35[[#This Row],[% homologado]]&gt;0.9,"Contrato de Fornecimento",IF(Tabela35[[#This Row],[% Cadastrado]]&lt;0.7,"Compra Direta","Prazo Adicional ao $ 5º do Art.3º*"))</f>
        <v>Compra Direta</v>
      </c>
    </row>
    <row r="97" spans="1:11" x14ac:dyDescent="0.35">
      <c r="A97" s="58" t="s">
        <v>73</v>
      </c>
      <c r="B97" s="42" t="s">
        <v>302</v>
      </c>
      <c r="C97" s="48">
        <v>8429.1149999999998</v>
      </c>
      <c r="D97" s="26">
        <f t="shared" si="8"/>
        <v>5900.3804999999993</v>
      </c>
      <c r="E97" s="27">
        <f t="shared" si="9"/>
        <v>7586.2034999999996</v>
      </c>
      <c r="F97" s="10"/>
      <c r="G97" s="11">
        <f>Tabela35[[#This Row],[Volume
Cadastrado (m³)]]/Tabela35[[#This Row],[Volume equivalente de  Etanol Anidro comercializado em 2025 (m³)]]</f>
        <v>0</v>
      </c>
      <c r="H97" s="10"/>
      <c r="I97" s="9">
        <f t="shared" si="11"/>
        <v>0</v>
      </c>
      <c r="J97" s="7" t="str">
        <f t="shared" si="10"/>
        <v>Não</v>
      </c>
      <c r="K97" s="7" t="str">
        <f>IF(Tabela35[[#This Row],[% homologado]]&gt;0.9,"Contrato de Fornecimento",IF(Tabela35[[#This Row],[% Cadastrado]]&lt;0.7,"Compra Direta","Prazo Adicional ao $ 5º do Art.3º*"))</f>
        <v>Compra Direta</v>
      </c>
    </row>
    <row r="98" spans="1:11" x14ac:dyDescent="0.35">
      <c r="A98" s="58" t="s">
        <v>87</v>
      </c>
      <c r="B98" s="42" t="s">
        <v>303</v>
      </c>
      <c r="C98" s="48">
        <v>8050.3500000000013</v>
      </c>
      <c r="D98" s="25">
        <f t="shared" si="8"/>
        <v>5635.2450000000008</v>
      </c>
      <c r="E98" s="28">
        <f t="shared" si="9"/>
        <v>7245.3150000000014</v>
      </c>
      <c r="F98" s="10"/>
      <c r="G98" s="11">
        <f>Tabela35[[#This Row],[Volume
Cadastrado (m³)]]/Tabela35[[#This Row],[Volume equivalente de  Etanol Anidro comercializado em 2025 (m³)]]</f>
        <v>0</v>
      </c>
      <c r="H98" s="10"/>
      <c r="I98" s="9">
        <f t="shared" si="11"/>
        <v>0</v>
      </c>
      <c r="J98" s="7" t="str">
        <f t="shared" si="10"/>
        <v>Não</v>
      </c>
      <c r="K98" s="7" t="str">
        <f>IF(Tabela35[[#This Row],[% homologado]]&gt;0.9,"Contrato de Fornecimento",IF(Tabela35[[#This Row],[% Cadastrado]]&lt;0.7,"Compra Direta","Prazo Adicional ao $ 5º do Art.3º*"))</f>
        <v>Compra Direta</v>
      </c>
    </row>
    <row r="99" spans="1:11" x14ac:dyDescent="0.35">
      <c r="A99" s="58" t="s">
        <v>176</v>
      </c>
      <c r="B99" s="42" t="s">
        <v>304</v>
      </c>
      <c r="C99" s="48">
        <v>7781.3250000000007</v>
      </c>
      <c r="D99" s="26">
        <f t="shared" si="8"/>
        <v>5446.9274999999998</v>
      </c>
      <c r="E99" s="27">
        <f t="shared" si="9"/>
        <v>7003.192500000001</v>
      </c>
      <c r="F99" s="10"/>
      <c r="G99" s="11">
        <f>Tabela35[[#This Row],[Volume
Cadastrado (m³)]]/Tabela35[[#This Row],[Volume equivalente de  Etanol Anidro comercializado em 2025 (m³)]]</f>
        <v>0</v>
      </c>
      <c r="H99" s="10"/>
      <c r="I99" s="9">
        <f t="shared" si="11"/>
        <v>0</v>
      </c>
      <c r="J99" s="7" t="str">
        <f t="shared" si="10"/>
        <v>Não</v>
      </c>
      <c r="K99" s="7" t="str">
        <f>IF(Tabela35[[#This Row],[% homologado]]&gt;0.9,"Contrato de Fornecimento",IF(Tabela35[[#This Row],[% Cadastrado]]&lt;0.7,"Compra Direta","Prazo Adicional ao $ 5º do Art.3º*"))</f>
        <v>Compra Direta</v>
      </c>
    </row>
    <row r="100" spans="1:11" x14ac:dyDescent="0.35">
      <c r="A100" s="58" t="s">
        <v>83</v>
      </c>
      <c r="B100" s="42" t="s">
        <v>305</v>
      </c>
      <c r="C100" s="48">
        <v>7404.8154000000004</v>
      </c>
      <c r="D100" s="25">
        <f t="shared" si="8"/>
        <v>5183.3707800000002</v>
      </c>
      <c r="E100" s="28">
        <f t="shared" si="9"/>
        <v>6664.3338600000006</v>
      </c>
      <c r="F100" s="10"/>
      <c r="G100" s="11">
        <f>Tabela35[[#This Row],[Volume
Cadastrado (m³)]]/Tabela35[[#This Row],[Volume equivalente de  Etanol Anidro comercializado em 2025 (m³)]]</f>
        <v>0</v>
      </c>
      <c r="H100" s="10"/>
      <c r="I100" s="9">
        <f t="shared" si="11"/>
        <v>0</v>
      </c>
      <c r="J100" s="7" t="str">
        <f t="shared" si="10"/>
        <v>Não</v>
      </c>
      <c r="K100" s="7" t="str">
        <f>IF(Tabela35[[#This Row],[% homologado]]&gt;0.9,"Contrato de Fornecimento",IF(Tabela35[[#This Row],[% Cadastrado]]&lt;0.7,"Compra Direta","Prazo Adicional ao $ 5º do Art.3º*"))</f>
        <v>Compra Direta</v>
      </c>
    </row>
    <row r="101" spans="1:11" x14ac:dyDescent="0.35">
      <c r="A101" s="58" t="s">
        <v>89</v>
      </c>
      <c r="B101" s="42" t="s">
        <v>306</v>
      </c>
      <c r="C101" s="48">
        <v>6821.3700000000008</v>
      </c>
      <c r="D101" s="25">
        <f t="shared" si="8"/>
        <v>4774.9589999999998</v>
      </c>
      <c r="E101" s="28">
        <f t="shared" si="9"/>
        <v>6139.2330000000011</v>
      </c>
      <c r="F101" s="10"/>
      <c r="G101" s="11">
        <f>Tabela35[[#This Row],[Volume
Cadastrado (m³)]]/Tabela35[[#This Row],[Volume equivalente de  Etanol Anidro comercializado em 2025 (m³)]]</f>
        <v>0</v>
      </c>
      <c r="H101" s="10"/>
      <c r="I101" s="8">
        <f t="shared" si="11"/>
        <v>0</v>
      </c>
      <c r="J101" s="7" t="str">
        <f t="shared" si="10"/>
        <v>Não</v>
      </c>
      <c r="K101" s="7" t="str">
        <f>IF(Tabela35[[#This Row],[% homologado]]&gt;0.9,"Contrato de Fornecimento",IF(Tabela35[[#This Row],[% Cadastrado]]&lt;0.7,"Compra Direta","Prazo Adicional ao $ 5º do Art.3º*"))</f>
        <v>Compra Direta</v>
      </c>
    </row>
    <row r="102" spans="1:11" x14ac:dyDescent="0.35">
      <c r="A102" s="58" t="s">
        <v>112</v>
      </c>
      <c r="B102" s="42" t="s">
        <v>307</v>
      </c>
      <c r="C102" s="48">
        <v>5955.7800000000016</v>
      </c>
      <c r="D102" s="26">
        <f t="shared" si="8"/>
        <v>4169.0460000000012</v>
      </c>
      <c r="E102" s="27">
        <f t="shared" si="9"/>
        <v>5360.2020000000011</v>
      </c>
      <c r="F102" s="10"/>
      <c r="G102" s="11">
        <f>Tabela35[[#This Row],[Volume
Cadastrado (m³)]]/Tabela35[[#This Row],[Volume equivalente de  Etanol Anidro comercializado em 2025 (m³)]]</f>
        <v>0</v>
      </c>
      <c r="H102" s="10"/>
      <c r="I102" s="9">
        <f t="shared" si="11"/>
        <v>0</v>
      </c>
      <c r="J102" s="7" t="str">
        <f t="shared" si="10"/>
        <v>Não</v>
      </c>
      <c r="K102" s="7" t="str">
        <f>IF(Tabela35[[#This Row],[% homologado]]&gt;0.9,"Contrato de Fornecimento",IF(Tabela35[[#This Row],[% Cadastrado]]&lt;0.7,"Compra Direta","Prazo Adicional ao $ 5º do Art.3º*"))</f>
        <v>Compra Direta</v>
      </c>
    </row>
    <row r="103" spans="1:11" x14ac:dyDescent="0.35">
      <c r="A103" s="58" t="s">
        <v>94</v>
      </c>
      <c r="B103" s="42" t="s">
        <v>308</v>
      </c>
      <c r="C103" s="48">
        <v>5864.6400000000012</v>
      </c>
      <c r="D103" s="25">
        <f t="shared" si="8"/>
        <v>4105.2480000000005</v>
      </c>
      <c r="E103" s="28">
        <f t="shared" si="9"/>
        <v>5278.1760000000013</v>
      </c>
      <c r="F103" s="10"/>
      <c r="G103" s="11">
        <f>Tabela35[[#This Row],[Volume
Cadastrado (m³)]]/Tabela35[[#This Row],[Volume equivalente de  Etanol Anidro comercializado em 2025 (m³)]]</f>
        <v>0</v>
      </c>
      <c r="H103" s="10"/>
      <c r="I103" s="9">
        <f t="shared" si="11"/>
        <v>0</v>
      </c>
      <c r="J103" s="7" t="str">
        <f t="shared" si="10"/>
        <v>Não</v>
      </c>
      <c r="K103" s="7" t="str">
        <f>IF(Tabela35[[#This Row],[% homologado]]&gt;0.9,"Contrato de Fornecimento",IF(Tabela35[[#This Row],[% Cadastrado]]&lt;0.7,"Compra Direta","Prazo Adicional ao $ 5º do Art.3º*"))</f>
        <v>Compra Direta</v>
      </c>
    </row>
    <row r="104" spans="1:11" x14ac:dyDescent="0.35">
      <c r="A104" s="58" t="s">
        <v>146</v>
      </c>
      <c r="B104" s="42" t="s">
        <v>309</v>
      </c>
      <c r="C104" s="48">
        <v>5584.5</v>
      </c>
      <c r="D104" s="25">
        <f t="shared" si="8"/>
        <v>3909.1499999999996</v>
      </c>
      <c r="E104" s="28">
        <f t="shared" si="9"/>
        <v>5026.05</v>
      </c>
      <c r="F104" s="10"/>
      <c r="G104" s="11">
        <f>Tabela35[[#This Row],[Volume
Cadastrado (m³)]]/Tabela35[[#This Row],[Volume equivalente de  Etanol Anidro comercializado em 2025 (m³)]]</f>
        <v>0</v>
      </c>
      <c r="H104" s="10"/>
      <c r="I104" s="9">
        <f t="shared" si="11"/>
        <v>0</v>
      </c>
      <c r="J104" s="7" t="str">
        <f t="shared" si="10"/>
        <v>Não</v>
      </c>
      <c r="K104" s="7" t="str">
        <f>IF(Tabela35[[#This Row],[% homologado]]&gt;0.9,"Contrato de Fornecimento",IF(Tabela35[[#This Row],[% Cadastrado]]&lt;0.7,"Compra Direta","Prazo Adicional ao $ 5º do Art.3º*"))</f>
        <v>Compra Direta</v>
      </c>
    </row>
    <row r="105" spans="1:11" x14ac:dyDescent="0.35">
      <c r="A105" s="58" t="s">
        <v>158</v>
      </c>
      <c r="B105" s="42" t="s">
        <v>310</v>
      </c>
      <c r="C105" s="48">
        <v>5279.1000000000013</v>
      </c>
      <c r="D105" s="25">
        <f t="shared" ref="D105:D136" si="12">C105*0.7</f>
        <v>3695.3700000000008</v>
      </c>
      <c r="E105" s="28">
        <f t="shared" ref="E105:E136" si="13">C105*0.9</f>
        <v>4751.1900000000014</v>
      </c>
      <c r="F105" s="10"/>
      <c r="G105" s="11">
        <f>Tabela35[[#This Row],[Volume
Cadastrado (m³)]]/Tabela35[[#This Row],[Volume equivalente de  Etanol Anidro comercializado em 2025 (m³)]]</f>
        <v>0</v>
      </c>
      <c r="H105" s="10"/>
      <c r="I105" s="9">
        <f t="shared" si="11"/>
        <v>0</v>
      </c>
      <c r="J105" s="7" t="str">
        <f t="shared" ref="J105:J136" si="14">IF(I105&gt;=90%,"Sim","Não")</f>
        <v>Não</v>
      </c>
      <c r="K105" s="7" t="str">
        <f>IF(Tabela35[[#This Row],[% homologado]]&gt;0.9,"Contrato de Fornecimento",IF(Tabela35[[#This Row],[% Cadastrado]]&lt;0.7,"Compra Direta","Prazo Adicional ao $ 5º do Art.3º*"))</f>
        <v>Compra Direta</v>
      </c>
    </row>
    <row r="106" spans="1:11" x14ac:dyDescent="0.35">
      <c r="A106" s="58" t="s">
        <v>139</v>
      </c>
      <c r="B106" s="42" t="s">
        <v>311</v>
      </c>
      <c r="C106" s="48">
        <v>5267.1</v>
      </c>
      <c r="D106" s="25">
        <f t="shared" si="12"/>
        <v>3686.97</v>
      </c>
      <c r="E106" s="28">
        <f t="shared" si="13"/>
        <v>4740.3900000000003</v>
      </c>
      <c r="F106" s="10"/>
      <c r="G106" s="11">
        <f>Tabela35[[#This Row],[Volume
Cadastrado (m³)]]/Tabela35[[#This Row],[Volume equivalente de  Etanol Anidro comercializado em 2025 (m³)]]</f>
        <v>0</v>
      </c>
      <c r="H106" s="10"/>
      <c r="I106" s="9">
        <f t="shared" si="11"/>
        <v>0</v>
      </c>
      <c r="J106" s="7" t="str">
        <f t="shared" si="14"/>
        <v>Não</v>
      </c>
      <c r="K106" s="7" t="str">
        <f>IF(Tabela35[[#This Row],[% homologado]]&gt;0.9,"Contrato de Fornecimento",IF(Tabela35[[#This Row],[% Cadastrado]]&lt;0.7,"Compra Direta","Prazo Adicional ao $ 5º do Art.3º*"))</f>
        <v>Compra Direta</v>
      </c>
    </row>
    <row r="107" spans="1:11" x14ac:dyDescent="0.35">
      <c r="A107" s="58" t="s">
        <v>107</v>
      </c>
      <c r="B107" s="42" t="s">
        <v>312</v>
      </c>
      <c r="C107" s="48">
        <v>4992.1500000000015</v>
      </c>
      <c r="D107" s="25">
        <f t="shared" si="12"/>
        <v>3494.505000000001</v>
      </c>
      <c r="E107" s="28">
        <f t="shared" si="13"/>
        <v>4492.9350000000013</v>
      </c>
      <c r="F107" s="10"/>
      <c r="G107" s="11">
        <f>Tabela35[[#This Row],[Volume
Cadastrado (m³)]]/Tabela35[[#This Row],[Volume equivalente de  Etanol Anidro comercializado em 2025 (m³)]]</f>
        <v>0</v>
      </c>
      <c r="H107" s="10"/>
      <c r="I107" s="9">
        <f t="shared" ref="I107:I138" si="15">H107/C107</f>
        <v>0</v>
      </c>
      <c r="J107" s="7" t="str">
        <f t="shared" si="14"/>
        <v>Não</v>
      </c>
      <c r="K107" s="7" t="str">
        <f>IF(Tabela35[[#This Row],[% homologado]]&gt;0.9,"Contrato de Fornecimento",IF(Tabela35[[#This Row],[% Cadastrado]]&lt;0.7,"Compra Direta","Prazo Adicional ao $ 5º do Art.3º*"))</f>
        <v>Compra Direta</v>
      </c>
    </row>
    <row r="108" spans="1:11" x14ac:dyDescent="0.35">
      <c r="A108" s="58" t="s">
        <v>95</v>
      </c>
      <c r="B108" s="42" t="s">
        <v>313</v>
      </c>
      <c r="C108" s="48">
        <v>4861.8</v>
      </c>
      <c r="D108" s="25">
        <f t="shared" si="12"/>
        <v>3403.2599999999998</v>
      </c>
      <c r="E108" s="28">
        <f t="shared" si="13"/>
        <v>4375.62</v>
      </c>
      <c r="F108" s="10"/>
      <c r="G108" s="11">
        <f>Tabela35[[#This Row],[Volume
Cadastrado (m³)]]/Tabela35[[#This Row],[Volume equivalente de  Etanol Anidro comercializado em 2025 (m³)]]</f>
        <v>0</v>
      </c>
      <c r="H108" s="10"/>
      <c r="I108" s="9">
        <f t="shared" si="15"/>
        <v>0</v>
      </c>
      <c r="J108" s="7" t="str">
        <f t="shared" si="14"/>
        <v>Não</v>
      </c>
      <c r="K108" s="7" t="str">
        <f>IF(Tabela35[[#This Row],[% homologado]]&gt;0.9,"Contrato de Fornecimento",IF(Tabela35[[#This Row],[% Cadastrado]]&lt;0.7,"Compra Direta","Prazo Adicional ao $ 5º do Art.3º*"))</f>
        <v>Compra Direta</v>
      </c>
    </row>
    <row r="109" spans="1:11" x14ac:dyDescent="0.35">
      <c r="A109" s="58" t="s">
        <v>105</v>
      </c>
      <c r="B109" s="42" t="s">
        <v>314</v>
      </c>
      <c r="C109" s="48">
        <v>4419.0762000000004</v>
      </c>
      <c r="D109" s="26">
        <f t="shared" si="12"/>
        <v>3093.3533400000001</v>
      </c>
      <c r="E109" s="27">
        <f t="shared" si="13"/>
        <v>3977.1685800000005</v>
      </c>
      <c r="F109" s="10"/>
      <c r="G109" s="11">
        <f>Tabela35[[#This Row],[Volume
Cadastrado (m³)]]/Tabela35[[#This Row],[Volume equivalente de  Etanol Anidro comercializado em 2025 (m³)]]</f>
        <v>0</v>
      </c>
      <c r="H109" s="10"/>
      <c r="I109" s="9">
        <f t="shared" si="15"/>
        <v>0</v>
      </c>
      <c r="J109" s="7" t="str">
        <f t="shared" si="14"/>
        <v>Não</v>
      </c>
      <c r="K109" s="7" t="str">
        <f>IF(Tabela35[[#This Row],[% homologado]]&gt;0.9,"Contrato de Fornecimento",IF(Tabela35[[#This Row],[% Cadastrado]]&lt;0.7,"Compra Direta","Prazo Adicional ao $ 5º do Art.3º*"))</f>
        <v>Compra Direta</v>
      </c>
    </row>
    <row r="110" spans="1:11" x14ac:dyDescent="0.35">
      <c r="A110" s="58" t="s">
        <v>102</v>
      </c>
      <c r="B110" s="42" t="s">
        <v>315</v>
      </c>
      <c r="C110" s="48">
        <v>3769.2000000000003</v>
      </c>
      <c r="D110" s="25">
        <f t="shared" si="12"/>
        <v>2638.44</v>
      </c>
      <c r="E110" s="28">
        <f t="shared" si="13"/>
        <v>3392.28</v>
      </c>
      <c r="F110" s="10"/>
      <c r="G110" s="11">
        <f>Tabela35[[#This Row],[Volume
Cadastrado (m³)]]/Tabela35[[#This Row],[Volume equivalente de  Etanol Anidro comercializado em 2025 (m³)]]</f>
        <v>0</v>
      </c>
      <c r="H110" s="10"/>
      <c r="I110" s="9">
        <f t="shared" si="15"/>
        <v>0</v>
      </c>
      <c r="J110" s="7" t="str">
        <f t="shared" si="14"/>
        <v>Não</v>
      </c>
      <c r="K110" s="7" t="str">
        <f>IF(Tabela35[[#This Row],[% homologado]]&gt;0.9,"Contrato de Fornecimento",IF(Tabela35[[#This Row],[% Cadastrado]]&lt;0.7,"Compra Direta","Prazo Adicional ao $ 5º do Art.3º*"))</f>
        <v>Compra Direta</v>
      </c>
    </row>
    <row r="111" spans="1:11" x14ac:dyDescent="0.35">
      <c r="A111" s="58" t="s">
        <v>106</v>
      </c>
      <c r="B111" s="42" t="s">
        <v>316</v>
      </c>
      <c r="C111" s="48">
        <v>3121.7999999999997</v>
      </c>
      <c r="D111" s="25">
        <f t="shared" si="12"/>
        <v>2185.2599999999998</v>
      </c>
      <c r="E111" s="28">
        <f t="shared" si="13"/>
        <v>2809.62</v>
      </c>
      <c r="F111" s="10"/>
      <c r="G111" s="11">
        <f>Tabela35[[#This Row],[Volume
Cadastrado (m³)]]/Tabela35[[#This Row],[Volume equivalente de  Etanol Anidro comercializado em 2025 (m³)]]</f>
        <v>0</v>
      </c>
      <c r="H111" s="10"/>
      <c r="I111" s="9">
        <f t="shared" si="15"/>
        <v>0</v>
      </c>
      <c r="J111" s="7" t="str">
        <f t="shared" si="14"/>
        <v>Não</v>
      </c>
      <c r="K111" s="7" t="str">
        <f>IF(Tabela35[[#This Row],[% homologado]]&gt;0.9,"Contrato de Fornecimento",IF(Tabela35[[#This Row],[% Cadastrado]]&lt;0.7,"Compra Direta","Prazo Adicional ao $ 5º do Art.3º*"))</f>
        <v>Compra Direta</v>
      </c>
    </row>
    <row r="112" spans="1:11" x14ac:dyDescent="0.35">
      <c r="A112" s="58" t="s">
        <v>192</v>
      </c>
      <c r="B112" s="42" t="s">
        <v>317</v>
      </c>
      <c r="C112" s="48">
        <v>2620.6500000000005</v>
      </c>
      <c r="D112" s="25">
        <f t="shared" si="12"/>
        <v>1834.4550000000002</v>
      </c>
      <c r="E112" s="28">
        <f t="shared" si="13"/>
        <v>2358.5850000000005</v>
      </c>
      <c r="F112" s="10"/>
      <c r="G112" s="11">
        <f>Tabela35[[#This Row],[Volume
Cadastrado (m³)]]/Tabela35[[#This Row],[Volume equivalente de  Etanol Anidro comercializado em 2025 (m³)]]</f>
        <v>0</v>
      </c>
      <c r="H112" s="10"/>
      <c r="I112" s="9">
        <f t="shared" si="15"/>
        <v>0</v>
      </c>
      <c r="J112" s="7" t="str">
        <f t="shared" si="14"/>
        <v>Não</v>
      </c>
      <c r="K112" s="7" t="str">
        <f>IF(Tabela35[[#This Row],[% homologado]]&gt;0.9,"Contrato de Fornecimento",IF(Tabela35[[#This Row],[% Cadastrado]]&lt;0.7,"Compra Direta","Prazo Adicional ao $ 5º do Art.3º*"))</f>
        <v>Compra Direta</v>
      </c>
    </row>
    <row r="113" spans="1:11" x14ac:dyDescent="0.35">
      <c r="A113" s="58" t="s">
        <v>76</v>
      </c>
      <c r="B113" s="42" t="s">
        <v>318</v>
      </c>
      <c r="C113" s="48">
        <v>2579.6400000000003</v>
      </c>
      <c r="D113" s="25">
        <f t="shared" si="12"/>
        <v>1805.748</v>
      </c>
      <c r="E113" s="28">
        <f t="shared" si="13"/>
        <v>2321.6760000000004</v>
      </c>
      <c r="F113" s="10"/>
      <c r="G113" s="11">
        <f>Tabela35[[#This Row],[Volume
Cadastrado (m³)]]/Tabela35[[#This Row],[Volume equivalente de  Etanol Anidro comercializado em 2025 (m³)]]</f>
        <v>0</v>
      </c>
      <c r="H113" s="10"/>
      <c r="I113" s="8">
        <f t="shared" si="15"/>
        <v>0</v>
      </c>
      <c r="J113" s="7" t="str">
        <f t="shared" si="14"/>
        <v>Não</v>
      </c>
      <c r="K113" s="7" t="str">
        <f>IF(Tabela35[[#This Row],[% homologado]]&gt;0.9,"Contrato de Fornecimento",IF(Tabela35[[#This Row],[% Cadastrado]]&lt;0.7,"Compra Direta","Prazo Adicional ao $ 5º do Art.3º*"))</f>
        <v>Compra Direta</v>
      </c>
    </row>
    <row r="114" spans="1:11" x14ac:dyDescent="0.35">
      <c r="A114" s="58" t="s">
        <v>104</v>
      </c>
      <c r="B114" s="42" t="s">
        <v>319</v>
      </c>
      <c r="C114" s="48">
        <v>2449.2750000000001</v>
      </c>
      <c r="D114" s="25">
        <f t="shared" si="12"/>
        <v>1714.4925000000001</v>
      </c>
      <c r="E114" s="28">
        <f t="shared" si="13"/>
        <v>2204.3475000000003</v>
      </c>
      <c r="F114" s="10"/>
      <c r="G114" s="11">
        <f>Tabela35[[#This Row],[Volume
Cadastrado (m³)]]/Tabela35[[#This Row],[Volume equivalente de  Etanol Anidro comercializado em 2025 (m³)]]</f>
        <v>0</v>
      </c>
      <c r="H114" s="10"/>
      <c r="I114" s="9">
        <f t="shared" si="15"/>
        <v>0</v>
      </c>
      <c r="J114" s="7" t="str">
        <f t="shared" si="14"/>
        <v>Não</v>
      </c>
      <c r="K114" s="7" t="str">
        <f>IF(Tabela35[[#This Row],[% homologado]]&gt;0.9,"Contrato de Fornecimento",IF(Tabela35[[#This Row],[% Cadastrado]]&lt;0.7,"Compra Direta","Prazo Adicional ao $ 5º do Art.3º*"))</f>
        <v>Compra Direta</v>
      </c>
    </row>
    <row r="115" spans="1:11" x14ac:dyDescent="0.35">
      <c r="A115" s="58" t="s">
        <v>96</v>
      </c>
      <c r="B115" s="42" t="s">
        <v>320</v>
      </c>
      <c r="C115" s="48">
        <v>2372.88</v>
      </c>
      <c r="D115" s="25">
        <f t="shared" si="12"/>
        <v>1661.0160000000001</v>
      </c>
      <c r="E115" s="28">
        <f t="shared" si="13"/>
        <v>2135.5920000000001</v>
      </c>
      <c r="F115" s="10"/>
      <c r="G115" s="11">
        <f>Tabela35[[#This Row],[Volume
Cadastrado (m³)]]/Tabela35[[#This Row],[Volume equivalente de  Etanol Anidro comercializado em 2025 (m³)]]</f>
        <v>0</v>
      </c>
      <c r="H115" s="10"/>
      <c r="I115" s="9">
        <f t="shared" si="15"/>
        <v>0</v>
      </c>
      <c r="J115" s="7" t="str">
        <f t="shared" si="14"/>
        <v>Não</v>
      </c>
      <c r="K115" s="7" t="str">
        <f>IF(Tabela35[[#This Row],[% homologado]]&gt;0.9,"Contrato de Fornecimento",IF(Tabela35[[#This Row],[% Cadastrado]]&lt;0.7,"Compra Direta","Prazo Adicional ao $ 5º do Art.3º*"))</f>
        <v>Compra Direta</v>
      </c>
    </row>
    <row r="116" spans="1:11" x14ac:dyDescent="0.35">
      <c r="A116" s="58" t="s">
        <v>109</v>
      </c>
      <c r="B116" s="42" t="s">
        <v>321</v>
      </c>
      <c r="C116" s="48">
        <v>2292.0000000000005</v>
      </c>
      <c r="D116" s="25">
        <f t="shared" si="12"/>
        <v>1604.4000000000003</v>
      </c>
      <c r="E116" s="28">
        <f t="shared" si="13"/>
        <v>2062.8000000000006</v>
      </c>
      <c r="F116" s="10"/>
      <c r="G116" s="11">
        <f>Tabela35[[#This Row],[Volume
Cadastrado (m³)]]/Tabela35[[#This Row],[Volume equivalente de  Etanol Anidro comercializado em 2025 (m³)]]</f>
        <v>0</v>
      </c>
      <c r="H116" s="10"/>
      <c r="I116" s="9">
        <f t="shared" si="15"/>
        <v>0</v>
      </c>
      <c r="J116" s="7" t="str">
        <f t="shared" si="14"/>
        <v>Não</v>
      </c>
      <c r="K116" s="7" t="str">
        <f>IF(Tabela35[[#This Row],[% homologado]]&gt;0.9,"Contrato de Fornecimento",IF(Tabela35[[#This Row],[% Cadastrado]]&lt;0.7,"Compra Direta","Prazo Adicional ao $ 5º do Art.3º*"))</f>
        <v>Compra Direta</v>
      </c>
    </row>
    <row r="117" spans="1:11" x14ac:dyDescent="0.35">
      <c r="A117" s="58" t="s">
        <v>182</v>
      </c>
      <c r="B117" s="42" t="s">
        <v>322</v>
      </c>
      <c r="C117" s="48">
        <v>2192.7000000000007</v>
      </c>
      <c r="D117" s="25">
        <f t="shared" si="12"/>
        <v>1534.8900000000003</v>
      </c>
      <c r="E117" s="28">
        <f t="shared" si="13"/>
        <v>1973.4300000000007</v>
      </c>
      <c r="F117" s="10"/>
      <c r="G117" s="11">
        <f>Tabela35[[#This Row],[Volume
Cadastrado (m³)]]/Tabela35[[#This Row],[Volume equivalente de  Etanol Anidro comercializado em 2025 (m³)]]</f>
        <v>0</v>
      </c>
      <c r="H117" s="10"/>
      <c r="I117" s="9">
        <f t="shared" si="15"/>
        <v>0</v>
      </c>
      <c r="J117" s="7" t="str">
        <f t="shared" si="14"/>
        <v>Não</v>
      </c>
      <c r="K117" s="7" t="str">
        <f>IF(Tabela35[[#This Row],[% homologado]]&gt;0.9,"Contrato de Fornecimento",IF(Tabela35[[#This Row],[% Cadastrado]]&lt;0.7,"Compra Direta","Prazo Adicional ao $ 5º do Art.3º*"))</f>
        <v>Compra Direta</v>
      </c>
    </row>
    <row r="118" spans="1:11" x14ac:dyDescent="0.35">
      <c r="A118" s="58" t="s">
        <v>103</v>
      </c>
      <c r="B118" s="42" t="s">
        <v>323</v>
      </c>
      <c r="C118" s="48">
        <v>2133.15</v>
      </c>
      <c r="D118" s="25">
        <f t="shared" si="12"/>
        <v>1493.2049999999999</v>
      </c>
      <c r="E118" s="28">
        <f t="shared" si="13"/>
        <v>1919.835</v>
      </c>
      <c r="F118" s="10"/>
      <c r="G118" s="11">
        <f>Tabela35[[#This Row],[Volume
Cadastrado (m³)]]/Tabela35[[#This Row],[Volume equivalente de  Etanol Anidro comercializado em 2025 (m³)]]</f>
        <v>0</v>
      </c>
      <c r="H118" s="10"/>
      <c r="I118" s="9">
        <f t="shared" si="15"/>
        <v>0</v>
      </c>
      <c r="J118" s="7" t="str">
        <f t="shared" si="14"/>
        <v>Não</v>
      </c>
      <c r="K118" s="7" t="str">
        <f>IF(Tabela35[[#This Row],[% homologado]]&gt;0.9,"Contrato de Fornecimento",IF(Tabela35[[#This Row],[% Cadastrado]]&lt;0.7,"Compra Direta","Prazo Adicional ao $ 5º do Art.3º*"))</f>
        <v>Compra Direta</v>
      </c>
    </row>
    <row r="119" spans="1:11" x14ac:dyDescent="0.35">
      <c r="A119" s="58" t="s">
        <v>164</v>
      </c>
      <c r="B119" s="42" t="s">
        <v>324</v>
      </c>
      <c r="C119" s="48">
        <v>1871.25</v>
      </c>
      <c r="D119" s="25">
        <f t="shared" si="12"/>
        <v>1309.875</v>
      </c>
      <c r="E119" s="28">
        <f t="shared" si="13"/>
        <v>1684.125</v>
      </c>
      <c r="F119" s="10"/>
      <c r="G119" s="11">
        <f>Tabela35[[#This Row],[Volume
Cadastrado (m³)]]/Tabela35[[#This Row],[Volume equivalente de  Etanol Anidro comercializado em 2025 (m³)]]</f>
        <v>0</v>
      </c>
      <c r="H119" s="10"/>
      <c r="I119" s="9">
        <f t="shared" si="15"/>
        <v>0</v>
      </c>
      <c r="J119" s="7" t="str">
        <f t="shared" si="14"/>
        <v>Não</v>
      </c>
      <c r="K119" s="7" t="str">
        <f>IF(Tabela35[[#This Row],[% homologado]]&gt;0.9,"Contrato de Fornecimento",IF(Tabela35[[#This Row],[% Cadastrado]]&lt;0.7,"Compra Direta","Prazo Adicional ao $ 5º do Art.3º*"))</f>
        <v>Compra Direta</v>
      </c>
    </row>
    <row r="120" spans="1:11" x14ac:dyDescent="0.35">
      <c r="A120" s="58" t="s">
        <v>168</v>
      </c>
      <c r="B120" s="42" t="s">
        <v>325</v>
      </c>
      <c r="C120" s="48">
        <v>1592.4000000000003</v>
      </c>
      <c r="D120" s="25">
        <f t="shared" si="12"/>
        <v>1114.68</v>
      </c>
      <c r="E120" s="28">
        <f t="shared" si="13"/>
        <v>1433.1600000000003</v>
      </c>
      <c r="F120" s="10"/>
      <c r="G120" s="11">
        <f>Tabela35[[#This Row],[Volume
Cadastrado (m³)]]/Tabela35[[#This Row],[Volume equivalente de  Etanol Anidro comercializado em 2025 (m³)]]</f>
        <v>0</v>
      </c>
      <c r="H120" s="10"/>
      <c r="I120" s="9">
        <f t="shared" si="15"/>
        <v>0</v>
      </c>
      <c r="J120" s="7" t="str">
        <f t="shared" si="14"/>
        <v>Não</v>
      </c>
      <c r="K120" s="7" t="str">
        <f>IF(Tabela35[[#This Row],[% homologado]]&gt;0.9,"Contrato de Fornecimento",IF(Tabela35[[#This Row],[% Cadastrado]]&lt;0.7,"Compra Direta","Prazo Adicional ao $ 5º do Art.3º*"))</f>
        <v>Compra Direta</v>
      </c>
    </row>
    <row r="121" spans="1:11" x14ac:dyDescent="0.35">
      <c r="A121" s="58" t="s">
        <v>114</v>
      </c>
      <c r="B121" s="42" t="s">
        <v>326</v>
      </c>
      <c r="C121" s="48">
        <v>1565.25</v>
      </c>
      <c r="D121" s="25">
        <f t="shared" si="12"/>
        <v>1095.675</v>
      </c>
      <c r="E121" s="28">
        <f t="shared" si="13"/>
        <v>1408.7250000000001</v>
      </c>
      <c r="F121" s="10"/>
      <c r="G121" s="11">
        <f>Tabela35[[#This Row],[Volume
Cadastrado (m³)]]/Tabela35[[#This Row],[Volume equivalente de  Etanol Anidro comercializado em 2025 (m³)]]</f>
        <v>0</v>
      </c>
      <c r="H121" s="10"/>
      <c r="I121" s="9">
        <f t="shared" si="15"/>
        <v>0</v>
      </c>
      <c r="J121" s="7" t="str">
        <f t="shared" si="14"/>
        <v>Não</v>
      </c>
      <c r="K121" s="7" t="str">
        <f>IF(Tabela35[[#This Row],[% homologado]]&gt;0.9,"Contrato de Fornecimento",IF(Tabela35[[#This Row],[% Cadastrado]]&lt;0.7,"Compra Direta","Prazo Adicional ao $ 5º do Art.3º*"))</f>
        <v>Compra Direta</v>
      </c>
    </row>
    <row r="122" spans="1:11" x14ac:dyDescent="0.35">
      <c r="A122" s="58" t="s">
        <v>115</v>
      </c>
      <c r="B122" s="42" t="s">
        <v>327</v>
      </c>
      <c r="C122" s="48">
        <v>1527.1800000000003</v>
      </c>
      <c r="D122" s="25">
        <f t="shared" si="12"/>
        <v>1069.0260000000001</v>
      </c>
      <c r="E122" s="28">
        <f t="shared" si="13"/>
        <v>1374.4620000000002</v>
      </c>
      <c r="F122" s="10"/>
      <c r="G122" s="11">
        <f>Tabela35[[#This Row],[Volume
Cadastrado (m³)]]/Tabela35[[#This Row],[Volume equivalente de  Etanol Anidro comercializado em 2025 (m³)]]</f>
        <v>0</v>
      </c>
      <c r="H122" s="10"/>
      <c r="I122" s="9">
        <f t="shared" si="15"/>
        <v>0</v>
      </c>
      <c r="J122" s="7" t="str">
        <f t="shared" si="14"/>
        <v>Não</v>
      </c>
      <c r="K122" s="7" t="str">
        <f>IF(Tabela35[[#This Row],[% homologado]]&gt;0.9,"Contrato de Fornecimento",IF(Tabela35[[#This Row],[% Cadastrado]]&lt;0.7,"Compra Direta","Prazo Adicional ao $ 5º do Art.3º*"))</f>
        <v>Compra Direta</v>
      </c>
    </row>
    <row r="123" spans="1:11" x14ac:dyDescent="0.35">
      <c r="A123" s="58" t="s">
        <v>98</v>
      </c>
      <c r="B123" s="42" t="s">
        <v>328</v>
      </c>
      <c r="C123" s="48">
        <v>1331.9580000000001</v>
      </c>
      <c r="D123" s="26">
        <f t="shared" si="12"/>
        <v>932.37059999999997</v>
      </c>
      <c r="E123" s="27">
        <f t="shared" si="13"/>
        <v>1198.7622000000001</v>
      </c>
      <c r="F123" s="10"/>
      <c r="G123" s="11">
        <f>Tabela35[[#This Row],[Volume
Cadastrado (m³)]]/Tabela35[[#This Row],[Volume equivalente de  Etanol Anidro comercializado em 2025 (m³)]]</f>
        <v>0</v>
      </c>
      <c r="H123" s="10"/>
      <c r="I123" s="9">
        <f t="shared" si="15"/>
        <v>0</v>
      </c>
      <c r="J123" s="7" t="str">
        <f t="shared" si="14"/>
        <v>Não</v>
      </c>
      <c r="K123" s="7" t="str">
        <f>IF(Tabela35[[#This Row],[% homologado]]&gt;0.9,"Contrato de Fornecimento",IF(Tabela35[[#This Row],[% Cadastrado]]&lt;0.7,"Compra Direta","Prazo Adicional ao $ 5º do Art.3º*"))</f>
        <v>Compra Direta</v>
      </c>
    </row>
    <row r="124" spans="1:11" x14ac:dyDescent="0.35">
      <c r="A124" s="58" t="s">
        <v>113</v>
      </c>
      <c r="B124" s="42" t="s">
        <v>329</v>
      </c>
      <c r="C124" s="48">
        <v>1280.55</v>
      </c>
      <c r="D124" s="25">
        <f t="shared" si="12"/>
        <v>896.38499999999988</v>
      </c>
      <c r="E124" s="28">
        <f t="shared" si="13"/>
        <v>1152.4949999999999</v>
      </c>
      <c r="F124" s="10"/>
      <c r="G124" s="11">
        <f>Tabela35[[#This Row],[Volume
Cadastrado (m³)]]/Tabela35[[#This Row],[Volume equivalente de  Etanol Anidro comercializado em 2025 (m³)]]</f>
        <v>0</v>
      </c>
      <c r="H124" s="10"/>
      <c r="I124" s="9">
        <f t="shared" si="15"/>
        <v>0</v>
      </c>
      <c r="J124" s="7" t="str">
        <f t="shared" si="14"/>
        <v>Não</v>
      </c>
      <c r="K124" s="7" t="str">
        <f>IF(Tabela35[[#This Row],[% homologado]]&gt;0.9,"Contrato de Fornecimento",IF(Tabela35[[#This Row],[% Cadastrado]]&lt;0.7,"Compra Direta","Prazo Adicional ao $ 5º do Art.3º*"))</f>
        <v>Compra Direta</v>
      </c>
    </row>
    <row r="125" spans="1:11" x14ac:dyDescent="0.35">
      <c r="A125" s="58" t="s">
        <v>118</v>
      </c>
      <c r="B125" s="42" t="s">
        <v>330</v>
      </c>
      <c r="C125" s="48">
        <v>480.72270000000003</v>
      </c>
      <c r="D125" s="25">
        <f t="shared" si="12"/>
        <v>336.50589000000002</v>
      </c>
      <c r="E125" s="28">
        <f t="shared" si="13"/>
        <v>432.65043000000003</v>
      </c>
      <c r="F125" s="10"/>
      <c r="G125" s="11">
        <f>Tabela35[[#This Row],[Volume
Cadastrado (m³)]]/Tabela35[[#This Row],[Volume equivalente de  Etanol Anidro comercializado em 2025 (m³)]]</f>
        <v>0</v>
      </c>
      <c r="H125" s="10"/>
      <c r="I125" s="9">
        <f t="shared" si="15"/>
        <v>0</v>
      </c>
      <c r="J125" s="7" t="str">
        <f t="shared" si="14"/>
        <v>Não</v>
      </c>
      <c r="K125" s="7" t="str">
        <f>IF(Tabela35[[#This Row],[% homologado]]&gt;0.9,"Contrato de Fornecimento",IF(Tabela35[[#This Row],[% Cadastrado]]&lt;0.7,"Compra Direta","Prazo Adicional ao $ 5º do Art.3º*"))</f>
        <v>Compra Direta</v>
      </c>
    </row>
    <row r="126" spans="1:11" x14ac:dyDescent="0.35">
      <c r="A126" s="58" t="s">
        <v>122</v>
      </c>
      <c r="B126" s="42" t="s">
        <v>331</v>
      </c>
      <c r="C126" s="48">
        <v>448.20000000000005</v>
      </c>
      <c r="D126" s="25">
        <f t="shared" si="12"/>
        <v>313.74</v>
      </c>
      <c r="E126" s="28">
        <f t="shared" si="13"/>
        <v>403.38000000000005</v>
      </c>
      <c r="F126" s="10"/>
      <c r="G126" s="11">
        <f>Tabela35[[#This Row],[Volume
Cadastrado (m³)]]/Tabela35[[#This Row],[Volume equivalente de  Etanol Anidro comercializado em 2025 (m³)]]</f>
        <v>0</v>
      </c>
      <c r="H126" s="10"/>
      <c r="I126" s="9">
        <f t="shared" si="15"/>
        <v>0</v>
      </c>
      <c r="J126" s="7" t="str">
        <f t="shared" si="14"/>
        <v>Não</v>
      </c>
      <c r="K126" s="7" t="str">
        <f>IF(Tabela35[[#This Row],[% homologado]]&gt;0.9,"Contrato de Fornecimento",IF(Tabela35[[#This Row],[% Cadastrado]]&lt;0.7,"Compra Direta","Prazo Adicional ao $ 5º do Art.3º*"))</f>
        <v>Compra Direta</v>
      </c>
    </row>
    <row r="127" spans="1:11" x14ac:dyDescent="0.35">
      <c r="A127" s="58" t="s">
        <v>141</v>
      </c>
      <c r="B127" s="42" t="s">
        <v>332</v>
      </c>
      <c r="C127" s="48">
        <v>390.6</v>
      </c>
      <c r="D127" s="25">
        <f t="shared" si="12"/>
        <v>273.42</v>
      </c>
      <c r="E127" s="28">
        <f t="shared" si="13"/>
        <v>351.54</v>
      </c>
      <c r="F127" s="10"/>
      <c r="G127" s="11">
        <f>Tabela35[[#This Row],[Volume
Cadastrado (m³)]]/Tabela35[[#This Row],[Volume equivalente de  Etanol Anidro comercializado em 2025 (m³)]]</f>
        <v>0</v>
      </c>
      <c r="H127" s="10"/>
      <c r="I127" s="9">
        <f t="shared" si="15"/>
        <v>0</v>
      </c>
      <c r="J127" s="7" t="str">
        <f t="shared" si="14"/>
        <v>Não</v>
      </c>
      <c r="K127" s="7" t="str">
        <f>IF(Tabela35[[#This Row],[% homologado]]&gt;0.9,"Contrato de Fornecimento",IF(Tabela35[[#This Row],[% Cadastrado]]&lt;0.7,"Compra Direta","Prazo Adicional ao $ 5º do Art.3º*"))</f>
        <v>Compra Direta</v>
      </c>
    </row>
    <row r="128" spans="1:11" x14ac:dyDescent="0.35">
      <c r="A128" s="58" t="s">
        <v>130</v>
      </c>
      <c r="B128" s="42" t="s">
        <v>333</v>
      </c>
      <c r="C128" s="48">
        <v>319.50000000000006</v>
      </c>
      <c r="D128" s="25">
        <f t="shared" si="12"/>
        <v>223.65000000000003</v>
      </c>
      <c r="E128" s="28">
        <f t="shared" si="13"/>
        <v>287.55000000000007</v>
      </c>
      <c r="F128" s="10"/>
      <c r="G128" s="11">
        <f>Tabela35[[#This Row],[Volume
Cadastrado (m³)]]/Tabela35[[#This Row],[Volume equivalente de  Etanol Anidro comercializado em 2025 (m³)]]</f>
        <v>0</v>
      </c>
      <c r="H128" s="10"/>
      <c r="I128" s="9">
        <f t="shared" si="15"/>
        <v>0</v>
      </c>
      <c r="J128" s="7" t="str">
        <f t="shared" si="14"/>
        <v>Não</v>
      </c>
      <c r="K128" s="7" t="str">
        <f>IF(Tabela35[[#This Row],[% homologado]]&gt;0.9,"Contrato de Fornecimento",IF(Tabela35[[#This Row],[% Cadastrado]]&lt;0.7,"Compra Direta","Prazo Adicional ao $ 5º do Art.3º*"))</f>
        <v>Compra Direta</v>
      </c>
    </row>
    <row r="129" spans="1:13" x14ac:dyDescent="0.35">
      <c r="A129" s="58" t="s">
        <v>194</v>
      </c>
      <c r="B129" s="42" t="s">
        <v>334</v>
      </c>
      <c r="C129" s="48">
        <v>318.30000000000007</v>
      </c>
      <c r="D129" s="25">
        <f t="shared" si="12"/>
        <v>222.81000000000003</v>
      </c>
      <c r="E129" s="28">
        <f t="shared" si="13"/>
        <v>286.47000000000008</v>
      </c>
      <c r="F129" s="10"/>
      <c r="G129" s="11">
        <f>Tabela35[[#This Row],[Volume
Cadastrado (m³)]]/Tabela35[[#This Row],[Volume equivalente de  Etanol Anidro comercializado em 2025 (m³)]]</f>
        <v>0</v>
      </c>
      <c r="H129" s="10"/>
      <c r="I129" s="8">
        <f t="shared" si="15"/>
        <v>0</v>
      </c>
      <c r="J129" s="7" t="str">
        <f t="shared" si="14"/>
        <v>Não</v>
      </c>
      <c r="K129" s="7" t="str">
        <f>IF(Tabela35[[#This Row],[% homologado]]&gt;0.9,"Contrato de Fornecimento",IF(Tabela35[[#This Row],[% Cadastrado]]&lt;0.7,"Compra Direta","Prazo Adicional ao $ 5º do Art.3º*"))</f>
        <v>Compra Direta</v>
      </c>
    </row>
    <row r="130" spans="1:13" x14ac:dyDescent="0.35">
      <c r="A130" s="58" t="s">
        <v>181</v>
      </c>
      <c r="B130" s="42" t="s">
        <v>335</v>
      </c>
      <c r="C130" s="48">
        <v>236.01900000000001</v>
      </c>
      <c r="D130" s="26">
        <f t="shared" si="12"/>
        <v>165.2133</v>
      </c>
      <c r="E130" s="27">
        <f t="shared" si="13"/>
        <v>212.4171</v>
      </c>
      <c r="F130" s="10"/>
      <c r="G130" s="11">
        <f>Tabela35[[#This Row],[Volume
Cadastrado (m³)]]/Tabela35[[#This Row],[Volume equivalente de  Etanol Anidro comercializado em 2025 (m³)]]</f>
        <v>0</v>
      </c>
      <c r="H130" s="10"/>
      <c r="I130" s="9">
        <f t="shared" si="15"/>
        <v>0</v>
      </c>
      <c r="J130" s="7" t="str">
        <f t="shared" si="14"/>
        <v>Não</v>
      </c>
      <c r="K130" s="7" t="str">
        <f>IF(Tabela35[[#This Row],[% homologado]]&gt;0.9,"Contrato de Fornecimento",IF(Tabela35[[#This Row],[% Cadastrado]]&lt;0.7,"Compra Direta","Prazo Adicional ao $ 5º do Art.3º*"))</f>
        <v>Compra Direta</v>
      </c>
    </row>
    <row r="131" spans="1:13" x14ac:dyDescent="0.35">
      <c r="A131" s="58" t="s">
        <v>121</v>
      </c>
      <c r="B131" s="42" t="s">
        <v>336</v>
      </c>
      <c r="C131" s="48">
        <v>201.15</v>
      </c>
      <c r="D131" s="26">
        <f t="shared" si="12"/>
        <v>140.80500000000001</v>
      </c>
      <c r="E131" s="27">
        <f t="shared" si="13"/>
        <v>181.035</v>
      </c>
      <c r="F131" s="10"/>
      <c r="G131" s="11">
        <f>Tabela35[[#This Row],[Volume
Cadastrado (m³)]]/Tabela35[[#This Row],[Volume equivalente de  Etanol Anidro comercializado em 2025 (m³)]]</f>
        <v>0</v>
      </c>
      <c r="H131" s="10"/>
      <c r="I131" s="9">
        <f t="shared" si="15"/>
        <v>0</v>
      </c>
      <c r="J131" s="7" t="str">
        <f t="shared" si="14"/>
        <v>Não</v>
      </c>
      <c r="K131" s="7" t="str">
        <f>IF(Tabela35[[#This Row],[% homologado]]&gt;0.9,"Contrato de Fornecimento",IF(Tabela35[[#This Row],[% Cadastrado]]&lt;0.7,"Compra Direta","Prazo Adicional ao $ 5º do Art.3º*"))</f>
        <v>Compra Direta</v>
      </c>
    </row>
    <row r="132" spans="1:13" x14ac:dyDescent="0.35">
      <c r="A132" s="58" t="s">
        <v>111</v>
      </c>
      <c r="B132" s="42" t="s">
        <v>337</v>
      </c>
      <c r="C132" s="48">
        <v>134.25000000000003</v>
      </c>
      <c r="D132" s="25">
        <f t="shared" si="12"/>
        <v>93.975000000000009</v>
      </c>
      <c r="E132" s="28">
        <f t="shared" si="13"/>
        <v>120.82500000000003</v>
      </c>
      <c r="F132" s="10"/>
      <c r="G132" s="11">
        <f>Tabela35[[#This Row],[Volume
Cadastrado (m³)]]/Tabela35[[#This Row],[Volume equivalente de  Etanol Anidro comercializado em 2025 (m³)]]</f>
        <v>0</v>
      </c>
      <c r="H132" s="10"/>
      <c r="I132" s="9">
        <f t="shared" si="15"/>
        <v>0</v>
      </c>
      <c r="J132" s="7" t="str">
        <f t="shared" si="14"/>
        <v>Não</v>
      </c>
      <c r="K132" s="7" t="str">
        <f>IF(Tabela35[[#This Row],[% homologado]]&gt;0.9,"Contrato de Fornecimento",IF(Tabela35[[#This Row],[% Cadastrado]]&lt;0.7,"Compra Direta","Prazo Adicional ao $ 5º do Art.3º*"))</f>
        <v>Compra Direta</v>
      </c>
    </row>
    <row r="133" spans="1:13" x14ac:dyDescent="0.35">
      <c r="A133" s="58" t="s">
        <v>120</v>
      </c>
      <c r="B133" s="42" t="s">
        <v>338</v>
      </c>
      <c r="C133" s="48">
        <v>106.50000000000001</v>
      </c>
      <c r="D133" s="25">
        <f t="shared" si="12"/>
        <v>74.550000000000011</v>
      </c>
      <c r="E133" s="28">
        <f t="shared" si="13"/>
        <v>95.850000000000009</v>
      </c>
      <c r="F133" s="10"/>
      <c r="G133" s="11">
        <f>Tabela35[[#This Row],[Volume
Cadastrado (m³)]]/Tabela35[[#This Row],[Volume equivalente de  Etanol Anidro comercializado em 2025 (m³)]]</f>
        <v>0</v>
      </c>
      <c r="H133" s="10"/>
      <c r="I133" s="9">
        <f t="shared" si="15"/>
        <v>0</v>
      </c>
      <c r="J133" s="7" t="str">
        <f t="shared" si="14"/>
        <v>Não</v>
      </c>
      <c r="K133" s="7" t="str">
        <f>IF(Tabela35[[#This Row],[% homologado]]&gt;0.9,"Contrato de Fornecimento",IF(Tabela35[[#This Row],[% Cadastrado]]&lt;0.7,"Compra Direta","Prazo Adicional ao $ 5º do Art.3º*"))</f>
        <v>Compra Direta</v>
      </c>
    </row>
    <row r="134" spans="1:13" x14ac:dyDescent="0.35">
      <c r="A134" s="58" t="s">
        <v>93</v>
      </c>
      <c r="B134" s="42" t="s">
        <v>339</v>
      </c>
      <c r="C134" s="48">
        <v>78</v>
      </c>
      <c r="D134" s="25">
        <f t="shared" si="12"/>
        <v>54.599999999999994</v>
      </c>
      <c r="E134" s="28">
        <f t="shared" si="13"/>
        <v>70.2</v>
      </c>
      <c r="F134" s="10"/>
      <c r="G134" s="11">
        <f>Tabela35[[#This Row],[Volume
Cadastrado (m³)]]/Tabela35[[#This Row],[Volume equivalente de  Etanol Anidro comercializado em 2025 (m³)]]</f>
        <v>0</v>
      </c>
      <c r="H134" s="10"/>
      <c r="I134" s="9">
        <f t="shared" si="15"/>
        <v>0</v>
      </c>
      <c r="J134" s="7" t="str">
        <f t="shared" si="14"/>
        <v>Não</v>
      </c>
      <c r="K134" s="7" t="str">
        <f>IF(Tabela35[[#This Row],[% homologado]]&gt;0.9,"Contrato de Fornecimento",IF(Tabela35[[#This Row],[% Cadastrado]]&lt;0.7,"Compra Direta","Prazo Adicional ao $ 5º do Art.3º*"))</f>
        <v>Compra Direta</v>
      </c>
    </row>
    <row r="135" spans="1:13" x14ac:dyDescent="0.35">
      <c r="A135" s="58" t="s">
        <v>25</v>
      </c>
      <c r="B135" s="42" t="s">
        <v>340</v>
      </c>
      <c r="C135" s="48">
        <v>69.635400000000004</v>
      </c>
      <c r="D135" s="25">
        <f t="shared" si="12"/>
        <v>48.744779999999999</v>
      </c>
      <c r="E135" s="28">
        <f t="shared" si="13"/>
        <v>62.671860000000002</v>
      </c>
      <c r="F135" s="10"/>
      <c r="G135" s="11">
        <f>Tabela35[[#This Row],[Volume
Cadastrado (m³)]]/Tabela35[[#This Row],[Volume equivalente de  Etanol Anidro comercializado em 2025 (m³)]]</f>
        <v>0</v>
      </c>
      <c r="H135" s="10"/>
      <c r="I135" s="9">
        <f t="shared" si="15"/>
        <v>0</v>
      </c>
      <c r="J135" s="7" t="str">
        <f t="shared" si="14"/>
        <v>Não</v>
      </c>
      <c r="K135" s="7" t="str">
        <f>IF(Tabela35[[#This Row],[% homologado]]&gt;0.9,"Contrato de Fornecimento",IF(Tabela35[[#This Row],[% Cadastrado]]&lt;0.7,"Compra Direta","Prazo Adicional ao $ 5º do Art.3º*"))</f>
        <v>Compra Direta</v>
      </c>
    </row>
    <row r="136" spans="1:13" x14ac:dyDescent="0.35">
      <c r="A136" s="58" t="s">
        <v>162</v>
      </c>
      <c r="B136" s="42" t="s">
        <v>341</v>
      </c>
      <c r="C136" s="48">
        <v>66.75</v>
      </c>
      <c r="D136" s="26">
        <f t="shared" si="12"/>
        <v>46.724999999999994</v>
      </c>
      <c r="E136" s="27">
        <f t="shared" si="13"/>
        <v>60.075000000000003</v>
      </c>
      <c r="F136" s="10"/>
      <c r="G136" s="11">
        <f>Tabela35[[#This Row],[Volume
Cadastrado (m³)]]/Tabela35[[#This Row],[Volume equivalente de  Etanol Anidro comercializado em 2025 (m³)]]</f>
        <v>0</v>
      </c>
      <c r="H136" s="10"/>
      <c r="I136" s="9">
        <f t="shared" si="15"/>
        <v>0</v>
      </c>
      <c r="J136" s="7" t="str">
        <f t="shared" si="14"/>
        <v>Não</v>
      </c>
      <c r="K136" s="7" t="str">
        <f>IF(Tabela35[[#This Row],[% homologado]]&gt;0.9,"Contrato de Fornecimento",IF(Tabela35[[#This Row],[% Cadastrado]]&lt;0.7,"Compra Direta","Prazo Adicional ao $ 5º do Art.3º*"))</f>
        <v>Compra Direta</v>
      </c>
    </row>
    <row r="137" spans="1:13" x14ac:dyDescent="0.35">
      <c r="A137" s="58" t="s">
        <v>196</v>
      </c>
      <c r="B137" s="42" t="s">
        <v>342</v>
      </c>
      <c r="C137" s="48">
        <v>39.750000000000007</v>
      </c>
      <c r="D137" s="53">
        <f t="shared" ref="D137:D168" si="16">C137*0.7</f>
        <v>27.825000000000003</v>
      </c>
      <c r="E137" s="54">
        <f t="shared" ref="E137:E168" si="17">C137*0.9</f>
        <v>35.775000000000006</v>
      </c>
      <c r="F137" s="10"/>
      <c r="G137" s="11">
        <f>Tabela35[[#This Row],[Volume
Cadastrado (m³)]]/Tabela35[[#This Row],[Volume equivalente de  Etanol Anidro comercializado em 2025 (m³)]]</f>
        <v>0</v>
      </c>
      <c r="H137" s="10"/>
      <c r="I137" s="55">
        <f t="shared" si="15"/>
        <v>0</v>
      </c>
      <c r="J137" s="56" t="str">
        <f t="shared" ref="J137:J168" si="18">IF(I137&gt;=90%,"Sim","Não")</f>
        <v>Não</v>
      </c>
      <c r="K137" s="56" t="str">
        <f>IF(Tabela35[[#This Row],[% homologado]]&gt;0.9,"Contrato de Fornecimento",IF(Tabela35[[#This Row],[% Cadastrado]]&lt;0.7,"Compra Direta","Prazo Adicional ao $ 5º do Art.3º*"))</f>
        <v>Compra Direta</v>
      </c>
      <c r="L137" s="57"/>
      <c r="M137" s="57"/>
    </row>
    <row r="138" spans="1:13" x14ac:dyDescent="0.35">
      <c r="A138" s="58" t="s">
        <v>145</v>
      </c>
      <c r="B138" s="42" t="s">
        <v>343</v>
      </c>
      <c r="C138" s="48">
        <v>21.000000000000004</v>
      </c>
      <c r="D138" s="25">
        <f t="shared" si="16"/>
        <v>14.700000000000001</v>
      </c>
      <c r="E138" s="28">
        <f t="shared" si="17"/>
        <v>18.900000000000002</v>
      </c>
      <c r="F138" s="10"/>
      <c r="G138" s="11">
        <f>Tabela35[[#This Row],[Volume
Cadastrado (m³)]]/Tabela35[[#This Row],[Volume equivalente de  Etanol Anidro comercializado em 2025 (m³)]]</f>
        <v>0</v>
      </c>
      <c r="H138" s="10"/>
      <c r="I138" s="8">
        <f t="shared" si="15"/>
        <v>0</v>
      </c>
      <c r="J138" s="7" t="str">
        <f t="shared" si="18"/>
        <v>Não</v>
      </c>
      <c r="K138" s="7" t="str">
        <f>IF(Tabela35[[#This Row],[% homologado]]&gt;0.9,"Contrato de Fornecimento",IF(Tabela35[[#This Row],[% Cadastrado]]&lt;0.7,"Compra Direta","Prazo Adicional ao $ 5º do Art.3º*"))</f>
        <v>Compra Direta</v>
      </c>
    </row>
    <row r="139" spans="1:13" x14ac:dyDescent="0.35">
      <c r="A139" s="58" t="s">
        <v>136</v>
      </c>
      <c r="B139" s="42" t="s">
        <v>344</v>
      </c>
      <c r="C139" s="48">
        <v>3.9000000000000004</v>
      </c>
      <c r="D139" s="25">
        <f t="shared" si="16"/>
        <v>2.73</v>
      </c>
      <c r="E139" s="28">
        <f t="shared" si="17"/>
        <v>3.5100000000000002</v>
      </c>
      <c r="F139" s="10"/>
      <c r="G139" s="11">
        <f>Tabela35[[#This Row],[Volume
Cadastrado (m³)]]/Tabela35[[#This Row],[Volume equivalente de  Etanol Anidro comercializado em 2025 (m³)]]</f>
        <v>0</v>
      </c>
      <c r="H139" s="10"/>
      <c r="I139" s="9">
        <f t="shared" ref="I139:I170" si="19">H139/C139</f>
        <v>0</v>
      </c>
      <c r="J139" s="7" t="str">
        <f t="shared" si="18"/>
        <v>Não</v>
      </c>
      <c r="K139" s="7" t="str">
        <f>IF(Tabela35[[#This Row],[% homologado]]&gt;0.9,"Contrato de Fornecimento",IF(Tabela35[[#This Row],[% Cadastrado]]&lt;0.7,"Compra Direta","Prazo Adicional ao $ 5º do Art.3º*"))</f>
        <v>Compra Direta</v>
      </c>
    </row>
    <row r="140" spans="1:13" x14ac:dyDescent="0.35">
      <c r="A140" s="58" t="s">
        <v>203</v>
      </c>
      <c r="B140" s="42" t="s">
        <v>345</v>
      </c>
      <c r="C140" s="48">
        <v>0</v>
      </c>
      <c r="D140" s="25">
        <f t="shared" si="16"/>
        <v>0</v>
      </c>
      <c r="E140" s="28">
        <f t="shared" si="17"/>
        <v>0</v>
      </c>
      <c r="F140" s="10"/>
      <c r="G140" s="11" t="e">
        <f>Tabela35[[#This Row],[Volume
Cadastrado (m³)]]/Tabela35[[#This Row],[Volume equivalente de  Etanol Anidro comercializado em 2025 (m³)]]</f>
        <v>#DIV/0!</v>
      </c>
      <c r="H140" s="10"/>
      <c r="I140" s="9" t="e">
        <f t="shared" si="19"/>
        <v>#DIV/0!</v>
      </c>
      <c r="J140" s="7" t="e">
        <f t="shared" si="18"/>
        <v>#DIV/0!</v>
      </c>
      <c r="K140" s="7" t="e">
        <f>IF(Tabela35[[#This Row],[% homologado]]&gt;0.9,"Contrato de Fornecimento",IF(Tabela35[[#This Row],[% Cadastrado]]&lt;0.7,"Compra Direta","Prazo Adicional ao $ 5º do Art.3º*"))</f>
        <v>#DIV/0!</v>
      </c>
    </row>
    <row r="141" spans="1:13" x14ac:dyDescent="0.35">
      <c r="A141" s="58" t="s">
        <v>110</v>
      </c>
      <c r="B141" s="42" t="s">
        <v>346</v>
      </c>
      <c r="C141" s="48">
        <v>0</v>
      </c>
      <c r="D141" s="25">
        <f t="shared" si="16"/>
        <v>0</v>
      </c>
      <c r="E141" s="28">
        <f t="shared" si="17"/>
        <v>0</v>
      </c>
      <c r="F141" s="10"/>
      <c r="G141" s="11" t="e">
        <f>Tabela35[[#This Row],[Volume
Cadastrado (m³)]]/Tabela35[[#This Row],[Volume equivalente de  Etanol Anidro comercializado em 2025 (m³)]]</f>
        <v>#DIV/0!</v>
      </c>
      <c r="H141" s="10"/>
      <c r="I141" s="9" t="e">
        <f t="shared" si="19"/>
        <v>#DIV/0!</v>
      </c>
      <c r="J141" s="7" t="e">
        <f t="shared" si="18"/>
        <v>#DIV/0!</v>
      </c>
      <c r="K141" s="7" t="e">
        <f>IF(Tabela35[[#This Row],[% homologado]]&gt;0.9,"Contrato de Fornecimento",IF(Tabela35[[#This Row],[% Cadastrado]]&lt;0.7,"Compra Direta","Prazo Adicional ao $ 5º do Art.3º*"))</f>
        <v>#DIV/0!</v>
      </c>
    </row>
    <row r="142" spans="1:13" x14ac:dyDescent="0.35">
      <c r="A142" s="58" t="s">
        <v>131</v>
      </c>
      <c r="B142" s="42" t="s">
        <v>347</v>
      </c>
      <c r="C142" s="48">
        <v>0</v>
      </c>
      <c r="D142" s="25">
        <f t="shared" si="16"/>
        <v>0</v>
      </c>
      <c r="E142" s="28">
        <f t="shared" si="17"/>
        <v>0</v>
      </c>
      <c r="F142" s="10"/>
      <c r="G142" s="11" t="e">
        <f>Tabela35[[#This Row],[Volume
Cadastrado (m³)]]/Tabela35[[#This Row],[Volume equivalente de  Etanol Anidro comercializado em 2025 (m³)]]</f>
        <v>#DIV/0!</v>
      </c>
      <c r="H142" s="10"/>
      <c r="I142" s="9" t="e">
        <f t="shared" si="19"/>
        <v>#DIV/0!</v>
      </c>
      <c r="J142" s="7" t="e">
        <f t="shared" si="18"/>
        <v>#DIV/0!</v>
      </c>
      <c r="K142" s="7" t="e">
        <f>IF(Tabela35[[#This Row],[% homologado]]&gt;0.9,"Contrato de Fornecimento",IF(Tabela35[[#This Row],[% Cadastrado]]&lt;0.7,"Compra Direta","Prazo Adicional ao $ 5º do Art.3º*"))</f>
        <v>#DIV/0!</v>
      </c>
    </row>
    <row r="143" spans="1:13" x14ac:dyDescent="0.35">
      <c r="A143" s="58" t="s">
        <v>132</v>
      </c>
      <c r="B143" s="42" t="s">
        <v>348</v>
      </c>
      <c r="C143" s="48">
        <v>0</v>
      </c>
      <c r="D143" s="25">
        <f t="shared" si="16"/>
        <v>0</v>
      </c>
      <c r="E143" s="28">
        <f t="shared" si="17"/>
        <v>0</v>
      </c>
      <c r="F143" s="10"/>
      <c r="G143" s="11" t="e">
        <f>Tabela35[[#This Row],[Volume
Cadastrado (m³)]]/Tabela35[[#This Row],[Volume equivalente de  Etanol Anidro comercializado em 2025 (m³)]]</f>
        <v>#DIV/0!</v>
      </c>
      <c r="H143" s="10"/>
      <c r="I143" s="9" t="e">
        <f t="shared" si="19"/>
        <v>#DIV/0!</v>
      </c>
      <c r="J143" s="7" t="e">
        <f t="shared" si="18"/>
        <v>#DIV/0!</v>
      </c>
      <c r="K143" s="7" t="e">
        <f>IF(Tabela35[[#This Row],[% homologado]]&gt;0.9,"Contrato de Fornecimento",IF(Tabela35[[#This Row],[% Cadastrado]]&lt;0.7,"Compra Direta","Prazo Adicional ao $ 5º do Art.3º*"))</f>
        <v>#DIV/0!</v>
      </c>
    </row>
    <row r="144" spans="1:13" x14ac:dyDescent="0.35">
      <c r="A144" s="58" t="s">
        <v>133</v>
      </c>
      <c r="B144" s="42" t="s">
        <v>349</v>
      </c>
      <c r="C144" s="48">
        <v>0</v>
      </c>
      <c r="D144" s="25">
        <f t="shared" si="16"/>
        <v>0</v>
      </c>
      <c r="E144" s="28">
        <f t="shared" si="17"/>
        <v>0</v>
      </c>
      <c r="F144" s="10"/>
      <c r="G144" s="11" t="e">
        <f>Tabela35[[#This Row],[Volume
Cadastrado (m³)]]/Tabela35[[#This Row],[Volume equivalente de  Etanol Anidro comercializado em 2025 (m³)]]</f>
        <v>#DIV/0!</v>
      </c>
      <c r="H144" s="10"/>
      <c r="I144" s="9" t="e">
        <f t="shared" si="19"/>
        <v>#DIV/0!</v>
      </c>
      <c r="J144" s="7" t="e">
        <f t="shared" si="18"/>
        <v>#DIV/0!</v>
      </c>
      <c r="K144" s="7" t="e">
        <f>IF(Tabela35[[#This Row],[% homologado]]&gt;0.9,"Contrato de Fornecimento",IF(Tabela35[[#This Row],[% Cadastrado]]&lt;0.7,"Compra Direta","Prazo Adicional ao $ 5º do Art.3º*"))</f>
        <v>#DIV/0!</v>
      </c>
    </row>
    <row r="145" spans="1:11" x14ac:dyDescent="0.35">
      <c r="A145" s="58" t="s">
        <v>180</v>
      </c>
      <c r="B145" s="42" t="s">
        <v>350</v>
      </c>
      <c r="C145" s="48">
        <v>0</v>
      </c>
      <c r="D145" s="25">
        <f t="shared" si="16"/>
        <v>0</v>
      </c>
      <c r="E145" s="28">
        <f t="shared" si="17"/>
        <v>0</v>
      </c>
      <c r="F145" s="10"/>
      <c r="G145" s="11" t="e">
        <f>Tabela35[[#This Row],[Volume
Cadastrado (m³)]]/Tabela35[[#This Row],[Volume equivalente de  Etanol Anidro comercializado em 2025 (m³)]]</f>
        <v>#DIV/0!</v>
      </c>
      <c r="H145" s="10"/>
      <c r="I145" s="9" t="e">
        <f t="shared" si="19"/>
        <v>#DIV/0!</v>
      </c>
      <c r="J145" s="7" t="e">
        <f t="shared" si="18"/>
        <v>#DIV/0!</v>
      </c>
      <c r="K145" s="7" t="e">
        <f>IF(Tabela35[[#This Row],[% homologado]]&gt;0.9,"Contrato de Fornecimento",IF(Tabela35[[#This Row],[% Cadastrado]]&lt;0.7,"Compra Direta","Prazo Adicional ao $ 5º do Art.3º*"))</f>
        <v>#DIV/0!</v>
      </c>
    </row>
    <row r="146" spans="1:11" x14ac:dyDescent="0.35">
      <c r="A146" s="58" t="s">
        <v>100</v>
      </c>
      <c r="B146" s="42" t="s">
        <v>351</v>
      </c>
      <c r="C146" s="48">
        <v>0</v>
      </c>
      <c r="D146" s="25">
        <f t="shared" si="16"/>
        <v>0</v>
      </c>
      <c r="E146" s="28">
        <f t="shared" si="17"/>
        <v>0</v>
      </c>
      <c r="F146" s="10"/>
      <c r="G146" s="11" t="e">
        <f>Tabela35[[#This Row],[Volume
Cadastrado (m³)]]/Tabela35[[#This Row],[Volume equivalente de  Etanol Anidro comercializado em 2025 (m³)]]</f>
        <v>#DIV/0!</v>
      </c>
      <c r="H146" s="10"/>
      <c r="I146" s="9" t="e">
        <f t="shared" si="19"/>
        <v>#DIV/0!</v>
      </c>
      <c r="J146" s="7" t="e">
        <f t="shared" si="18"/>
        <v>#DIV/0!</v>
      </c>
      <c r="K146" s="7" t="e">
        <f>IF(Tabela35[[#This Row],[% homologado]]&gt;0.9,"Contrato de Fornecimento",IF(Tabela35[[#This Row],[% Cadastrado]]&lt;0.7,"Compra Direta","Prazo Adicional ao $ 5º do Art.3º*"))</f>
        <v>#DIV/0!</v>
      </c>
    </row>
    <row r="147" spans="1:11" x14ac:dyDescent="0.35">
      <c r="A147" s="58" t="s">
        <v>183</v>
      </c>
      <c r="B147" s="42" t="s">
        <v>352</v>
      </c>
      <c r="C147" s="48">
        <v>0</v>
      </c>
      <c r="D147" s="25">
        <f t="shared" si="16"/>
        <v>0</v>
      </c>
      <c r="E147" s="28">
        <f t="shared" si="17"/>
        <v>0</v>
      </c>
      <c r="F147" s="10"/>
      <c r="G147" s="11" t="e">
        <f>Tabela35[[#This Row],[Volume
Cadastrado (m³)]]/Tabela35[[#This Row],[Volume equivalente de  Etanol Anidro comercializado em 2025 (m³)]]</f>
        <v>#DIV/0!</v>
      </c>
      <c r="H147" s="10"/>
      <c r="I147" s="9" t="e">
        <f t="shared" si="19"/>
        <v>#DIV/0!</v>
      </c>
      <c r="J147" s="7" t="e">
        <f t="shared" si="18"/>
        <v>#DIV/0!</v>
      </c>
      <c r="K147" s="7" t="e">
        <f>IF(Tabela35[[#This Row],[% homologado]]&gt;0.9,"Contrato de Fornecimento",IF(Tabela35[[#This Row],[% Cadastrado]]&lt;0.7,"Compra Direta","Prazo Adicional ao $ 5º do Art.3º*"))</f>
        <v>#DIV/0!</v>
      </c>
    </row>
    <row r="148" spans="1:11" x14ac:dyDescent="0.35">
      <c r="A148" s="58" t="s">
        <v>134</v>
      </c>
      <c r="B148" s="42" t="s">
        <v>353</v>
      </c>
      <c r="C148" s="48">
        <v>0</v>
      </c>
      <c r="D148" s="25">
        <f t="shared" si="16"/>
        <v>0</v>
      </c>
      <c r="E148" s="28">
        <f t="shared" si="17"/>
        <v>0</v>
      </c>
      <c r="F148" s="10"/>
      <c r="G148" s="11" t="e">
        <f>Tabela35[[#This Row],[Volume
Cadastrado (m³)]]/Tabela35[[#This Row],[Volume equivalente de  Etanol Anidro comercializado em 2025 (m³)]]</f>
        <v>#DIV/0!</v>
      </c>
      <c r="H148" s="10"/>
      <c r="I148" s="9" t="e">
        <f t="shared" si="19"/>
        <v>#DIV/0!</v>
      </c>
      <c r="J148" s="7" t="e">
        <f t="shared" si="18"/>
        <v>#DIV/0!</v>
      </c>
      <c r="K148" s="7" t="e">
        <f>IF(Tabela35[[#This Row],[% homologado]]&gt;0.9,"Contrato de Fornecimento",IF(Tabela35[[#This Row],[% Cadastrado]]&lt;0.7,"Compra Direta","Prazo Adicional ao $ 5º do Art.3º*"))</f>
        <v>#DIV/0!</v>
      </c>
    </row>
    <row r="149" spans="1:11" x14ac:dyDescent="0.35">
      <c r="A149" s="58" t="s">
        <v>204</v>
      </c>
      <c r="B149" s="42" t="s">
        <v>354</v>
      </c>
      <c r="C149" s="48">
        <v>0</v>
      </c>
      <c r="D149" s="25">
        <f t="shared" si="16"/>
        <v>0</v>
      </c>
      <c r="E149" s="28">
        <f t="shared" si="17"/>
        <v>0</v>
      </c>
      <c r="F149" s="10"/>
      <c r="G149" s="11" t="e">
        <f>Tabela35[[#This Row],[Volume
Cadastrado (m³)]]/Tabela35[[#This Row],[Volume equivalente de  Etanol Anidro comercializado em 2025 (m³)]]</f>
        <v>#DIV/0!</v>
      </c>
      <c r="H149" s="10"/>
      <c r="I149" s="9" t="e">
        <f t="shared" si="19"/>
        <v>#DIV/0!</v>
      </c>
      <c r="J149" s="7" t="e">
        <f t="shared" si="18"/>
        <v>#DIV/0!</v>
      </c>
      <c r="K149" s="7" t="e">
        <f>IF(Tabela35[[#This Row],[% homologado]]&gt;0.9,"Contrato de Fornecimento",IF(Tabela35[[#This Row],[% Cadastrado]]&lt;0.7,"Compra Direta","Prazo Adicional ao $ 5º do Art.3º*"))</f>
        <v>#DIV/0!</v>
      </c>
    </row>
    <row r="150" spans="1:11" x14ac:dyDescent="0.35">
      <c r="A150" s="58" t="s">
        <v>135</v>
      </c>
      <c r="B150" s="42" t="s">
        <v>355</v>
      </c>
      <c r="C150" s="48">
        <v>0</v>
      </c>
      <c r="D150" s="25">
        <f t="shared" si="16"/>
        <v>0</v>
      </c>
      <c r="E150" s="28">
        <f t="shared" si="17"/>
        <v>0</v>
      </c>
      <c r="F150" s="10"/>
      <c r="G150" s="11" t="e">
        <f>Tabela35[[#This Row],[Volume
Cadastrado (m³)]]/Tabela35[[#This Row],[Volume equivalente de  Etanol Anidro comercializado em 2025 (m³)]]</f>
        <v>#DIV/0!</v>
      </c>
      <c r="H150" s="10"/>
      <c r="I150" s="9" t="e">
        <f t="shared" si="19"/>
        <v>#DIV/0!</v>
      </c>
      <c r="J150" s="7" t="e">
        <f t="shared" si="18"/>
        <v>#DIV/0!</v>
      </c>
      <c r="K150" s="7" t="e">
        <f>IF(Tabela35[[#This Row],[% homologado]]&gt;0.9,"Contrato de Fornecimento",IF(Tabela35[[#This Row],[% Cadastrado]]&lt;0.7,"Compra Direta","Prazo Adicional ao $ 5º do Art.3º*"))</f>
        <v>#DIV/0!</v>
      </c>
    </row>
    <row r="151" spans="1:11" x14ac:dyDescent="0.35">
      <c r="A151" s="58" t="s">
        <v>137</v>
      </c>
      <c r="B151" s="42" t="s">
        <v>356</v>
      </c>
      <c r="C151" s="48">
        <v>0</v>
      </c>
      <c r="D151" s="25">
        <f t="shared" si="16"/>
        <v>0</v>
      </c>
      <c r="E151" s="28">
        <f t="shared" si="17"/>
        <v>0</v>
      </c>
      <c r="F151" s="22"/>
      <c r="G151" s="11" t="e">
        <f>Tabela35[[#This Row],[Volume
Cadastrado (m³)]]/Tabela35[[#This Row],[Volume equivalente de  Etanol Anidro comercializado em 2025 (m³)]]</f>
        <v>#DIV/0!</v>
      </c>
      <c r="H151" s="10"/>
      <c r="I151" s="55" t="e">
        <f t="shared" si="19"/>
        <v>#DIV/0!</v>
      </c>
      <c r="J151" s="56" t="e">
        <f t="shared" si="18"/>
        <v>#DIV/0!</v>
      </c>
      <c r="K151" s="23" t="e">
        <f>IF(Tabela35[[#This Row],[% homologado]]&gt;0.9,"Contrato de Fornecimento",IF(Tabela35[[#This Row],[% Cadastrado]]&lt;0.7,"Compra Direta","Prazo Adicional ao $ 5º do Art.3º*"))</f>
        <v>#DIV/0!</v>
      </c>
    </row>
    <row r="152" spans="1:11" x14ac:dyDescent="0.35">
      <c r="A152" s="58" t="s">
        <v>191</v>
      </c>
      <c r="B152" s="42" t="s">
        <v>357</v>
      </c>
      <c r="C152" s="48">
        <v>0</v>
      </c>
      <c r="D152" s="25">
        <f t="shared" si="16"/>
        <v>0</v>
      </c>
      <c r="E152" s="28">
        <f t="shared" si="17"/>
        <v>0</v>
      </c>
      <c r="F152" s="10"/>
      <c r="G152" s="11" t="e">
        <f>Tabela35[[#This Row],[Volume
Cadastrado (m³)]]/Tabela35[[#This Row],[Volume equivalente de  Etanol Anidro comercializado em 2025 (m³)]]</f>
        <v>#DIV/0!</v>
      </c>
      <c r="H152" s="10"/>
      <c r="I152" s="9" t="e">
        <f t="shared" si="19"/>
        <v>#DIV/0!</v>
      </c>
      <c r="J152" s="7" t="e">
        <f t="shared" si="18"/>
        <v>#DIV/0!</v>
      </c>
      <c r="K152" s="7" t="e">
        <f>IF(Tabela35[[#This Row],[% homologado]]&gt;0.9,"Contrato de Fornecimento",IF(Tabela35[[#This Row],[% Cadastrado]]&lt;0.7,"Compra Direta","Prazo Adicional ao $ 5º do Art.3º*"))</f>
        <v>#DIV/0!</v>
      </c>
    </row>
    <row r="153" spans="1:11" x14ac:dyDescent="0.35">
      <c r="A153" s="58" t="s">
        <v>205</v>
      </c>
      <c r="B153" s="42" t="s">
        <v>358</v>
      </c>
      <c r="C153" s="48">
        <v>0</v>
      </c>
      <c r="D153" s="25">
        <f t="shared" si="16"/>
        <v>0</v>
      </c>
      <c r="E153" s="28">
        <f t="shared" si="17"/>
        <v>0</v>
      </c>
      <c r="F153" s="10"/>
      <c r="G153" s="11" t="e">
        <f>Tabela35[[#This Row],[Volume
Cadastrado (m³)]]/Tabela35[[#This Row],[Volume equivalente de  Etanol Anidro comercializado em 2025 (m³)]]</f>
        <v>#DIV/0!</v>
      </c>
      <c r="H153" s="10"/>
      <c r="I153" s="9" t="e">
        <f t="shared" si="19"/>
        <v>#DIV/0!</v>
      </c>
      <c r="J153" s="7" t="e">
        <f t="shared" si="18"/>
        <v>#DIV/0!</v>
      </c>
      <c r="K153" s="7" t="e">
        <f>IF(Tabela35[[#This Row],[% homologado]]&gt;0.9,"Contrato de Fornecimento",IF(Tabela35[[#This Row],[% Cadastrado]]&lt;0.7,"Compra Direta","Prazo Adicional ao $ 5º do Art.3º*"))</f>
        <v>#DIV/0!</v>
      </c>
    </row>
    <row r="154" spans="1:11" x14ac:dyDescent="0.35">
      <c r="A154" s="58" t="s">
        <v>138</v>
      </c>
      <c r="B154" s="42" t="s">
        <v>359</v>
      </c>
      <c r="C154" s="48">
        <v>0</v>
      </c>
      <c r="D154" s="25">
        <f t="shared" si="16"/>
        <v>0</v>
      </c>
      <c r="E154" s="28">
        <f t="shared" si="17"/>
        <v>0</v>
      </c>
      <c r="F154" s="10"/>
      <c r="G154" s="11" t="e">
        <f>Tabela35[[#This Row],[Volume
Cadastrado (m³)]]/Tabela35[[#This Row],[Volume equivalente de  Etanol Anidro comercializado em 2025 (m³)]]</f>
        <v>#DIV/0!</v>
      </c>
      <c r="H154" s="10"/>
      <c r="I154" s="9" t="e">
        <f t="shared" si="19"/>
        <v>#DIV/0!</v>
      </c>
      <c r="J154" s="7" t="e">
        <f t="shared" si="18"/>
        <v>#DIV/0!</v>
      </c>
      <c r="K154" s="7" t="e">
        <f>IF(Tabela35[[#This Row],[% homologado]]&gt;0.9,"Contrato de Fornecimento",IF(Tabela35[[#This Row],[% Cadastrado]]&lt;0.7,"Compra Direta","Prazo Adicional ao $ 5º do Art.3º*"))</f>
        <v>#DIV/0!</v>
      </c>
    </row>
    <row r="155" spans="1:11" x14ac:dyDescent="0.35">
      <c r="A155" s="58" t="s">
        <v>119</v>
      </c>
      <c r="B155" s="42" t="s">
        <v>360</v>
      </c>
      <c r="C155" s="48">
        <v>0</v>
      </c>
      <c r="D155" s="25">
        <f t="shared" si="16"/>
        <v>0</v>
      </c>
      <c r="E155" s="28">
        <f t="shared" si="17"/>
        <v>0</v>
      </c>
      <c r="F155" s="10"/>
      <c r="G155" s="11" t="e">
        <f>Tabela35[[#This Row],[Volume
Cadastrado (m³)]]/Tabela35[[#This Row],[Volume equivalente de  Etanol Anidro comercializado em 2025 (m³)]]</f>
        <v>#DIV/0!</v>
      </c>
      <c r="H155" s="10"/>
      <c r="I155" s="9" t="e">
        <f t="shared" si="19"/>
        <v>#DIV/0!</v>
      </c>
      <c r="J155" s="7" t="e">
        <f t="shared" si="18"/>
        <v>#DIV/0!</v>
      </c>
      <c r="K155" s="7" t="e">
        <f>IF(Tabela35[[#This Row],[% homologado]]&gt;0.9,"Contrato de Fornecimento",IF(Tabela35[[#This Row],[% Cadastrado]]&lt;0.7,"Compra Direta","Prazo Adicional ao $ 5º do Art.3º*"))</f>
        <v>#DIV/0!</v>
      </c>
    </row>
    <row r="156" spans="1:11" x14ac:dyDescent="0.35">
      <c r="A156" s="58" t="s">
        <v>140</v>
      </c>
      <c r="B156" s="42" t="s">
        <v>361</v>
      </c>
      <c r="C156" s="48">
        <v>0</v>
      </c>
      <c r="D156" s="25">
        <f t="shared" si="16"/>
        <v>0</v>
      </c>
      <c r="E156" s="28">
        <f t="shared" si="17"/>
        <v>0</v>
      </c>
      <c r="F156" s="10"/>
      <c r="G156" s="11" t="e">
        <f>Tabela35[[#This Row],[Volume
Cadastrado (m³)]]/Tabela35[[#This Row],[Volume equivalente de  Etanol Anidro comercializado em 2025 (m³)]]</f>
        <v>#DIV/0!</v>
      </c>
      <c r="H156" s="10"/>
      <c r="I156" s="9" t="e">
        <f t="shared" si="19"/>
        <v>#DIV/0!</v>
      </c>
      <c r="J156" s="7" t="e">
        <f t="shared" si="18"/>
        <v>#DIV/0!</v>
      </c>
      <c r="K156" s="7" t="e">
        <f>IF(Tabela35[[#This Row],[% homologado]]&gt;0.9,"Contrato de Fornecimento",IF(Tabela35[[#This Row],[% Cadastrado]]&lt;0.7,"Compra Direta","Prazo Adicional ao $ 5º do Art.3º*"))</f>
        <v>#DIV/0!</v>
      </c>
    </row>
    <row r="157" spans="1:11" x14ac:dyDescent="0.35">
      <c r="A157" s="58" t="s">
        <v>116</v>
      </c>
      <c r="B157" s="42" t="s">
        <v>362</v>
      </c>
      <c r="C157" s="48">
        <v>0</v>
      </c>
      <c r="D157" s="25">
        <f t="shared" si="16"/>
        <v>0</v>
      </c>
      <c r="E157" s="28">
        <f t="shared" si="17"/>
        <v>0</v>
      </c>
      <c r="F157" s="10"/>
      <c r="G157" s="11" t="e">
        <f>Tabela35[[#This Row],[Volume
Cadastrado (m³)]]/Tabela35[[#This Row],[Volume equivalente de  Etanol Anidro comercializado em 2025 (m³)]]</f>
        <v>#DIV/0!</v>
      </c>
      <c r="H157" s="10"/>
      <c r="I157" s="9" t="e">
        <f t="shared" si="19"/>
        <v>#DIV/0!</v>
      </c>
      <c r="J157" s="7" t="e">
        <f t="shared" si="18"/>
        <v>#DIV/0!</v>
      </c>
      <c r="K157" s="7" t="e">
        <f>IF(Tabela35[[#This Row],[% homologado]]&gt;0.9,"Contrato de Fornecimento",IF(Tabela35[[#This Row],[% Cadastrado]]&lt;0.7,"Compra Direta","Prazo Adicional ao $ 5º do Art.3º*"))</f>
        <v>#DIV/0!</v>
      </c>
    </row>
    <row r="158" spans="1:11" x14ac:dyDescent="0.35">
      <c r="A158" s="58" t="s">
        <v>184</v>
      </c>
      <c r="B158" s="42" t="s">
        <v>363</v>
      </c>
      <c r="C158" s="48">
        <v>0</v>
      </c>
      <c r="D158" s="25">
        <f t="shared" si="16"/>
        <v>0</v>
      </c>
      <c r="E158" s="28">
        <f t="shared" si="17"/>
        <v>0</v>
      </c>
      <c r="F158" s="10"/>
      <c r="G158" s="11" t="e">
        <f>Tabela35[[#This Row],[Volume
Cadastrado (m³)]]/Tabela35[[#This Row],[Volume equivalente de  Etanol Anidro comercializado em 2025 (m³)]]</f>
        <v>#DIV/0!</v>
      </c>
      <c r="H158" s="10"/>
      <c r="I158" s="9" t="e">
        <f t="shared" si="19"/>
        <v>#DIV/0!</v>
      </c>
      <c r="J158" s="7" t="e">
        <f t="shared" si="18"/>
        <v>#DIV/0!</v>
      </c>
      <c r="K158" s="7" t="e">
        <f>IF(Tabela35[[#This Row],[% homologado]]&gt;0.9,"Contrato de Fornecimento",IF(Tabela35[[#This Row],[% Cadastrado]]&lt;0.7,"Compra Direta","Prazo Adicional ao $ 5º do Art.3º*"))</f>
        <v>#DIV/0!</v>
      </c>
    </row>
    <row r="159" spans="1:11" x14ac:dyDescent="0.35">
      <c r="A159" s="58" t="s">
        <v>143</v>
      </c>
      <c r="B159" s="42" t="s">
        <v>364</v>
      </c>
      <c r="C159" s="48">
        <v>0</v>
      </c>
      <c r="D159" s="25">
        <f t="shared" si="16"/>
        <v>0</v>
      </c>
      <c r="E159" s="28">
        <f t="shared" si="17"/>
        <v>0</v>
      </c>
      <c r="F159" s="10"/>
      <c r="G159" s="11" t="e">
        <f>Tabela35[[#This Row],[Volume
Cadastrado (m³)]]/Tabela35[[#This Row],[Volume equivalente de  Etanol Anidro comercializado em 2025 (m³)]]</f>
        <v>#DIV/0!</v>
      </c>
      <c r="H159" s="10"/>
      <c r="I159" s="9" t="e">
        <f t="shared" si="19"/>
        <v>#DIV/0!</v>
      </c>
      <c r="J159" s="7" t="e">
        <f t="shared" si="18"/>
        <v>#DIV/0!</v>
      </c>
      <c r="K159" s="7" t="e">
        <f>IF(Tabela35[[#This Row],[% homologado]]&gt;0.9,"Contrato de Fornecimento",IF(Tabela35[[#This Row],[% Cadastrado]]&lt;0.7,"Compra Direta","Prazo Adicional ao $ 5º do Art.3º*"))</f>
        <v>#DIV/0!</v>
      </c>
    </row>
    <row r="160" spans="1:11" x14ac:dyDescent="0.35">
      <c r="A160" s="58" t="s">
        <v>78</v>
      </c>
      <c r="B160" s="42" t="s">
        <v>365</v>
      </c>
      <c r="C160" s="48">
        <v>0</v>
      </c>
      <c r="D160" s="25">
        <f t="shared" si="16"/>
        <v>0</v>
      </c>
      <c r="E160" s="28">
        <f t="shared" si="17"/>
        <v>0</v>
      </c>
      <c r="F160" s="10"/>
      <c r="G160" s="11" t="e">
        <f>Tabela35[[#This Row],[Volume
Cadastrado (m³)]]/Tabela35[[#This Row],[Volume equivalente de  Etanol Anidro comercializado em 2025 (m³)]]</f>
        <v>#DIV/0!</v>
      </c>
      <c r="H160" s="10"/>
      <c r="I160" s="9" t="e">
        <f t="shared" si="19"/>
        <v>#DIV/0!</v>
      </c>
      <c r="J160" s="7" t="e">
        <f t="shared" si="18"/>
        <v>#DIV/0!</v>
      </c>
      <c r="K160" s="7" t="e">
        <f>IF(Tabela35[[#This Row],[% homologado]]&gt;0.9,"Contrato de Fornecimento",IF(Tabela35[[#This Row],[% Cadastrado]]&lt;0.7,"Compra Direta","Prazo Adicional ao $ 5º do Art.3º*"))</f>
        <v>#DIV/0!</v>
      </c>
    </row>
    <row r="161" spans="1:11" x14ac:dyDescent="0.35">
      <c r="A161" s="58" t="s">
        <v>101</v>
      </c>
      <c r="B161" s="42" t="s">
        <v>366</v>
      </c>
      <c r="C161" s="48">
        <v>0</v>
      </c>
      <c r="D161" s="25">
        <f t="shared" si="16"/>
        <v>0</v>
      </c>
      <c r="E161" s="28">
        <f t="shared" si="17"/>
        <v>0</v>
      </c>
      <c r="F161" s="10"/>
      <c r="G161" s="11" t="e">
        <f>Tabela35[[#This Row],[Volume
Cadastrado (m³)]]/Tabela35[[#This Row],[Volume equivalente de  Etanol Anidro comercializado em 2025 (m³)]]</f>
        <v>#DIV/0!</v>
      </c>
      <c r="H161" s="10"/>
      <c r="I161" s="9" t="e">
        <f t="shared" si="19"/>
        <v>#DIV/0!</v>
      </c>
      <c r="J161" s="7" t="e">
        <f t="shared" si="18"/>
        <v>#DIV/0!</v>
      </c>
      <c r="K161" s="7" t="e">
        <f>IF(Tabela35[[#This Row],[% homologado]]&gt;0.9,"Contrato de Fornecimento",IF(Tabela35[[#This Row],[% Cadastrado]]&lt;0.7,"Compra Direta","Prazo Adicional ao $ 5º do Art.3º*"))</f>
        <v>#DIV/0!</v>
      </c>
    </row>
    <row r="162" spans="1:11" x14ac:dyDescent="0.35">
      <c r="A162" s="58" t="s">
        <v>188</v>
      </c>
      <c r="B162" s="42" t="s">
        <v>367</v>
      </c>
      <c r="C162" s="48">
        <v>0</v>
      </c>
      <c r="D162" s="25">
        <f t="shared" si="16"/>
        <v>0</v>
      </c>
      <c r="E162" s="28">
        <f t="shared" si="17"/>
        <v>0</v>
      </c>
      <c r="F162" s="10"/>
      <c r="G162" s="11" t="e">
        <f>Tabela35[[#This Row],[Volume
Cadastrado (m³)]]/Tabela35[[#This Row],[Volume equivalente de  Etanol Anidro comercializado em 2025 (m³)]]</f>
        <v>#DIV/0!</v>
      </c>
      <c r="H162" s="10"/>
      <c r="I162" s="9" t="e">
        <f t="shared" si="19"/>
        <v>#DIV/0!</v>
      </c>
      <c r="J162" s="7" t="e">
        <f t="shared" si="18"/>
        <v>#DIV/0!</v>
      </c>
      <c r="K162" s="7" t="e">
        <f>IF(Tabela35[[#This Row],[% homologado]]&gt;0.9,"Contrato de Fornecimento",IF(Tabela35[[#This Row],[% Cadastrado]]&lt;0.7,"Compra Direta","Prazo Adicional ao $ 5º do Art.3º*"))</f>
        <v>#DIV/0!</v>
      </c>
    </row>
    <row r="163" spans="1:11" x14ac:dyDescent="0.35">
      <c r="A163" s="58" t="s">
        <v>117</v>
      </c>
      <c r="B163" s="42" t="s">
        <v>368</v>
      </c>
      <c r="C163" s="48">
        <v>0</v>
      </c>
      <c r="D163" s="25">
        <f t="shared" si="16"/>
        <v>0</v>
      </c>
      <c r="E163" s="28">
        <f t="shared" si="17"/>
        <v>0</v>
      </c>
      <c r="F163" s="10"/>
      <c r="G163" s="11" t="e">
        <f>Tabela35[[#This Row],[Volume
Cadastrado (m³)]]/Tabela35[[#This Row],[Volume equivalente de  Etanol Anidro comercializado em 2025 (m³)]]</f>
        <v>#DIV/0!</v>
      </c>
      <c r="H163" s="10"/>
      <c r="I163" s="9" t="e">
        <f t="shared" si="19"/>
        <v>#DIV/0!</v>
      </c>
      <c r="J163" s="7" t="e">
        <f t="shared" si="18"/>
        <v>#DIV/0!</v>
      </c>
      <c r="K163" s="7" t="e">
        <f>IF(Tabela35[[#This Row],[% homologado]]&gt;0.9,"Contrato de Fornecimento",IF(Tabela35[[#This Row],[% Cadastrado]]&lt;0.7,"Compra Direta","Prazo Adicional ao $ 5º do Art.3º*"))</f>
        <v>#DIV/0!</v>
      </c>
    </row>
    <row r="164" spans="1:11" s="21" customFormat="1" x14ac:dyDescent="0.35">
      <c r="A164" s="58" t="s">
        <v>206</v>
      </c>
      <c r="B164" s="42" t="s">
        <v>369</v>
      </c>
      <c r="C164" s="48">
        <v>0</v>
      </c>
      <c r="D164" s="25">
        <f t="shared" si="16"/>
        <v>0</v>
      </c>
      <c r="E164" s="28">
        <f t="shared" si="17"/>
        <v>0</v>
      </c>
      <c r="F164" s="10"/>
      <c r="G164" s="11" t="e">
        <f>Tabela35[[#This Row],[Volume
Cadastrado (m³)]]/Tabela35[[#This Row],[Volume equivalente de  Etanol Anidro comercializado em 2025 (m³)]]</f>
        <v>#DIV/0!</v>
      </c>
      <c r="H164" s="10"/>
      <c r="I164" s="9" t="e">
        <f t="shared" si="19"/>
        <v>#DIV/0!</v>
      </c>
      <c r="J164" s="7" t="e">
        <f t="shared" si="18"/>
        <v>#DIV/0!</v>
      </c>
      <c r="K164" s="7" t="e">
        <f>IF(Tabela35[[#This Row],[% homologado]]&gt;0.9,"Contrato de Fornecimento",IF(Tabela35[[#This Row],[% Cadastrado]]&lt;0.7,"Compra Direta","Prazo Adicional ao $ 5º do Art.3º*"))</f>
        <v>#DIV/0!</v>
      </c>
    </row>
    <row r="165" spans="1:11" x14ac:dyDescent="0.35">
      <c r="A165" s="58" t="s">
        <v>189</v>
      </c>
      <c r="B165" s="42" t="s">
        <v>370</v>
      </c>
      <c r="C165" s="48">
        <v>0</v>
      </c>
      <c r="D165" s="25">
        <f t="shared" si="16"/>
        <v>0</v>
      </c>
      <c r="E165" s="28">
        <f t="shared" si="17"/>
        <v>0</v>
      </c>
      <c r="F165" s="10"/>
      <c r="G165" s="11" t="e">
        <f>Tabela35[[#This Row],[Volume
Cadastrado (m³)]]/Tabela35[[#This Row],[Volume equivalente de  Etanol Anidro comercializado em 2025 (m³)]]</f>
        <v>#DIV/0!</v>
      </c>
      <c r="H165" s="10"/>
      <c r="I165" s="9" t="e">
        <f t="shared" si="19"/>
        <v>#DIV/0!</v>
      </c>
      <c r="J165" s="7" t="e">
        <f t="shared" si="18"/>
        <v>#DIV/0!</v>
      </c>
      <c r="K165" s="7" t="e">
        <f>IF(Tabela35[[#This Row],[% homologado]]&gt;0.9,"Contrato de Fornecimento",IF(Tabela35[[#This Row],[% Cadastrado]]&lt;0.7,"Compra Direta","Prazo Adicional ao $ 5º do Art.3º*"))</f>
        <v>#DIV/0!</v>
      </c>
    </row>
    <row r="166" spans="1:11" x14ac:dyDescent="0.35">
      <c r="A166" s="58" t="s">
        <v>147</v>
      </c>
      <c r="B166" s="42" t="s">
        <v>371</v>
      </c>
      <c r="C166" s="48">
        <v>0</v>
      </c>
      <c r="D166" s="25">
        <f t="shared" si="16"/>
        <v>0</v>
      </c>
      <c r="E166" s="28">
        <f t="shared" si="17"/>
        <v>0</v>
      </c>
      <c r="F166" s="10"/>
      <c r="G166" s="11" t="e">
        <f>Tabela35[[#This Row],[Volume
Cadastrado (m³)]]/Tabela35[[#This Row],[Volume equivalente de  Etanol Anidro comercializado em 2025 (m³)]]</f>
        <v>#DIV/0!</v>
      </c>
      <c r="H166" s="10"/>
      <c r="I166" s="9" t="e">
        <f t="shared" si="19"/>
        <v>#DIV/0!</v>
      </c>
      <c r="J166" s="7" t="e">
        <f t="shared" si="18"/>
        <v>#DIV/0!</v>
      </c>
      <c r="K166" s="7" t="e">
        <f>IF(Tabela35[[#This Row],[% homologado]]&gt;0.9,"Contrato de Fornecimento",IF(Tabela35[[#This Row],[% Cadastrado]]&lt;0.7,"Compra Direta","Prazo Adicional ao $ 5º do Art.3º*"))</f>
        <v>#DIV/0!</v>
      </c>
    </row>
    <row r="167" spans="1:11" x14ac:dyDescent="0.35">
      <c r="A167" s="58" t="s">
        <v>193</v>
      </c>
      <c r="B167" s="42" t="s">
        <v>372</v>
      </c>
      <c r="C167" s="48">
        <v>0</v>
      </c>
      <c r="D167" s="25">
        <f t="shared" si="16"/>
        <v>0</v>
      </c>
      <c r="E167" s="28">
        <f t="shared" si="17"/>
        <v>0</v>
      </c>
      <c r="F167" s="10"/>
      <c r="G167" s="11" t="e">
        <f>Tabela35[[#This Row],[Volume
Cadastrado (m³)]]/Tabela35[[#This Row],[Volume equivalente de  Etanol Anidro comercializado em 2025 (m³)]]</f>
        <v>#DIV/0!</v>
      </c>
      <c r="H167" s="10"/>
      <c r="I167" s="9" t="e">
        <f t="shared" si="19"/>
        <v>#DIV/0!</v>
      </c>
      <c r="J167" s="7" t="e">
        <f t="shared" si="18"/>
        <v>#DIV/0!</v>
      </c>
      <c r="K167" s="7" t="e">
        <f>IF(Tabela35[[#This Row],[% homologado]]&gt;0.9,"Contrato de Fornecimento",IF(Tabela35[[#This Row],[% Cadastrado]]&lt;0.7,"Compra Direta","Prazo Adicional ao $ 5º do Art.3º*"))</f>
        <v>#DIV/0!</v>
      </c>
    </row>
    <row r="168" spans="1:11" x14ac:dyDescent="0.35">
      <c r="A168" s="58" t="s">
        <v>148</v>
      </c>
      <c r="B168" s="42" t="s">
        <v>373</v>
      </c>
      <c r="C168" s="48">
        <v>0</v>
      </c>
      <c r="D168" s="25">
        <f t="shared" si="16"/>
        <v>0</v>
      </c>
      <c r="E168" s="28">
        <f t="shared" si="17"/>
        <v>0</v>
      </c>
      <c r="F168" s="10"/>
      <c r="G168" s="11" t="e">
        <f>Tabela35[[#This Row],[Volume
Cadastrado (m³)]]/Tabela35[[#This Row],[Volume equivalente de  Etanol Anidro comercializado em 2025 (m³)]]</f>
        <v>#DIV/0!</v>
      </c>
      <c r="H168" s="10"/>
      <c r="I168" s="9" t="e">
        <f t="shared" si="19"/>
        <v>#DIV/0!</v>
      </c>
      <c r="J168" s="7" t="e">
        <f t="shared" si="18"/>
        <v>#DIV/0!</v>
      </c>
      <c r="K168" s="7" t="e">
        <f>IF(Tabela35[[#This Row],[% homologado]]&gt;0.9,"Contrato de Fornecimento",IF(Tabela35[[#This Row],[% Cadastrado]]&lt;0.7,"Compra Direta","Prazo Adicional ao $ 5º do Art.3º*"))</f>
        <v>#DIV/0!</v>
      </c>
    </row>
    <row r="169" spans="1:11" x14ac:dyDescent="0.35">
      <c r="A169" s="58" t="s">
        <v>207</v>
      </c>
      <c r="B169" s="42" t="s">
        <v>374</v>
      </c>
      <c r="C169" s="48">
        <v>0</v>
      </c>
      <c r="D169" s="25">
        <f t="shared" ref="D169:D200" si="20">C169*0.7</f>
        <v>0</v>
      </c>
      <c r="E169" s="28">
        <f t="shared" ref="E169:E200" si="21">C169*0.9</f>
        <v>0</v>
      </c>
      <c r="F169" s="10"/>
      <c r="G169" s="11" t="e">
        <f>Tabela35[[#This Row],[Volume
Cadastrado (m³)]]/Tabela35[[#This Row],[Volume equivalente de  Etanol Anidro comercializado em 2025 (m³)]]</f>
        <v>#DIV/0!</v>
      </c>
      <c r="H169" s="10"/>
      <c r="I169" s="9" t="e">
        <f t="shared" si="19"/>
        <v>#DIV/0!</v>
      </c>
      <c r="J169" s="7" t="e">
        <f t="shared" ref="J169:J200" si="22">IF(I169&gt;=90%,"Sim","Não")</f>
        <v>#DIV/0!</v>
      </c>
      <c r="K169" s="7" t="e">
        <f>IF(Tabela35[[#This Row],[% homologado]]&gt;0.9,"Contrato de Fornecimento",IF(Tabela35[[#This Row],[% Cadastrado]]&lt;0.7,"Compra Direta","Prazo Adicional ao $ 5º do Art.3º*"))</f>
        <v>#DIV/0!</v>
      </c>
    </row>
    <row r="170" spans="1:11" x14ac:dyDescent="0.35">
      <c r="A170" s="58" t="s">
        <v>195</v>
      </c>
      <c r="B170" s="42" t="s">
        <v>375</v>
      </c>
      <c r="C170" s="48">
        <v>0</v>
      </c>
      <c r="D170" s="25">
        <f t="shared" si="20"/>
        <v>0</v>
      </c>
      <c r="E170" s="28">
        <f t="shared" si="21"/>
        <v>0</v>
      </c>
      <c r="F170" s="10"/>
      <c r="G170" s="11" t="e">
        <f>Tabela35[[#This Row],[Volume
Cadastrado (m³)]]/Tabela35[[#This Row],[Volume equivalente de  Etanol Anidro comercializado em 2025 (m³)]]</f>
        <v>#DIV/0!</v>
      </c>
      <c r="H170" s="10"/>
      <c r="I170" s="9" t="e">
        <f t="shared" si="19"/>
        <v>#DIV/0!</v>
      </c>
      <c r="J170" s="7" t="e">
        <f t="shared" si="22"/>
        <v>#DIV/0!</v>
      </c>
      <c r="K170" s="7" t="e">
        <f>IF(Tabela35[[#This Row],[% homologado]]&gt;0.9,"Contrato de Fornecimento",IF(Tabela35[[#This Row],[% Cadastrado]]&lt;0.7,"Compra Direta","Prazo Adicional ao $ 5º do Art.3º*"))</f>
        <v>#DIV/0!</v>
      </c>
    </row>
    <row r="171" spans="1:11" x14ac:dyDescent="0.35">
      <c r="A171" s="58" t="s">
        <v>125</v>
      </c>
      <c r="B171" s="42" t="s">
        <v>376</v>
      </c>
      <c r="C171" s="48">
        <v>0</v>
      </c>
      <c r="D171" s="25">
        <f t="shared" si="20"/>
        <v>0</v>
      </c>
      <c r="E171" s="28">
        <f t="shared" si="21"/>
        <v>0</v>
      </c>
      <c r="F171" s="10"/>
      <c r="G171" s="11" t="e">
        <f>Tabela35[[#This Row],[Volume
Cadastrado (m³)]]/Tabela35[[#This Row],[Volume equivalente de  Etanol Anidro comercializado em 2025 (m³)]]</f>
        <v>#DIV/0!</v>
      </c>
      <c r="H171" s="10"/>
      <c r="I171" s="9" t="e">
        <f t="shared" ref="I171:I200" si="23">H171/C171</f>
        <v>#DIV/0!</v>
      </c>
      <c r="J171" s="7" t="e">
        <f t="shared" si="22"/>
        <v>#DIV/0!</v>
      </c>
      <c r="K171" s="7" t="e">
        <f>IF(Tabela35[[#This Row],[% homologado]]&gt;0.9,"Contrato de Fornecimento",IF(Tabela35[[#This Row],[% Cadastrado]]&lt;0.7,"Compra Direta","Prazo Adicional ao $ 5º do Art.3º*"))</f>
        <v>#DIV/0!</v>
      </c>
    </row>
    <row r="172" spans="1:11" x14ac:dyDescent="0.35">
      <c r="A172" s="58" t="s">
        <v>149</v>
      </c>
      <c r="B172" s="42" t="s">
        <v>377</v>
      </c>
      <c r="C172" s="48">
        <v>0</v>
      </c>
      <c r="D172" s="25">
        <f t="shared" si="20"/>
        <v>0</v>
      </c>
      <c r="E172" s="28">
        <f t="shared" si="21"/>
        <v>0</v>
      </c>
      <c r="F172" s="10"/>
      <c r="G172" s="11" t="e">
        <f>Tabela35[[#This Row],[Volume
Cadastrado (m³)]]/Tabela35[[#This Row],[Volume equivalente de  Etanol Anidro comercializado em 2025 (m³)]]</f>
        <v>#DIV/0!</v>
      </c>
      <c r="H172" s="10"/>
      <c r="I172" s="9" t="e">
        <f t="shared" si="23"/>
        <v>#DIV/0!</v>
      </c>
      <c r="J172" s="7" t="e">
        <f t="shared" si="22"/>
        <v>#DIV/0!</v>
      </c>
      <c r="K172" s="7" t="e">
        <f>IF(Tabela35[[#This Row],[% homologado]]&gt;0.9,"Contrato de Fornecimento",IF(Tabela35[[#This Row],[% Cadastrado]]&lt;0.7,"Compra Direta","Prazo Adicional ao $ 5º do Art.3º*"))</f>
        <v>#DIV/0!</v>
      </c>
    </row>
    <row r="173" spans="1:11" x14ac:dyDescent="0.35">
      <c r="A173" s="58" t="s">
        <v>208</v>
      </c>
      <c r="B173" s="42" t="s">
        <v>378</v>
      </c>
      <c r="C173" s="48">
        <v>0</v>
      </c>
      <c r="D173" s="25">
        <f t="shared" si="20"/>
        <v>0</v>
      </c>
      <c r="E173" s="28">
        <f t="shared" si="21"/>
        <v>0</v>
      </c>
      <c r="F173" s="10"/>
      <c r="G173" s="11" t="e">
        <f>Tabela35[[#This Row],[Volume
Cadastrado (m³)]]/Tabela35[[#This Row],[Volume equivalente de  Etanol Anidro comercializado em 2025 (m³)]]</f>
        <v>#DIV/0!</v>
      </c>
      <c r="H173" s="10"/>
      <c r="I173" s="9" t="e">
        <f t="shared" si="23"/>
        <v>#DIV/0!</v>
      </c>
      <c r="J173" s="7" t="e">
        <f t="shared" si="22"/>
        <v>#DIV/0!</v>
      </c>
      <c r="K173" s="7" t="e">
        <f>IF(Tabela35[[#This Row],[% homologado]]&gt;0.9,"Contrato de Fornecimento",IF(Tabela35[[#This Row],[% Cadastrado]]&lt;0.7,"Compra Direta","Prazo Adicional ao $ 5º do Art.3º*"))</f>
        <v>#DIV/0!</v>
      </c>
    </row>
    <row r="174" spans="1:11" x14ac:dyDescent="0.35">
      <c r="A174" s="58" t="s">
        <v>186</v>
      </c>
      <c r="B174" s="42" t="s">
        <v>379</v>
      </c>
      <c r="C174" s="48">
        <v>0</v>
      </c>
      <c r="D174" s="25">
        <f t="shared" si="20"/>
        <v>0</v>
      </c>
      <c r="E174" s="28">
        <f t="shared" si="21"/>
        <v>0</v>
      </c>
      <c r="F174" s="10"/>
      <c r="G174" s="11" t="e">
        <f>Tabela35[[#This Row],[Volume
Cadastrado (m³)]]/Tabela35[[#This Row],[Volume equivalente de  Etanol Anidro comercializado em 2025 (m³)]]</f>
        <v>#DIV/0!</v>
      </c>
      <c r="H174" s="10"/>
      <c r="I174" s="9" t="e">
        <f t="shared" si="23"/>
        <v>#DIV/0!</v>
      </c>
      <c r="J174" s="7" t="e">
        <f t="shared" si="22"/>
        <v>#DIV/0!</v>
      </c>
      <c r="K174" s="7" t="e">
        <f>IF(Tabela35[[#This Row],[% homologado]]&gt;0.9,"Contrato de Fornecimento",IF(Tabela35[[#This Row],[% Cadastrado]]&lt;0.7,"Compra Direta","Prazo Adicional ao $ 5º do Art.3º*"))</f>
        <v>#DIV/0!</v>
      </c>
    </row>
    <row r="175" spans="1:11" x14ac:dyDescent="0.35">
      <c r="A175" s="58" t="s">
        <v>150</v>
      </c>
      <c r="B175" s="42" t="s">
        <v>380</v>
      </c>
      <c r="C175" s="48">
        <v>0</v>
      </c>
      <c r="D175" s="25">
        <f t="shared" si="20"/>
        <v>0</v>
      </c>
      <c r="E175" s="28">
        <f t="shared" si="21"/>
        <v>0</v>
      </c>
      <c r="F175" s="10"/>
      <c r="G175" s="11" t="e">
        <f>Tabela35[[#This Row],[Volume
Cadastrado (m³)]]/Tabela35[[#This Row],[Volume equivalente de  Etanol Anidro comercializado em 2025 (m³)]]</f>
        <v>#DIV/0!</v>
      </c>
      <c r="H175" s="10"/>
      <c r="I175" s="9" t="e">
        <f t="shared" si="23"/>
        <v>#DIV/0!</v>
      </c>
      <c r="J175" s="7" t="e">
        <f t="shared" si="22"/>
        <v>#DIV/0!</v>
      </c>
      <c r="K175" s="7" t="e">
        <f>IF(Tabela35[[#This Row],[% homologado]]&gt;0.9,"Contrato de Fornecimento",IF(Tabela35[[#This Row],[% Cadastrado]]&lt;0.7,"Compra Direta","Prazo Adicional ao $ 5º do Art.3º*"))</f>
        <v>#DIV/0!</v>
      </c>
    </row>
    <row r="176" spans="1:11" x14ac:dyDescent="0.35">
      <c r="A176" s="58" t="s">
        <v>151</v>
      </c>
      <c r="B176" s="42" t="s">
        <v>381</v>
      </c>
      <c r="C176" s="48">
        <v>0</v>
      </c>
      <c r="D176" s="25">
        <f t="shared" si="20"/>
        <v>0</v>
      </c>
      <c r="E176" s="28">
        <f t="shared" si="21"/>
        <v>0</v>
      </c>
      <c r="F176" s="10"/>
      <c r="G176" s="11" t="e">
        <f>Tabela35[[#This Row],[Volume
Cadastrado (m³)]]/Tabela35[[#This Row],[Volume equivalente de  Etanol Anidro comercializado em 2025 (m³)]]</f>
        <v>#DIV/0!</v>
      </c>
      <c r="H176" s="10"/>
      <c r="I176" s="9" t="e">
        <f t="shared" si="23"/>
        <v>#DIV/0!</v>
      </c>
      <c r="J176" s="7" t="e">
        <f t="shared" si="22"/>
        <v>#DIV/0!</v>
      </c>
      <c r="K176" s="7" t="e">
        <f>IF(Tabela35[[#This Row],[% homologado]]&gt;0.9,"Contrato de Fornecimento",IF(Tabela35[[#This Row],[% Cadastrado]]&lt;0.7,"Compra Direta","Prazo Adicional ao $ 5º do Art.3º*"))</f>
        <v>#DIV/0!</v>
      </c>
    </row>
    <row r="177" spans="1:11" x14ac:dyDescent="0.35">
      <c r="A177" s="58" t="s">
        <v>124</v>
      </c>
      <c r="B177" s="42" t="s">
        <v>382</v>
      </c>
      <c r="C177" s="48">
        <v>0</v>
      </c>
      <c r="D177" s="25">
        <f t="shared" si="20"/>
        <v>0</v>
      </c>
      <c r="E177" s="28">
        <f t="shared" si="21"/>
        <v>0</v>
      </c>
      <c r="F177" s="10"/>
      <c r="G177" s="11" t="e">
        <f>Tabela35[[#This Row],[Volume
Cadastrado (m³)]]/Tabela35[[#This Row],[Volume equivalente de  Etanol Anidro comercializado em 2025 (m³)]]</f>
        <v>#DIV/0!</v>
      </c>
      <c r="H177" s="10"/>
      <c r="I177" s="8" t="e">
        <f t="shared" si="23"/>
        <v>#DIV/0!</v>
      </c>
      <c r="J177" s="7" t="e">
        <f t="shared" si="22"/>
        <v>#DIV/0!</v>
      </c>
      <c r="K177" s="7" t="e">
        <f>IF(Tabela35[[#This Row],[% homologado]]&gt;0.9,"Contrato de Fornecimento",IF(Tabela35[[#This Row],[% Cadastrado]]&lt;0.7,"Compra Direta","Prazo Adicional ao $ 5º do Art.3º*"))</f>
        <v>#DIV/0!</v>
      </c>
    </row>
    <row r="178" spans="1:11" x14ac:dyDescent="0.35">
      <c r="A178" s="58" t="s">
        <v>177</v>
      </c>
      <c r="B178" s="42" t="s">
        <v>383</v>
      </c>
      <c r="C178" s="48">
        <v>0</v>
      </c>
      <c r="D178" s="25">
        <f t="shared" si="20"/>
        <v>0</v>
      </c>
      <c r="E178" s="28">
        <f t="shared" si="21"/>
        <v>0</v>
      </c>
      <c r="F178" s="10"/>
      <c r="G178" s="11" t="e">
        <f>Tabela35[[#This Row],[Volume
Cadastrado (m³)]]/Tabela35[[#This Row],[Volume equivalente de  Etanol Anidro comercializado em 2025 (m³)]]</f>
        <v>#DIV/0!</v>
      </c>
      <c r="H178" s="10"/>
      <c r="I178" s="9" t="e">
        <f t="shared" si="23"/>
        <v>#DIV/0!</v>
      </c>
      <c r="J178" s="7" t="e">
        <f t="shared" si="22"/>
        <v>#DIV/0!</v>
      </c>
      <c r="K178" s="7" t="e">
        <f>IF(Tabela35[[#This Row],[% homologado]]&gt;0.9,"Contrato de Fornecimento",IF(Tabela35[[#This Row],[% Cadastrado]]&lt;0.7,"Compra Direta","Prazo Adicional ao $ 5º do Art.3º*"))</f>
        <v>#DIV/0!</v>
      </c>
    </row>
    <row r="179" spans="1:11" x14ac:dyDescent="0.35">
      <c r="A179" s="58" t="s">
        <v>209</v>
      </c>
      <c r="B179" s="42" t="s">
        <v>384</v>
      </c>
      <c r="C179" s="48">
        <v>0</v>
      </c>
      <c r="D179" s="25">
        <f t="shared" si="20"/>
        <v>0</v>
      </c>
      <c r="E179" s="28">
        <f t="shared" si="21"/>
        <v>0</v>
      </c>
      <c r="F179" s="10"/>
      <c r="G179" s="11" t="e">
        <f>Tabela35[[#This Row],[Volume
Cadastrado (m³)]]/Tabela35[[#This Row],[Volume equivalente de  Etanol Anidro comercializado em 2025 (m³)]]</f>
        <v>#DIV/0!</v>
      </c>
      <c r="H179" s="10"/>
      <c r="I179" s="9" t="e">
        <f t="shared" si="23"/>
        <v>#DIV/0!</v>
      </c>
      <c r="J179" s="7" t="e">
        <f t="shared" si="22"/>
        <v>#DIV/0!</v>
      </c>
      <c r="K179" s="7" t="e">
        <f>IF(Tabela35[[#This Row],[% homologado]]&gt;0.9,"Contrato de Fornecimento",IF(Tabela35[[#This Row],[% Cadastrado]]&lt;0.7,"Compra Direta","Prazo Adicional ao $ 5º do Art.3º*"))</f>
        <v>#DIV/0!</v>
      </c>
    </row>
    <row r="180" spans="1:11" x14ac:dyDescent="0.35">
      <c r="A180" s="58" t="s">
        <v>153</v>
      </c>
      <c r="B180" s="42" t="s">
        <v>385</v>
      </c>
      <c r="C180" s="48">
        <v>0</v>
      </c>
      <c r="D180" s="25">
        <f t="shared" si="20"/>
        <v>0</v>
      </c>
      <c r="E180" s="28">
        <f t="shared" si="21"/>
        <v>0</v>
      </c>
      <c r="F180" s="10"/>
      <c r="G180" s="11" t="e">
        <f>Tabela35[[#This Row],[Volume
Cadastrado (m³)]]/Tabela35[[#This Row],[Volume equivalente de  Etanol Anidro comercializado em 2025 (m³)]]</f>
        <v>#DIV/0!</v>
      </c>
      <c r="H180" s="10"/>
      <c r="I180" s="9" t="e">
        <f t="shared" si="23"/>
        <v>#DIV/0!</v>
      </c>
      <c r="J180" s="7" t="e">
        <f t="shared" si="22"/>
        <v>#DIV/0!</v>
      </c>
      <c r="K180" s="7" t="e">
        <f>IF(Tabela35[[#This Row],[% homologado]]&gt;0.9,"Contrato de Fornecimento",IF(Tabela35[[#This Row],[% Cadastrado]]&lt;0.7,"Compra Direta","Prazo Adicional ao $ 5º do Art.3º*"))</f>
        <v>#DIV/0!</v>
      </c>
    </row>
    <row r="181" spans="1:11" x14ac:dyDescent="0.35">
      <c r="A181" s="58" t="s">
        <v>154</v>
      </c>
      <c r="B181" s="43" t="s">
        <v>403</v>
      </c>
      <c r="C181" s="49">
        <v>0</v>
      </c>
      <c r="D181" s="25">
        <f t="shared" si="20"/>
        <v>0</v>
      </c>
      <c r="E181" s="28">
        <f t="shared" si="21"/>
        <v>0</v>
      </c>
      <c r="F181" s="10"/>
      <c r="G181" s="11" t="e">
        <f>Tabela35[[#This Row],[Volume
Cadastrado (m³)]]/Tabela35[[#This Row],[Volume equivalente de  Etanol Anidro comercializado em 2025 (m³)]]</f>
        <v>#DIV/0!</v>
      </c>
      <c r="H181" s="10"/>
      <c r="I181" s="9" t="e">
        <f t="shared" si="23"/>
        <v>#DIV/0!</v>
      </c>
      <c r="J181" s="7" t="e">
        <f t="shared" si="22"/>
        <v>#DIV/0!</v>
      </c>
      <c r="K181" s="7" t="e">
        <f>IF(Tabela35[[#This Row],[% homologado]]&gt;0.9,"Contrato de Fornecimento",IF(Tabela35[[#This Row],[% Cadastrado]]&lt;0.7,"Compra Direta","Prazo Adicional ao $ 5º do Art.3º*"))</f>
        <v>#DIV/0!</v>
      </c>
    </row>
    <row r="182" spans="1:11" x14ac:dyDescent="0.35">
      <c r="A182" s="58" t="s">
        <v>156</v>
      </c>
      <c r="B182" s="42" t="s">
        <v>386</v>
      </c>
      <c r="C182" s="48">
        <v>0</v>
      </c>
      <c r="D182" s="25">
        <f t="shared" si="20"/>
        <v>0</v>
      </c>
      <c r="E182" s="28">
        <f t="shared" si="21"/>
        <v>0</v>
      </c>
      <c r="F182" s="10"/>
      <c r="G182" s="11" t="e">
        <f>Tabela35[[#This Row],[Volume
Cadastrado (m³)]]/Tabela35[[#This Row],[Volume equivalente de  Etanol Anidro comercializado em 2025 (m³)]]</f>
        <v>#DIV/0!</v>
      </c>
      <c r="H182" s="10"/>
      <c r="I182" s="9" t="e">
        <f t="shared" si="23"/>
        <v>#DIV/0!</v>
      </c>
      <c r="J182" s="7" t="e">
        <f t="shared" si="22"/>
        <v>#DIV/0!</v>
      </c>
      <c r="K182" s="7" t="e">
        <f>IF(Tabela35[[#This Row],[% homologado]]&gt;0.9,"Contrato de Fornecimento",IF(Tabela35[[#This Row],[% Cadastrado]]&lt;0.7,"Compra Direta","Prazo Adicional ao $ 5º do Art.3º*"))</f>
        <v>#DIV/0!</v>
      </c>
    </row>
    <row r="183" spans="1:11" x14ac:dyDescent="0.35">
      <c r="A183" s="58" t="s">
        <v>157</v>
      </c>
      <c r="B183" s="42" t="s">
        <v>387</v>
      </c>
      <c r="C183" s="48">
        <v>0</v>
      </c>
      <c r="D183" s="25">
        <f t="shared" si="20"/>
        <v>0</v>
      </c>
      <c r="E183" s="28">
        <f t="shared" si="21"/>
        <v>0</v>
      </c>
      <c r="F183" s="10"/>
      <c r="G183" s="11" t="e">
        <f>Tabela35[[#This Row],[Volume
Cadastrado (m³)]]/Tabela35[[#This Row],[Volume equivalente de  Etanol Anidro comercializado em 2025 (m³)]]</f>
        <v>#DIV/0!</v>
      </c>
      <c r="H183" s="10"/>
      <c r="I183" s="9" t="e">
        <f t="shared" si="23"/>
        <v>#DIV/0!</v>
      </c>
      <c r="J183" s="7" t="e">
        <f t="shared" si="22"/>
        <v>#DIV/0!</v>
      </c>
      <c r="K183" s="7" t="e">
        <f>IF(Tabela35[[#This Row],[% homologado]]&gt;0.9,"Contrato de Fornecimento",IF(Tabela35[[#This Row],[% Cadastrado]]&lt;0.7,"Compra Direta","Prazo Adicional ao $ 5º do Art.3º*"))</f>
        <v>#DIV/0!</v>
      </c>
    </row>
    <row r="184" spans="1:11" x14ac:dyDescent="0.35">
      <c r="A184" s="58" t="s">
        <v>159</v>
      </c>
      <c r="B184" s="42" t="s">
        <v>388</v>
      </c>
      <c r="C184" s="48">
        <v>0</v>
      </c>
      <c r="D184" s="25">
        <f t="shared" si="20"/>
        <v>0</v>
      </c>
      <c r="E184" s="28">
        <f t="shared" si="21"/>
        <v>0</v>
      </c>
      <c r="F184" s="10"/>
      <c r="G184" s="11" t="e">
        <f>Tabela35[[#This Row],[Volume
Cadastrado (m³)]]/Tabela35[[#This Row],[Volume equivalente de  Etanol Anidro comercializado em 2025 (m³)]]</f>
        <v>#DIV/0!</v>
      </c>
      <c r="H184" s="10"/>
      <c r="I184" s="9" t="e">
        <f t="shared" si="23"/>
        <v>#DIV/0!</v>
      </c>
      <c r="J184" s="7" t="e">
        <f t="shared" si="22"/>
        <v>#DIV/0!</v>
      </c>
      <c r="K184" s="7" t="e">
        <f>IF(Tabela35[[#This Row],[% homologado]]&gt;0.9,"Contrato de Fornecimento",IF(Tabela35[[#This Row],[% Cadastrado]]&lt;0.7,"Compra Direta","Prazo Adicional ao $ 5º do Art.3º*"))</f>
        <v>#DIV/0!</v>
      </c>
    </row>
    <row r="185" spans="1:11" x14ac:dyDescent="0.35">
      <c r="A185" s="58" t="s">
        <v>160</v>
      </c>
      <c r="B185" s="43" t="s">
        <v>404</v>
      </c>
      <c r="C185" s="49">
        <v>0</v>
      </c>
      <c r="D185" s="25">
        <f t="shared" si="20"/>
        <v>0</v>
      </c>
      <c r="E185" s="28">
        <f t="shared" si="21"/>
        <v>0</v>
      </c>
      <c r="F185" s="10"/>
      <c r="G185" s="11" t="e">
        <f>Tabela35[[#This Row],[Volume
Cadastrado (m³)]]/Tabela35[[#This Row],[Volume equivalente de  Etanol Anidro comercializado em 2025 (m³)]]</f>
        <v>#DIV/0!</v>
      </c>
      <c r="H185" s="10"/>
      <c r="I185" s="9" t="e">
        <f t="shared" si="23"/>
        <v>#DIV/0!</v>
      </c>
      <c r="J185" s="7" t="e">
        <f t="shared" si="22"/>
        <v>#DIV/0!</v>
      </c>
      <c r="K185" s="7" t="e">
        <f>IF(Tabela35[[#This Row],[% homologado]]&gt;0.9,"Contrato de Fornecimento",IF(Tabela35[[#This Row],[% Cadastrado]]&lt;0.7,"Compra Direta","Prazo Adicional ao $ 5º do Art.3º*"))</f>
        <v>#DIV/0!</v>
      </c>
    </row>
    <row r="186" spans="1:11" x14ac:dyDescent="0.35">
      <c r="A186" s="58" t="s">
        <v>179</v>
      </c>
      <c r="B186" s="43" t="s">
        <v>405</v>
      </c>
      <c r="C186" s="49">
        <v>0</v>
      </c>
      <c r="D186" s="25">
        <f t="shared" si="20"/>
        <v>0</v>
      </c>
      <c r="E186" s="28">
        <f t="shared" si="21"/>
        <v>0</v>
      </c>
      <c r="F186" s="10"/>
      <c r="G186" s="11" t="e">
        <f>Tabela35[[#This Row],[Volume
Cadastrado (m³)]]/Tabela35[[#This Row],[Volume equivalente de  Etanol Anidro comercializado em 2025 (m³)]]</f>
        <v>#DIV/0!</v>
      </c>
      <c r="H186" s="10"/>
      <c r="I186" s="9" t="e">
        <f t="shared" si="23"/>
        <v>#DIV/0!</v>
      </c>
      <c r="J186" s="7" t="e">
        <f t="shared" si="22"/>
        <v>#DIV/0!</v>
      </c>
      <c r="K186" s="7" t="e">
        <f>IF(Tabela35[[#This Row],[% homologado]]&gt;0.9,"Contrato de Fornecimento",IF(Tabela35[[#This Row],[% Cadastrado]]&lt;0.7,"Compra Direta","Prazo Adicional ao $ 5º do Art.3º*"))</f>
        <v>#DIV/0!</v>
      </c>
    </row>
    <row r="187" spans="1:11" x14ac:dyDescent="0.35">
      <c r="A187" s="58" t="s">
        <v>108</v>
      </c>
      <c r="B187" s="42" t="s">
        <v>389</v>
      </c>
      <c r="C187" s="48">
        <v>0</v>
      </c>
      <c r="D187" s="25">
        <f t="shared" si="20"/>
        <v>0</v>
      </c>
      <c r="E187" s="28">
        <f t="shared" si="21"/>
        <v>0</v>
      </c>
      <c r="F187" s="10"/>
      <c r="G187" s="11" t="e">
        <f>Tabela35[[#This Row],[Volume
Cadastrado (m³)]]/Tabela35[[#This Row],[Volume equivalente de  Etanol Anidro comercializado em 2025 (m³)]]</f>
        <v>#DIV/0!</v>
      </c>
      <c r="H187" s="10"/>
      <c r="I187" s="9" t="e">
        <f t="shared" si="23"/>
        <v>#DIV/0!</v>
      </c>
      <c r="J187" s="7" t="e">
        <f t="shared" si="22"/>
        <v>#DIV/0!</v>
      </c>
      <c r="K187" s="7" t="e">
        <f>IF(Tabela35[[#This Row],[% homologado]]&gt;0.9,"Contrato de Fornecimento",IF(Tabela35[[#This Row],[% Cadastrado]]&lt;0.7,"Compra Direta","Prazo Adicional ao $ 5º do Art.3º*"))</f>
        <v>#DIV/0!</v>
      </c>
    </row>
    <row r="188" spans="1:11" x14ac:dyDescent="0.35">
      <c r="A188" s="58" t="s">
        <v>161</v>
      </c>
      <c r="B188" s="43" t="s">
        <v>406</v>
      </c>
      <c r="C188" s="49">
        <v>0</v>
      </c>
      <c r="D188" s="25">
        <f t="shared" si="20"/>
        <v>0</v>
      </c>
      <c r="E188" s="28">
        <f t="shared" si="21"/>
        <v>0</v>
      </c>
      <c r="F188" s="10"/>
      <c r="G188" s="11" t="e">
        <f>Tabela35[[#This Row],[Volume
Cadastrado (m³)]]/Tabela35[[#This Row],[Volume equivalente de  Etanol Anidro comercializado em 2025 (m³)]]</f>
        <v>#DIV/0!</v>
      </c>
      <c r="H188" s="10"/>
      <c r="I188" s="9" t="e">
        <f t="shared" si="23"/>
        <v>#DIV/0!</v>
      </c>
      <c r="J188" s="7" t="e">
        <f t="shared" si="22"/>
        <v>#DIV/0!</v>
      </c>
      <c r="K188" s="7" t="e">
        <f>IF(Tabela35[[#This Row],[% homologado]]&gt;0.9,"Contrato de Fornecimento",IF(Tabela35[[#This Row],[% Cadastrado]]&lt;0.7,"Compra Direta","Prazo Adicional ao $ 5º do Art.3º*"))</f>
        <v>#DIV/0!</v>
      </c>
    </row>
    <row r="189" spans="1:11" x14ac:dyDescent="0.35">
      <c r="A189" s="58" t="s">
        <v>163</v>
      </c>
      <c r="B189" s="42" t="s">
        <v>390</v>
      </c>
      <c r="C189" s="48">
        <v>0</v>
      </c>
      <c r="D189" s="25">
        <f t="shared" si="20"/>
        <v>0</v>
      </c>
      <c r="E189" s="28">
        <f t="shared" si="21"/>
        <v>0</v>
      </c>
      <c r="F189" s="10"/>
      <c r="G189" s="11" t="e">
        <f>Tabela35[[#This Row],[Volume
Cadastrado (m³)]]/Tabela35[[#This Row],[Volume equivalente de  Etanol Anidro comercializado em 2025 (m³)]]</f>
        <v>#DIV/0!</v>
      </c>
      <c r="H189" s="10"/>
      <c r="I189" s="9" t="e">
        <f t="shared" si="23"/>
        <v>#DIV/0!</v>
      </c>
      <c r="J189" s="7" t="e">
        <f t="shared" si="22"/>
        <v>#DIV/0!</v>
      </c>
      <c r="K189" s="7" t="e">
        <f>IF(Tabela35[[#This Row],[% homologado]]&gt;0.9,"Contrato de Fornecimento",IF(Tabela35[[#This Row],[% Cadastrado]]&lt;0.7,"Compra Direta","Prazo Adicional ao $ 5º do Art.3º*"))</f>
        <v>#DIV/0!</v>
      </c>
    </row>
    <row r="190" spans="1:11" x14ac:dyDescent="0.35">
      <c r="A190" s="58" t="s">
        <v>210</v>
      </c>
      <c r="B190" s="42" t="s">
        <v>391</v>
      </c>
      <c r="C190" s="48">
        <v>0</v>
      </c>
      <c r="D190" s="25">
        <f t="shared" si="20"/>
        <v>0</v>
      </c>
      <c r="E190" s="28">
        <f t="shared" si="21"/>
        <v>0</v>
      </c>
      <c r="F190" s="10"/>
      <c r="G190" s="11" t="e">
        <f>Tabela35[[#This Row],[Volume
Cadastrado (m³)]]/Tabela35[[#This Row],[Volume equivalente de  Etanol Anidro comercializado em 2025 (m³)]]</f>
        <v>#DIV/0!</v>
      </c>
      <c r="H190" s="10"/>
      <c r="I190" s="9" t="e">
        <f t="shared" si="23"/>
        <v>#DIV/0!</v>
      </c>
      <c r="J190" s="7" t="e">
        <f t="shared" si="22"/>
        <v>#DIV/0!</v>
      </c>
      <c r="K190" s="7" t="e">
        <f>IF(Tabela35[[#This Row],[% homologado]]&gt;0.9,"Contrato de Fornecimento",IF(Tabela35[[#This Row],[% Cadastrado]]&lt;0.7,"Compra Direta","Prazo Adicional ao $ 5º do Art.3º*"))</f>
        <v>#DIV/0!</v>
      </c>
    </row>
    <row r="191" spans="1:11" x14ac:dyDescent="0.35">
      <c r="A191" s="58" t="s">
        <v>178</v>
      </c>
      <c r="B191" s="42" t="s">
        <v>392</v>
      </c>
      <c r="C191" s="48">
        <v>0</v>
      </c>
      <c r="D191" s="25">
        <f t="shared" si="20"/>
        <v>0</v>
      </c>
      <c r="E191" s="28">
        <f t="shared" si="21"/>
        <v>0</v>
      </c>
      <c r="F191" s="10"/>
      <c r="G191" s="11" t="e">
        <f>Tabela35[[#This Row],[Volume
Cadastrado (m³)]]/Tabela35[[#This Row],[Volume equivalente de  Etanol Anidro comercializado em 2025 (m³)]]</f>
        <v>#DIV/0!</v>
      </c>
      <c r="H191" s="10"/>
      <c r="I191" s="9" t="e">
        <f t="shared" si="23"/>
        <v>#DIV/0!</v>
      </c>
      <c r="J191" s="7" t="e">
        <f t="shared" si="22"/>
        <v>#DIV/0!</v>
      </c>
      <c r="K191" s="7" t="e">
        <f>IF(Tabela35[[#This Row],[% homologado]]&gt;0.9,"Contrato de Fornecimento",IF(Tabela35[[#This Row],[% Cadastrado]]&lt;0.7,"Compra Direta","Prazo Adicional ao $ 5º do Art.3º*"))</f>
        <v>#DIV/0!</v>
      </c>
    </row>
    <row r="192" spans="1:11" x14ac:dyDescent="0.35">
      <c r="A192" s="58" t="s">
        <v>197</v>
      </c>
      <c r="B192" s="42" t="s">
        <v>393</v>
      </c>
      <c r="C192" s="48">
        <v>0</v>
      </c>
      <c r="D192" s="25">
        <f t="shared" si="20"/>
        <v>0</v>
      </c>
      <c r="E192" s="28">
        <f t="shared" si="21"/>
        <v>0</v>
      </c>
      <c r="F192" s="10"/>
      <c r="G192" s="11" t="e">
        <f>Tabela35[[#This Row],[Volume
Cadastrado (m³)]]/Tabela35[[#This Row],[Volume equivalente de  Etanol Anidro comercializado em 2025 (m³)]]</f>
        <v>#DIV/0!</v>
      </c>
      <c r="H192" s="10"/>
      <c r="I192" s="9" t="e">
        <f t="shared" si="23"/>
        <v>#DIV/0!</v>
      </c>
      <c r="J192" s="7" t="e">
        <f t="shared" si="22"/>
        <v>#DIV/0!</v>
      </c>
      <c r="K192" s="7" t="e">
        <f>IF(Tabela35[[#This Row],[% homologado]]&gt;0.9,"Contrato de Fornecimento",IF(Tabela35[[#This Row],[% Cadastrado]]&lt;0.7,"Compra Direta","Prazo Adicional ao $ 5º do Art.3º*"))</f>
        <v>#DIV/0!</v>
      </c>
    </row>
    <row r="193" spans="1:11" x14ac:dyDescent="0.35">
      <c r="A193" s="58" t="s">
        <v>211</v>
      </c>
      <c r="B193" s="42" t="s">
        <v>394</v>
      </c>
      <c r="C193" s="48">
        <v>0</v>
      </c>
      <c r="D193" s="25">
        <f t="shared" si="20"/>
        <v>0</v>
      </c>
      <c r="E193" s="28">
        <f t="shared" si="21"/>
        <v>0</v>
      </c>
      <c r="F193" s="10"/>
      <c r="G193" s="11" t="e">
        <f>Tabela35[[#This Row],[Volume
Cadastrado (m³)]]/Tabela35[[#This Row],[Volume equivalente de  Etanol Anidro comercializado em 2025 (m³)]]</f>
        <v>#DIV/0!</v>
      </c>
      <c r="H193" s="10"/>
      <c r="I193" s="9" t="e">
        <f t="shared" si="23"/>
        <v>#DIV/0!</v>
      </c>
      <c r="J193" s="7" t="e">
        <f t="shared" si="22"/>
        <v>#DIV/0!</v>
      </c>
      <c r="K193" s="7" t="e">
        <f>IF(Tabela35[[#This Row],[% homologado]]&gt;0.9,"Contrato de Fornecimento",IF(Tabela35[[#This Row],[% Cadastrado]]&lt;0.7,"Compra Direta","Prazo Adicional ao $ 5º do Art.3º*"))</f>
        <v>#DIV/0!</v>
      </c>
    </row>
    <row r="194" spans="1:11" x14ac:dyDescent="0.35">
      <c r="A194" s="58" t="s">
        <v>166</v>
      </c>
      <c r="B194" s="42" t="s">
        <v>395</v>
      </c>
      <c r="C194" s="48">
        <v>0</v>
      </c>
      <c r="D194" s="25">
        <f t="shared" si="20"/>
        <v>0</v>
      </c>
      <c r="E194" s="28">
        <f t="shared" si="21"/>
        <v>0</v>
      </c>
      <c r="F194" s="10"/>
      <c r="G194" s="11" t="e">
        <f>Tabela35[[#This Row],[Volume
Cadastrado (m³)]]/Tabela35[[#This Row],[Volume equivalente de  Etanol Anidro comercializado em 2025 (m³)]]</f>
        <v>#DIV/0!</v>
      </c>
      <c r="H194" s="10"/>
      <c r="I194" s="9" t="e">
        <f t="shared" si="23"/>
        <v>#DIV/0!</v>
      </c>
      <c r="J194" s="7" t="e">
        <f t="shared" si="22"/>
        <v>#DIV/0!</v>
      </c>
      <c r="K194" s="7" t="e">
        <f>IF(Tabela35[[#This Row],[% homologado]]&gt;0.9,"Contrato de Fornecimento",IF(Tabela35[[#This Row],[% Cadastrado]]&lt;0.7,"Compra Direta","Prazo Adicional ao $ 5º do Art.3º*"))</f>
        <v>#DIV/0!</v>
      </c>
    </row>
    <row r="195" spans="1:11" x14ac:dyDescent="0.35">
      <c r="A195" s="58" t="s">
        <v>212</v>
      </c>
      <c r="B195" s="42" t="s">
        <v>396</v>
      </c>
      <c r="C195" s="48">
        <v>0</v>
      </c>
      <c r="D195" s="25">
        <f t="shared" si="20"/>
        <v>0</v>
      </c>
      <c r="E195" s="28">
        <f t="shared" si="21"/>
        <v>0</v>
      </c>
      <c r="F195" s="10"/>
      <c r="G195" s="11" t="e">
        <f>Tabela35[[#This Row],[Volume
Cadastrado (m³)]]/Tabela35[[#This Row],[Volume equivalente de  Etanol Anidro comercializado em 2025 (m³)]]</f>
        <v>#DIV/0!</v>
      </c>
      <c r="H195" s="10"/>
      <c r="I195" s="9" t="e">
        <f t="shared" si="23"/>
        <v>#DIV/0!</v>
      </c>
      <c r="J195" s="7" t="e">
        <f t="shared" si="22"/>
        <v>#DIV/0!</v>
      </c>
      <c r="K195" s="7" t="e">
        <f>IF(Tabela35[[#This Row],[% homologado]]&gt;0.9,"Contrato de Fornecimento",IF(Tabela35[[#This Row],[% Cadastrado]]&lt;0.7,"Compra Direta","Prazo Adicional ao $ 5º do Art.3º*"))</f>
        <v>#DIV/0!</v>
      </c>
    </row>
    <row r="196" spans="1:11" x14ac:dyDescent="0.35">
      <c r="A196" s="59" t="s">
        <v>167</v>
      </c>
      <c r="B196" s="42" t="s">
        <v>397</v>
      </c>
      <c r="C196" s="48">
        <v>0</v>
      </c>
      <c r="D196" s="25">
        <f t="shared" si="20"/>
        <v>0</v>
      </c>
      <c r="E196" s="28">
        <f t="shared" si="21"/>
        <v>0</v>
      </c>
      <c r="F196" s="17"/>
      <c r="G196" s="11" t="e">
        <f>Tabela35[[#This Row],[Volume
Cadastrado (m³)]]/Tabela35[[#This Row],[Volume equivalente de  Etanol Anidro comercializado em 2025 (m³)]]</f>
        <v>#DIV/0!</v>
      </c>
      <c r="H196" s="17"/>
      <c r="I196" s="9" t="e">
        <f t="shared" si="23"/>
        <v>#DIV/0!</v>
      </c>
      <c r="J196" s="7" t="e">
        <f t="shared" si="22"/>
        <v>#DIV/0!</v>
      </c>
      <c r="K196" s="7" t="e">
        <f>IF(Tabela35[[#This Row],[% homologado]]&gt;0.9,"Contrato de Fornecimento",IF(Tabela35[[#This Row],[% Cadastrado]]&lt;0.7,"Compra Direta","Prazo Adicional ao $ 5º do Art.3º*"))</f>
        <v>#DIV/0!</v>
      </c>
    </row>
    <row r="197" spans="1:11" x14ac:dyDescent="0.35">
      <c r="A197" s="59" t="s">
        <v>187</v>
      </c>
      <c r="B197" s="42" t="s">
        <v>398</v>
      </c>
      <c r="C197" s="48">
        <v>0</v>
      </c>
      <c r="D197" s="25">
        <f t="shared" si="20"/>
        <v>0</v>
      </c>
      <c r="E197" s="28">
        <f t="shared" si="21"/>
        <v>0</v>
      </c>
      <c r="F197" s="10"/>
      <c r="G197" s="11" t="e">
        <f>Tabela35[[#This Row],[Volume
Cadastrado (m³)]]/Tabela35[[#This Row],[Volume equivalente de  Etanol Anidro comercializado em 2025 (m³)]]</f>
        <v>#DIV/0!</v>
      </c>
      <c r="H197" s="19"/>
      <c r="I197" s="9" t="e">
        <f t="shared" si="23"/>
        <v>#DIV/0!</v>
      </c>
      <c r="J197" s="7" t="e">
        <f t="shared" si="22"/>
        <v>#DIV/0!</v>
      </c>
      <c r="K197" s="7" t="e">
        <f>IF(Tabela35[[#This Row],[% homologado]]&gt;0.9,"Contrato de Fornecimento",IF(Tabela35[[#This Row],[% Cadastrado]]&lt;0.7,"Compra Direta","Prazo Adicional ao $ 5º do Art.3º*"))</f>
        <v>#DIV/0!</v>
      </c>
    </row>
    <row r="198" spans="1:11" x14ac:dyDescent="0.35">
      <c r="A198" s="59" t="s">
        <v>169</v>
      </c>
      <c r="B198" s="42" t="s">
        <v>399</v>
      </c>
      <c r="C198" s="48">
        <v>0</v>
      </c>
      <c r="D198" s="25">
        <f t="shared" si="20"/>
        <v>0</v>
      </c>
      <c r="E198" s="28">
        <f t="shared" si="21"/>
        <v>0</v>
      </c>
      <c r="F198" s="46"/>
      <c r="G198" s="11" t="e">
        <f>Tabela35[[#This Row],[Volume
Cadastrado (m³)]]/Tabela35[[#This Row],[Volume equivalente de  Etanol Anidro comercializado em 2025 (m³)]]</f>
        <v>#DIV/0!</v>
      </c>
      <c r="H198" s="47"/>
      <c r="I198" s="9" t="e">
        <f t="shared" si="23"/>
        <v>#DIV/0!</v>
      </c>
      <c r="J198" s="7" t="e">
        <f t="shared" si="22"/>
        <v>#DIV/0!</v>
      </c>
      <c r="K198" s="7" t="e">
        <f>IF(Tabela35[[#This Row],[% homologado]]&gt;0.9,"Contrato de Fornecimento",IF(Tabela35[[#This Row],[% Cadastrado]]&lt;0.7,"Compra Direta","Prazo Adicional ao $ 5º do Art.3º*"))</f>
        <v>#DIV/0!</v>
      </c>
    </row>
    <row r="199" spans="1:11" x14ac:dyDescent="0.35">
      <c r="A199" s="59" t="s">
        <v>213</v>
      </c>
      <c r="B199" s="42" t="s">
        <v>400</v>
      </c>
      <c r="C199" s="48">
        <v>0</v>
      </c>
      <c r="D199" s="25">
        <f t="shared" si="20"/>
        <v>0</v>
      </c>
      <c r="E199" s="28">
        <f t="shared" si="21"/>
        <v>0</v>
      </c>
      <c r="F199" s="46"/>
      <c r="G199" s="11" t="e">
        <f>Tabela35[[#This Row],[Volume
Cadastrado (m³)]]/Tabela35[[#This Row],[Volume equivalente de  Etanol Anidro comercializado em 2025 (m³)]]</f>
        <v>#DIV/0!</v>
      </c>
      <c r="H199" s="47"/>
      <c r="I199" s="9" t="e">
        <f t="shared" si="23"/>
        <v>#DIV/0!</v>
      </c>
      <c r="J199" s="7" t="e">
        <f t="shared" si="22"/>
        <v>#DIV/0!</v>
      </c>
      <c r="K199" s="7" t="e">
        <f>IF(Tabela35[[#This Row],[% homologado]]&gt;0.9,"Contrato de Fornecimento",IF(Tabela35[[#This Row],[% Cadastrado]]&lt;0.7,"Compra Direta","Prazo Adicional ao $ 5º do Art.3º*"))</f>
        <v>#DIV/0!</v>
      </c>
    </row>
    <row r="200" spans="1:11" x14ac:dyDescent="0.35">
      <c r="A200" s="59" t="s">
        <v>170</v>
      </c>
      <c r="B200" s="42" t="s">
        <v>401</v>
      </c>
      <c r="C200" s="48">
        <v>0</v>
      </c>
      <c r="D200" s="25">
        <f t="shared" si="20"/>
        <v>0</v>
      </c>
      <c r="E200" s="28">
        <f t="shared" si="21"/>
        <v>0</v>
      </c>
      <c r="F200" s="46"/>
      <c r="G200" s="11" t="e">
        <f>Tabela35[[#This Row],[Volume
Cadastrado (m³)]]/Tabela35[[#This Row],[Volume equivalente de  Etanol Anidro comercializado em 2025 (m³)]]</f>
        <v>#DIV/0!</v>
      </c>
      <c r="H200" s="47"/>
      <c r="I200" s="9" t="e">
        <f t="shared" si="23"/>
        <v>#DIV/0!</v>
      </c>
      <c r="J200" s="7" t="e">
        <f t="shared" si="22"/>
        <v>#DIV/0!</v>
      </c>
      <c r="K200" s="7" t="e">
        <f>IF(Tabela35[[#This Row],[% homologado]]&gt;0.9,"Contrato de Fornecimento",IF(Tabela35[[#This Row],[% Cadastrado]]&lt;0.7,"Compra Direta","Prazo Adicional ao $ 5º do Art.3º*"))</f>
        <v>#DIV/0!</v>
      </c>
    </row>
    <row r="205" spans="1:11" x14ac:dyDescent="0.35">
      <c r="A205" t="s">
        <v>402</v>
      </c>
    </row>
  </sheetData>
  <mergeCells count="4">
    <mergeCell ref="B1:K1"/>
    <mergeCell ref="B4:K4"/>
    <mergeCell ref="B5:K5"/>
    <mergeCell ref="A7:K7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725-3576-4953-85E2-9F44BEE98C37}">
  <dimension ref="A1:K201"/>
  <sheetViews>
    <sheetView topLeftCell="B4" workbookViewId="0">
      <selection activeCell="C5" sqref="C5"/>
    </sheetView>
  </sheetViews>
  <sheetFormatPr defaultRowHeight="14.5" x14ac:dyDescent="0.35"/>
  <cols>
    <col min="1" max="1" width="16.453125" customWidth="1"/>
    <col min="2" max="2" width="52.08984375" customWidth="1"/>
    <col min="3" max="3" width="13.453125" bestFit="1" customWidth="1"/>
    <col min="4" max="7" width="13.26953125" bestFit="1" customWidth="1"/>
    <col min="8" max="8" width="13.453125" bestFit="1" customWidth="1"/>
    <col min="9" max="9" width="13.26953125" bestFit="1" customWidth="1"/>
    <col min="10" max="10" width="12" bestFit="1" customWidth="1"/>
    <col min="11" max="11" width="26.26953125" customWidth="1"/>
  </cols>
  <sheetData>
    <row r="1" spans="1:11" ht="37" customHeight="1" x14ac:dyDescent="0.35">
      <c r="B1" s="31" t="s">
        <v>173</v>
      </c>
      <c r="C1" s="31"/>
      <c r="D1" s="31"/>
      <c r="E1" s="31"/>
      <c r="F1" s="31"/>
      <c r="G1" s="31"/>
      <c r="H1" s="31"/>
      <c r="I1" s="31"/>
      <c r="J1" s="31"/>
      <c r="K1" s="31"/>
    </row>
    <row r="3" spans="1:11" x14ac:dyDescent="0.35">
      <c r="A3" s="1" t="s">
        <v>0</v>
      </c>
      <c r="B3" s="38" t="s">
        <v>408</v>
      </c>
      <c r="C3" s="39"/>
      <c r="D3" s="39"/>
      <c r="E3" s="39"/>
      <c r="F3" s="39"/>
      <c r="G3" s="39"/>
      <c r="H3" s="39"/>
      <c r="I3" s="39"/>
      <c r="J3" s="39"/>
      <c r="K3" s="39"/>
    </row>
    <row r="4" spans="1:11" ht="96.5" customHeight="1" x14ac:dyDescent="0.35">
      <c r="A4" s="2" t="s">
        <v>172</v>
      </c>
      <c r="B4" s="40" t="s">
        <v>171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35">
      <c r="A5" s="3"/>
      <c r="B5" s="4"/>
      <c r="C5" s="3"/>
      <c r="D5" s="3"/>
      <c r="E5" s="3"/>
      <c r="F5" s="3"/>
      <c r="G5" s="3"/>
      <c r="H5" s="3"/>
      <c r="I5" s="3"/>
    </row>
    <row r="6" spans="1:11" x14ac:dyDescent="0.35">
      <c r="A6" s="35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7"/>
    </row>
    <row r="7" spans="1:11" ht="69" customHeight="1" x14ac:dyDescent="0.35">
      <c r="A7" s="5" t="s">
        <v>2</v>
      </c>
      <c r="B7" s="6" t="s">
        <v>3</v>
      </c>
      <c r="C7" s="6" t="s">
        <v>198</v>
      </c>
      <c r="D7" s="6" t="s">
        <v>4</v>
      </c>
      <c r="E7" s="6" t="s">
        <v>410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6</v>
      </c>
      <c r="K7" s="6" t="s">
        <v>7</v>
      </c>
    </row>
    <row r="8" spans="1:11" x14ac:dyDescent="0.35">
      <c r="A8" s="58" t="s">
        <v>12</v>
      </c>
      <c r="B8" s="42" t="s">
        <v>214</v>
      </c>
      <c r="C8" s="48">
        <v>3020876.3358000005</v>
      </c>
      <c r="D8" s="25">
        <f t="shared" ref="D8:D39" si="0">C8*0.7</f>
        <v>2114613.43506</v>
      </c>
      <c r="E8" s="25">
        <f t="shared" ref="E8:E39" si="1">C8*0.9</f>
        <v>2718788.7022200003</v>
      </c>
      <c r="F8" s="16"/>
      <c r="G8" s="51">
        <f>Tabela353[[#This Row],[Volume
Cadastrado (m³)]]/Tabela353[[#This Row],[Volume equivalente de  Etanol Anidro comercializado em 2025 (m³)]]</f>
        <v>0</v>
      </c>
      <c r="H8" s="16"/>
      <c r="I8" s="9">
        <f t="shared" ref="I8:I39" si="2">H8/C8</f>
        <v>0</v>
      </c>
      <c r="J8" s="7" t="str">
        <f t="shared" ref="J8:J39" si="3">IF(I8&gt;=90%,"Sim","Não")</f>
        <v>Não</v>
      </c>
      <c r="K8" s="7" t="str">
        <f>IF(Tabela353[[#This Row],[% homologado]]&gt;=0.9,"Contrato de Fornecimento",IF(Tabela353[[#This Row],[% Cadastrado]]&lt;0.9,"Compra Direta"))</f>
        <v>Compra Direta</v>
      </c>
    </row>
    <row r="9" spans="1:11" x14ac:dyDescent="0.35">
      <c r="A9" s="58" t="s">
        <v>13</v>
      </c>
      <c r="B9" s="42" t="s">
        <v>215</v>
      </c>
      <c r="C9" s="48">
        <v>2347963.8306000005</v>
      </c>
      <c r="D9" s="25">
        <f t="shared" si="0"/>
        <v>1643574.6814200003</v>
      </c>
      <c r="E9" s="25">
        <f t="shared" si="1"/>
        <v>2113167.4475400005</v>
      </c>
      <c r="F9" s="16"/>
      <c r="G9" s="51">
        <f>Tabela353[[#This Row],[Volume
Cadastrado (m³)]]/Tabela353[[#This Row],[Volume equivalente de  Etanol Anidro comercializado em 2025 (m³)]]</f>
        <v>0</v>
      </c>
      <c r="H9" s="16"/>
      <c r="I9" s="9">
        <f t="shared" si="2"/>
        <v>0</v>
      </c>
      <c r="J9" s="7" t="str">
        <f t="shared" si="3"/>
        <v>Não</v>
      </c>
      <c r="K9" s="7" t="str">
        <f>IF(Tabela353[[#This Row],[% homologado]]&gt;=0.9,"Contrato de Fornecimento",IF(Tabela353[[#This Row],[% Cadastrado]]&lt;0.9,"Compra Direta"))</f>
        <v>Compra Direta</v>
      </c>
    </row>
    <row r="10" spans="1:11" x14ac:dyDescent="0.35">
      <c r="A10" s="58" t="s">
        <v>14</v>
      </c>
      <c r="B10" s="42" t="s">
        <v>216</v>
      </c>
      <c r="C10" s="48">
        <v>2159856.7398000001</v>
      </c>
      <c r="D10" s="25">
        <f t="shared" si="0"/>
        <v>1511899.71786</v>
      </c>
      <c r="E10" s="25">
        <f t="shared" si="1"/>
        <v>1943871.0658200001</v>
      </c>
      <c r="F10" s="16"/>
      <c r="G10" s="51">
        <f>Tabela353[[#This Row],[Volume
Cadastrado (m³)]]/Tabela353[[#This Row],[Volume equivalente de  Etanol Anidro comercializado em 2025 (m³)]]</f>
        <v>0</v>
      </c>
      <c r="H10" s="16"/>
      <c r="I10" s="9">
        <f t="shared" si="2"/>
        <v>0</v>
      </c>
      <c r="J10" s="7" t="str">
        <f t="shared" si="3"/>
        <v>Não</v>
      </c>
      <c r="K10" s="7" t="str">
        <f>IF(Tabela353[[#This Row],[% homologado]]&gt;=0.9,"Contrato de Fornecimento",IF(Tabela353[[#This Row],[% Cadastrado]]&lt;0.9,"Compra Direta"))</f>
        <v>Compra Direta</v>
      </c>
    </row>
    <row r="11" spans="1:11" x14ac:dyDescent="0.35">
      <c r="A11" s="58" t="s">
        <v>15</v>
      </c>
      <c r="B11" s="42" t="s">
        <v>217</v>
      </c>
      <c r="C11" s="48">
        <v>374806.85550000001</v>
      </c>
      <c r="D11" s="25">
        <f t="shared" si="0"/>
        <v>262364.79884999996</v>
      </c>
      <c r="E11" s="25">
        <f t="shared" si="1"/>
        <v>337326.16995000001</v>
      </c>
      <c r="F11" s="16"/>
      <c r="G11" s="51">
        <f>Tabela353[[#This Row],[Volume
Cadastrado (m³)]]/Tabela353[[#This Row],[Volume equivalente de  Etanol Anidro comercializado em 2025 (m³)]]</f>
        <v>0</v>
      </c>
      <c r="H11" s="16"/>
      <c r="I11" s="9">
        <f t="shared" si="2"/>
        <v>0</v>
      </c>
      <c r="J11" s="7" t="str">
        <f t="shared" si="3"/>
        <v>Não</v>
      </c>
      <c r="K11" s="7" t="str">
        <f>IF(Tabela353[[#This Row],[% homologado]]&gt;=0.9,"Contrato de Fornecimento",IF(Tabela353[[#This Row],[% Cadastrado]]&lt;0.9,"Compra Direta"))</f>
        <v>Compra Direta</v>
      </c>
    </row>
    <row r="12" spans="1:11" x14ac:dyDescent="0.35">
      <c r="A12" s="58" t="s">
        <v>16</v>
      </c>
      <c r="B12" s="42" t="s">
        <v>218</v>
      </c>
      <c r="C12" s="48">
        <v>356093.96279999998</v>
      </c>
      <c r="D12" s="25">
        <f t="shared" si="0"/>
        <v>249265.77395999996</v>
      </c>
      <c r="E12" s="25">
        <f t="shared" si="1"/>
        <v>320484.56651999999</v>
      </c>
      <c r="F12" s="16"/>
      <c r="G12" s="51">
        <f>Tabela353[[#This Row],[Volume
Cadastrado (m³)]]/Tabela353[[#This Row],[Volume equivalente de  Etanol Anidro comercializado em 2025 (m³)]]</f>
        <v>0</v>
      </c>
      <c r="H12" s="16"/>
      <c r="I12" s="9">
        <f t="shared" si="2"/>
        <v>0</v>
      </c>
      <c r="J12" s="7" t="str">
        <f t="shared" si="3"/>
        <v>Não</v>
      </c>
      <c r="K12" s="7" t="str">
        <f>IF(Tabela353[[#This Row],[% homologado]]&gt;=0.9,"Contrato de Fornecimento",IF(Tabela353[[#This Row],[% Cadastrado]]&lt;0.9,"Compra Direta"))</f>
        <v>Compra Direta</v>
      </c>
    </row>
    <row r="13" spans="1:11" x14ac:dyDescent="0.35">
      <c r="A13" s="58" t="s">
        <v>18</v>
      </c>
      <c r="B13" s="42" t="s">
        <v>219</v>
      </c>
      <c r="C13" s="48">
        <v>272576.43329999998</v>
      </c>
      <c r="D13" s="25">
        <f t="shared" si="0"/>
        <v>190803.50330999997</v>
      </c>
      <c r="E13" s="25">
        <f t="shared" si="1"/>
        <v>245318.78996999998</v>
      </c>
      <c r="F13" s="16"/>
      <c r="G13" s="51">
        <f>Tabela353[[#This Row],[Volume
Cadastrado (m³)]]/Tabela353[[#This Row],[Volume equivalente de  Etanol Anidro comercializado em 2025 (m³)]]</f>
        <v>0</v>
      </c>
      <c r="H13" s="16"/>
      <c r="I13" s="9">
        <f t="shared" si="2"/>
        <v>0</v>
      </c>
      <c r="J13" s="7" t="str">
        <f t="shared" si="3"/>
        <v>Não</v>
      </c>
      <c r="K13" s="7" t="str">
        <f>IF(Tabela353[[#This Row],[% homologado]]&gt;=0.9,"Contrato de Fornecimento",IF(Tabela353[[#This Row],[% Cadastrado]]&lt;0.9,"Compra Direta"))</f>
        <v>Compra Direta</v>
      </c>
    </row>
    <row r="14" spans="1:11" x14ac:dyDescent="0.35">
      <c r="A14" s="58" t="s">
        <v>29</v>
      </c>
      <c r="B14" s="42" t="s">
        <v>220</v>
      </c>
      <c r="C14" s="48">
        <v>259089.25499999998</v>
      </c>
      <c r="D14" s="25">
        <f t="shared" si="0"/>
        <v>181362.47849999997</v>
      </c>
      <c r="E14" s="26">
        <f t="shared" si="1"/>
        <v>233180.32949999999</v>
      </c>
      <c r="F14" s="16"/>
      <c r="G14" s="51">
        <f>Tabela353[[#This Row],[Volume
Cadastrado (m³)]]/Tabela353[[#This Row],[Volume equivalente de  Etanol Anidro comercializado em 2025 (m³)]]</f>
        <v>0</v>
      </c>
      <c r="H14" s="16"/>
      <c r="I14" s="9">
        <f t="shared" si="2"/>
        <v>0</v>
      </c>
      <c r="J14" s="7" t="str">
        <f t="shared" si="3"/>
        <v>Não</v>
      </c>
      <c r="K14" s="7" t="str">
        <f>IF(Tabela353[[#This Row],[% homologado]]&gt;=0.9,"Contrato de Fornecimento",IF(Tabela353[[#This Row],[% Cadastrado]]&lt;0.9,"Compra Direta"))</f>
        <v>Compra Direta</v>
      </c>
    </row>
    <row r="15" spans="1:11" x14ac:dyDescent="0.35">
      <c r="A15" s="58" t="s">
        <v>17</v>
      </c>
      <c r="B15" s="42" t="s">
        <v>221</v>
      </c>
      <c r="C15" s="48">
        <v>215124.27840000004</v>
      </c>
      <c r="D15" s="25">
        <f t="shared" si="0"/>
        <v>150586.99488000001</v>
      </c>
      <c r="E15" s="25">
        <f t="shared" si="1"/>
        <v>193611.85056000005</v>
      </c>
      <c r="F15" s="16"/>
      <c r="G15" s="51">
        <f>Tabela353[[#This Row],[Volume
Cadastrado (m³)]]/Tabela353[[#This Row],[Volume equivalente de  Etanol Anidro comercializado em 2025 (m³)]]</f>
        <v>0</v>
      </c>
      <c r="H15" s="16"/>
      <c r="I15" s="9">
        <f t="shared" si="2"/>
        <v>0</v>
      </c>
      <c r="J15" s="7" t="str">
        <f t="shared" si="3"/>
        <v>Não</v>
      </c>
      <c r="K15" s="7" t="str">
        <f>IF(Tabela353[[#This Row],[% homologado]]&gt;=0.9,"Contrato de Fornecimento",IF(Tabela353[[#This Row],[% Cadastrado]]&lt;0.9,"Compra Direta"))</f>
        <v>Compra Direta</v>
      </c>
    </row>
    <row r="16" spans="1:11" x14ac:dyDescent="0.35">
      <c r="A16" s="58" t="s">
        <v>20</v>
      </c>
      <c r="B16" s="42" t="s">
        <v>222</v>
      </c>
      <c r="C16" s="48">
        <v>198245.11740000005</v>
      </c>
      <c r="D16" s="25">
        <f t="shared" si="0"/>
        <v>138771.58218000003</v>
      </c>
      <c r="E16" s="25">
        <f t="shared" si="1"/>
        <v>178420.60566000006</v>
      </c>
      <c r="F16" s="16"/>
      <c r="G16" s="51">
        <f>Tabela353[[#This Row],[Volume
Cadastrado (m³)]]/Tabela353[[#This Row],[Volume equivalente de  Etanol Anidro comercializado em 2025 (m³)]]</f>
        <v>0</v>
      </c>
      <c r="H16" s="16"/>
      <c r="I16" s="9">
        <f t="shared" si="2"/>
        <v>0</v>
      </c>
      <c r="J16" s="7" t="str">
        <f t="shared" si="3"/>
        <v>Não</v>
      </c>
      <c r="K16" s="7" t="str">
        <f>IF(Tabela353[[#This Row],[% homologado]]&gt;=0.9,"Contrato de Fornecimento",IF(Tabela353[[#This Row],[% Cadastrado]]&lt;0.9,"Compra Direta"))</f>
        <v>Compra Direta</v>
      </c>
    </row>
    <row r="17" spans="1:11" x14ac:dyDescent="0.35">
      <c r="A17" s="58" t="s">
        <v>21</v>
      </c>
      <c r="B17" s="42" t="s">
        <v>223</v>
      </c>
      <c r="C17" s="48">
        <v>194743.23599999998</v>
      </c>
      <c r="D17" s="25">
        <f t="shared" si="0"/>
        <v>136320.26519999997</v>
      </c>
      <c r="E17" s="25">
        <f t="shared" si="1"/>
        <v>175268.91239999997</v>
      </c>
      <c r="F17" s="16"/>
      <c r="G17" s="51">
        <f>Tabela353[[#This Row],[Volume
Cadastrado (m³)]]/Tabela353[[#This Row],[Volume equivalente de  Etanol Anidro comercializado em 2025 (m³)]]</f>
        <v>0</v>
      </c>
      <c r="H17" s="16"/>
      <c r="I17" s="9">
        <f t="shared" si="2"/>
        <v>0</v>
      </c>
      <c r="J17" s="7" t="str">
        <f t="shared" si="3"/>
        <v>Não</v>
      </c>
      <c r="K17" s="7" t="str">
        <f>IF(Tabela353[[#This Row],[% homologado]]&gt;=0.9,"Contrato de Fornecimento",IF(Tabela353[[#This Row],[% Cadastrado]]&lt;0.9,"Compra Direta"))</f>
        <v>Compra Direta</v>
      </c>
    </row>
    <row r="18" spans="1:11" x14ac:dyDescent="0.35">
      <c r="A18" s="58" t="s">
        <v>24</v>
      </c>
      <c r="B18" s="42" t="s">
        <v>224</v>
      </c>
      <c r="C18" s="48">
        <v>186808.35930000001</v>
      </c>
      <c r="D18" s="25">
        <f t="shared" si="0"/>
        <v>130765.85150999999</v>
      </c>
      <c r="E18" s="25">
        <f t="shared" si="1"/>
        <v>168127.52337000001</v>
      </c>
      <c r="F18" s="16"/>
      <c r="G18" s="51">
        <f>Tabela353[[#This Row],[Volume
Cadastrado (m³)]]/Tabela353[[#This Row],[Volume equivalente de  Etanol Anidro comercializado em 2025 (m³)]]</f>
        <v>0</v>
      </c>
      <c r="H18" s="16"/>
      <c r="I18" s="9">
        <f t="shared" si="2"/>
        <v>0</v>
      </c>
      <c r="J18" s="7" t="str">
        <f t="shared" si="3"/>
        <v>Não</v>
      </c>
      <c r="K18" s="7" t="str">
        <f>IF(Tabela353[[#This Row],[% homologado]]&gt;=0.9,"Contrato de Fornecimento",IF(Tabela353[[#This Row],[% Cadastrado]]&lt;0.9,"Compra Direta"))</f>
        <v>Compra Direta</v>
      </c>
    </row>
    <row r="19" spans="1:11" x14ac:dyDescent="0.35">
      <c r="A19" s="58" t="s">
        <v>23</v>
      </c>
      <c r="B19" s="42" t="s">
        <v>225</v>
      </c>
      <c r="C19" s="48">
        <v>185926.31970000002</v>
      </c>
      <c r="D19" s="25">
        <f t="shared" si="0"/>
        <v>130148.42379</v>
      </c>
      <c r="E19" s="25">
        <f t="shared" si="1"/>
        <v>167333.68773000003</v>
      </c>
      <c r="F19" s="16"/>
      <c r="G19" s="51">
        <f>Tabela353[[#This Row],[Volume
Cadastrado (m³)]]/Tabela353[[#This Row],[Volume equivalente de  Etanol Anidro comercializado em 2025 (m³)]]</f>
        <v>0</v>
      </c>
      <c r="H19" s="16"/>
      <c r="I19" s="9">
        <f t="shared" si="2"/>
        <v>0</v>
      </c>
      <c r="J19" s="7" t="str">
        <f t="shared" si="3"/>
        <v>Não</v>
      </c>
      <c r="K19" s="7" t="str">
        <f>IF(Tabela353[[#This Row],[% homologado]]&gt;=0.9,"Contrato de Fornecimento",IF(Tabela353[[#This Row],[% Cadastrado]]&lt;0.9,"Compra Direta"))</f>
        <v>Compra Direta</v>
      </c>
    </row>
    <row r="20" spans="1:11" x14ac:dyDescent="0.35">
      <c r="A20" s="58" t="s">
        <v>19</v>
      </c>
      <c r="B20" s="42" t="s">
        <v>226</v>
      </c>
      <c r="C20" s="48">
        <v>180041.54280000005</v>
      </c>
      <c r="D20" s="25">
        <f t="shared" si="0"/>
        <v>126029.07996000003</v>
      </c>
      <c r="E20" s="25">
        <f t="shared" si="1"/>
        <v>162037.38852000007</v>
      </c>
      <c r="F20" s="16"/>
      <c r="G20" s="51">
        <f>Tabela353[[#This Row],[Volume
Cadastrado (m³)]]/Tabela353[[#This Row],[Volume equivalente de  Etanol Anidro comercializado em 2025 (m³)]]</f>
        <v>0</v>
      </c>
      <c r="H20" s="16"/>
      <c r="I20" s="9">
        <f t="shared" si="2"/>
        <v>0</v>
      </c>
      <c r="J20" s="7" t="str">
        <f t="shared" si="3"/>
        <v>Não</v>
      </c>
      <c r="K20" s="7" t="str">
        <f>IF(Tabela353[[#This Row],[% homologado]]&gt;=0.9,"Contrato de Fornecimento",IF(Tabela353[[#This Row],[% Cadastrado]]&lt;0.9,"Compra Direta"))</f>
        <v>Compra Direta</v>
      </c>
    </row>
    <row r="21" spans="1:11" x14ac:dyDescent="0.35">
      <c r="A21" s="58" t="s">
        <v>30</v>
      </c>
      <c r="B21" s="42" t="s">
        <v>227</v>
      </c>
      <c r="C21" s="48">
        <v>169580.77439999999</v>
      </c>
      <c r="D21" s="25">
        <f t="shared" si="0"/>
        <v>118706.54207999998</v>
      </c>
      <c r="E21" s="25">
        <f t="shared" si="1"/>
        <v>152622.69696</v>
      </c>
      <c r="F21" s="16"/>
      <c r="G21" s="51">
        <f>Tabela353[[#This Row],[Volume
Cadastrado (m³)]]/Tabela353[[#This Row],[Volume equivalente de  Etanol Anidro comercializado em 2025 (m³)]]</f>
        <v>0</v>
      </c>
      <c r="H21" s="16"/>
      <c r="I21" s="9">
        <f t="shared" si="2"/>
        <v>0</v>
      </c>
      <c r="J21" s="7" t="str">
        <f t="shared" si="3"/>
        <v>Não</v>
      </c>
      <c r="K21" s="7" t="str">
        <f>IF(Tabela353[[#This Row],[% homologado]]&gt;=0.9,"Contrato de Fornecimento",IF(Tabela353[[#This Row],[% Cadastrado]]&lt;0.9,"Compra Direta"))</f>
        <v>Compra Direta</v>
      </c>
    </row>
    <row r="22" spans="1:11" x14ac:dyDescent="0.35">
      <c r="A22" s="58" t="s">
        <v>32</v>
      </c>
      <c r="B22" s="42" t="s">
        <v>228</v>
      </c>
      <c r="C22" s="48">
        <v>158194.75170000002</v>
      </c>
      <c r="D22" s="25">
        <f t="shared" si="0"/>
        <v>110736.32619000001</v>
      </c>
      <c r="E22" s="25">
        <f t="shared" si="1"/>
        <v>142375.27653000003</v>
      </c>
      <c r="F22" s="16"/>
      <c r="G22" s="51">
        <f>Tabela353[[#This Row],[Volume
Cadastrado (m³)]]/Tabela353[[#This Row],[Volume equivalente de  Etanol Anidro comercializado em 2025 (m³)]]</f>
        <v>0</v>
      </c>
      <c r="H22" s="16"/>
      <c r="I22" s="9">
        <f t="shared" si="2"/>
        <v>0</v>
      </c>
      <c r="J22" s="7" t="str">
        <f t="shared" si="3"/>
        <v>Não</v>
      </c>
      <c r="K22" s="7" t="str">
        <f>IF(Tabela353[[#This Row],[% homologado]]&gt;=0.9,"Contrato de Fornecimento",IF(Tabela353[[#This Row],[% Cadastrado]]&lt;0.9,"Compra Direta"))</f>
        <v>Compra Direta</v>
      </c>
    </row>
    <row r="23" spans="1:11" x14ac:dyDescent="0.35">
      <c r="A23" s="58" t="s">
        <v>22</v>
      </c>
      <c r="B23" s="42" t="s">
        <v>229</v>
      </c>
      <c r="C23" s="48">
        <v>157034.05170000001</v>
      </c>
      <c r="D23" s="25">
        <f t="shared" si="0"/>
        <v>109923.83619</v>
      </c>
      <c r="E23" s="25">
        <f t="shared" si="1"/>
        <v>141330.64653000003</v>
      </c>
      <c r="F23" s="16"/>
      <c r="G23" s="51">
        <f>Tabela353[[#This Row],[Volume
Cadastrado (m³)]]/Tabela353[[#This Row],[Volume equivalente de  Etanol Anidro comercializado em 2025 (m³)]]</f>
        <v>0</v>
      </c>
      <c r="H23" s="16"/>
      <c r="I23" s="9">
        <f t="shared" si="2"/>
        <v>0</v>
      </c>
      <c r="J23" s="7" t="str">
        <f t="shared" si="3"/>
        <v>Não</v>
      </c>
      <c r="K23" s="7" t="str">
        <f>IF(Tabela353[[#This Row],[% homologado]]&gt;=0.9,"Contrato de Fornecimento",IF(Tabela353[[#This Row],[% Cadastrado]]&lt;0.9,"Compra Direta"))</f>
        <v>Compra Direta</v>
      </c>
    </row>
    <row r="24" spans="1:11" x14ac:dyDescent="0.35">
      <c r="A24" s="58" t="s">
        <v>31</v>
      </c>
      <c r="B24" s="42" t="s">
        <v>230</v>
      </c>
      <c r="C24" s="48">
        <v>146360.40300000002</v>
      </c>
      <c r="D24" s="25">
        <f t="shared" si="0"/>
        <v>102452.28210000001</v>
      </c>
      <c r="E24" s="25">
        <f t="shared" si="1"/>
        <v>131724.36270000003</v>
      </c>
      <c r="F24" s="16"/>
      <c r="G24" s="51">
        <f>Tabela353[[#This Row],[Volume
Cadastrado (m³)]]/Tabela353[[#This Row],[Volume equivalente de  Etanol Anidro comercializado em 2025 (m³)]]</f>
        <v>0</v>
      </c>
      <c r="H24" s="16"/>
      <c r="I24" s="9">
        <f t="shared" si="2"/>
        <v>0</v>
      </c>
      <c r="J24" s="7" t="str">
        <f t="shared" si="3"/>
        <v>Não</v>
      </c>
      <c r="K24" s="7" t="str">
        <f>IF(Tabela353[[#This Row],[% homologado]]&gt;=0.9,"Contrato de Fornecimento",IF(Tabela353[[#This Row],[% Cadastrado]]&lt;0.9,"Compra Direta"))</f>
        <v>Compra Direta</v>
      </c>
    </row>
    <row r="25" spans="1:11" x14ac:dyDescent="0.35">
      <c r="A25" s="58" t="s">
        <v>26</v>
      </c>
      <c r="B25" s="42" t="s">
        <v>231</v>
      </c>
      <c r="C25" s="48">
        <v>136932.67410000003</v>
      </c>
      <c r="D25" s="25">
        <f t="shared" si="0"/>
        <v>95852.871870000017</v>
      </c>
      <c r="E25" s="25">
        <f t="shared" si="1"/>
        <v>123239.40669000003</v>
      </c>
      <c r="F25" s="16"/>
      <c r="G25" s="51">
        <f>Tabela353[[#This Row],[Volume
Cadastrado (m³)]]/Tabela353[[#This Row],[Volume equivalente de  Etanol Anidro comercializado em 2025 (m³)]]</f>
        <v>0</v>
      </c>
      <c r="H25" s="16"/>
      <c r="I25" s="9">
        <f t="shared" si="2"/>
        <v>0</v>
      </c>
      <c r="J25" s="7" t="str">
        <f t="shared" si="3"/>
        <v>Não</v>
      </c>
      <c r="K25" s="7" t="str">
        <f>IF(Tabela353[[#This Row],[% homologado]]&gt;=0.9,"Contrato de Fornecimento",IF(Tabela353[[#This Row],[% Cadastrado]]&lt;0.9,"Compra Direta"))</f>
        <v>Compra Direta</v>
      </c>
    </row>
    <row r="26" spans="1:11" x14ac:dyDescent="0.35">
      <c r="A26" s="58" t="s">
        <v>34</v>
      </c>
      <c r="B26" s="42" t="s">
        <v>232</v>
      </c>
      <c r="C26" s="48">
        <v>135858.19500000004</v>
      </c>
      <c r="D26" s="25">
        <f t="shared" si="0"/>
        <v>95100.736500000014</v>
      </c>
      <c r="E26" s="25">
        <f t="shared" si="1"/>
        <v>122272.37550000004</v>
      </c>
      <c r="F26" s="16"/>
      <c r="G26" s="51">
        <f>Tabela353[[#This Row],[Volume
Cadastrado (m³)]]/Tabela353[[#This Row],[Volume equivalente de  Etanol Anidro comercializado em 2025 (m³)]]</f>
        <v>0</v>
      </c>
      <c r="H26" s="16"/>
      <c r="I26" s="9">
        <f t="shared" si="2"/>
        <v>0</v>
      </c>
      <c r="J26" s="7" t="str">
        <f t="shared" si="3"/>
        <v>Não</v>
      </c>
      <c r="K26" s="7" t="str">
        <f>IF(Tabela353[[#This Row],[% homologado]]&gt;=0.9,"Contrato de Fornecimento",IF(Tabela353[[#This Row],[% Cadastrado]]&lt;0.9,"Compra Direta"))</f>
        <v>Compra Direta</v>
      </c>
    </row>
    <row r="27" spans="1:11" x14ac:dyDescent="0.35">
      <c r="A27" s="58" t="s">
        <v>144</v>
      </c>
      <c r="B27" s="42" t="s">
        <v>233</v>
      </c>
      <c r="C27" s="48">
        <v>132611.51549999998</v>
      </c>
      <c r="D27" s="25">
        <f t="shared" si="0"/>
        <v>92828.06084999998</v>
      </c>
      <c r="E27" s="25">
        <f t="shared" si="1"/>
        <v>119350.36394999998</v>
      </c>
      <c r="F27" s="16"/>
      <c r="G27" s="51">
        <f>Tabela353[[#This Row],[Volume
Cadastrado (m³)]]/Tabela353[[#This Row],[Volume equivalente de  Etanol Anidro comercializado em 2025 (m³)]]</f>
        <v>0</v>
      </c>
      <c r="H27" s="16"/>
      <c r="I27" s="9">
        <f t="shared" si="2"/>
        <v>0</v>
      </c>
      <c r="J27" s="7" t="str">
        <f t="shared" si="3"/>
        <v>Não</v>
      </c>
      <c r="K27" s="7" t="str">
        <f>IF(Tabela353[[#This Row],[% homologado]]&gt;=0.9,"Contrato de Fornecimento",IF(Tabela353[[#This Row],[% Cadastrado]]&lt;0.9,"Compra Direta"))</f>
        <v>Compra Direta</v>
      </c>
    </row>
    <row r="28" spans="1:11" x14ac:dyDescent="0.35">
      <c r="A28" s="58" t="s">
        <v>27</v>
      </c>
      <c r="B28" s="42" t="s">
        <v>234</v>
      </c>
      <c r="C28" s="48">
        <v>128396.72790000001</v>
      </c>
      <c r="D28" s="25">
        <f t="shared" si="0"/>
        <v>89877.709530000007</v>
      </c>
      <c r="E28" s="25">
        <f t="shared" si="1"/>
        <v>115557.05511000002</v>
      </c>
      <c r="F28" s="16"/>
      <c r="G28" s="51">
        <f>Tabela353[[#This Row],[Volume
Cadastrado (m³)]]/Tabela353[[#This Row],[Volume equivalente de  Etanol Anidro comercializado em 2025 (m³)]]</f>
        <v>0</v>
      </c>
      <c r="H28" s="16"/>
      <c r="I28" s="9">
        <f t="shared" si="2"/>
        <v>0</v>
      </c>
      <c r="J28" s="7" t="str">
        <f t="shared" si="3"/>
        <v>Não</v>
      </c>
      <c r="K28" s="7" t="str">
        <f>IF(Tabela353[[#This Row],[% homologado]]&gt;=0.9,"Contrato de Fornecimento",IF(Tabela353[[#This Row],[% Cadastrado]]&lt;0.9,"Compra Direta"))</f>
        <v>Compra Direta</v>
      </c>
    </row>
    <row r="29" spans="1:11" x14ac:dyDescent="0.35">
      <c r="A29" s="58" t="s">
        <v>35</v>
      </c>
      <c r="B29" s="42" t="s">
        <v>235</v>
      </c>
      <c r="C29" s="48">
        <v>108022.96830000002</v>
      </c>
      <c r="D29" s="25">
        <f t="shared" si="0"/>
        <v>75616.077810000017</v>
      </c>
      <c r="E29" s="25">
        <f t="shared" si="1"/>
        <v>97220.671470000016</v>
      </c>
      <c r="F29" s="16"/>
      <c r="G29" s="51">
        <f>Tabela353[[#This Row],[Volume
Cadastrado (m³)]]/Tabela353[[#This Row],[Volume equivalente de  Etanol Anidro comercializado em 2025 (m³)]]</f>
        <v>0</v>
      </c>
      <c r="H29" s="16"/>
      <c r="I29" s="9">
        <f t="shared" si="2"/>
        <v>0</v>
      </c>
      <c r="J29" s="7" t="str">
        <f t="shared" si="3"/>
        <v>Não</v>
      </c>
      <c r="K29" s="7" t="str">
        <f>IF(Tabela353[[#This Row],[% homologado]]&gt;=0.9,"Contrato de Fornecimento",IF(Tabela353[[#This Row],[% Cadastrado]]&lt;0.9,"Compra Direta"))</f>
        <v>Compra Direta</v>
      </c>
    </row>
    <row r="30" spans="1:11" x14ac:dyDescent="0.35">
      <c r="A30" s="58" t="s">
        <v>45</v>
      </c>
      <c r="B30" s="42" t="s">
        <v>236</v>
      </c>
      <c r="C30" s="48">
        <v>103072.52639999999</v>
      </c>
      <c r="D30" s="25">
        <f t="shared" si="0"/>
        <v>72150.768479999984</v>
      </c>
      <c r="E30" s="26">
        <f t="shared" si="1"/>
        <v>92765.273759999996</v>
      </c>
      <c r="F30" s="16"/>
      <c r="G30" s="51">
        <f>Tabela353[[#This Row],[Volume
Cadastrado (m³)]]/Tabela353[[#This Row],[Volume equivalente de  Etanol Anidro comercializado em 2025 (m³)]]</f>
        <v>0</v>
      </c>
      <c r="H30" s="16"/>
      <c r="I30" s="9">
        <f t="shared" si="2"/>
        <v>0</v>
      </c>
      <c r="J30" s="7" t="str">
        <f t="shared" si="3"/>
        <v>Não</v>
      </c>
      <c r="K30" s="7" t="str">
        <f>IF(Tabela353[[#This Row],[% homologado]]&gt;=0.9,"Contrato de Fornecimento",IF(Tabela353[[#This Row],[% Cadastrado]]&lt;0.9,"Compra Direta"))</f>
        <v>Compra Direta</v>
      </c>
    </row>
    <row r="31" spans="1:11" x14ac:dyDescent="0.35">
      <c r="A31" s="58" t="s">
        <v>199</v>
      </c>
      <c r="B31" s="42" t="s">
        <v>237</v>
      </c>
      <c r="C31" s="48">
        <v>99381.871800000008</v>
      </c>
      <c r="D31" s="25">
        <f t="shared" si="0"/>
        <v>69567.310259999998</v>
      </c>
      <c r="E31" s="25">
        <f t="shared" si="1"/>
        <v>89443.684620000015</v>
      </c>
      <c r="F31" s="16"/>
      <c r="G31" s="51">
        <f>Tabela353[[#This Row],[Volume
Cadastrado (m³)]]/Tabela353[[#This Row],[Volume equivalente de  Etanol Anidro comercializado em 2025 (m³)]]</f>
        <v>0</v>
      </c>
      <c r="H31" s="16"/>
      <c r="I31" s="9">
        <f t="shared" si="2"/>
        <v>0</v>
      </c>
      <c r="J31" s="7" t="str">
        <f t="shared" si="3"/>
        <v>Não</v>
      </c>
      <c r="K31" s="7" t="str">
        <f>IF(Tabela353[[#This Row],[% homologado]]&gt;=0.9,"Contrato de Fornecimento",IF(Tabela353[[#This Row],[% Cadastrado]]&lt;0.9,"Compra Direta"))</f>
        <v>Compra Direta</v>
      </c>
    </row>
    <row r="32" spans="1:11" x14ac:dyDescent="0.35">
      <c r="A32" s="58" t="s">
        <v>44</v>
      </c>
      <c r="B32" s="42" t="s">
        <v>238</v>
      </c>
      <c r="C32" s="48">
        <v>98710.901400000017</v>
      </c>
      <c r="D32" s="25">
        <f t="shared" si="0"/>
        <v>69097.630980000002</v>
      </c>
      <c r="E32" s="25">
        <f t="shared" si="1"/>
        <v>88839.811260000017</v>
      </c>
      <c r="F32" s="16"/>
      <c r="G32" s="51">
        <f>Tabela353[[#This Row],[Volume
Cadastrado (m³)]]/Tabela353[[#This Row],[Volume equivalente de  Etanol Anidro comercializado em 2025 (m³)]]</f>
        <v>0</v>
      </c>
      <c r="H32" s="16"/>
      <c r="I32" s="9">
        <f t="shared" si="2"/>
        <v>0</v>
      </c>
      <c r="J32" s="7" t="str">
        <f t="shared" si="3"/>
        <v>Não</v>
      </c>
      <c r="K32" s="7" t="str">
        <f>IF(Tabela353[[#This Row],[% homologado]]&gt;=0.9,"Contrato de Fornecimento",IF(Tabela353[[#This Row],[% Cadastrado]]&lt;0.9,"Compra Direta"))</f>
        <v>Compra Direta</v>
      </c>
    </row>
    <row r="33" spans="1:11" x14ac:dyDescent="0.35">
      <c r="A33" s="58" t="s">
        <v>155</v>
      </c>
      <c r="B33" s="42" t="s">
        <v>239</v>
      </c>
      <c r="C33" s="48">
        <v>95459.883600000001</v>
      </c>
      <c r="D33" s="25">
        <f t="shared" si="0"/>
        <v>66821.918519999992</v>
      </c>
      <c r="E33" s="25">
        <f t="shared" si="1"/>
        <v>85913.895239999998</v>
      </c>
      <c r="F33" s="16"/>
      <c r="G33" s="51">
        <f>Tabela353[[#This Row],[Volume
Cadastrado (m³)]]/Tabela353[[#This Row],[Volume equivalente de  Etanol Anidro comercializado em 2025 (m³)]]</f>
        <v>0</v>
      </c>
      <c r="H33" s="16"/>
      <c r="I33" s="9">
        <f t="shared" si="2"/>
        <v>0</v>
      </c>
      <c r="J33" s="7" t="str">
        <f t="shared" si="3"/>
        <v>Não</v>
      </c>
      <c r="K33" s="7" t="str">
        <f>IF(Tabela353[[#This Row],[% homologado]]&gt;=0.9,"Contrato de Fornecimento",IF(Tabela353[[#This Row],[% Cadastrado]]&lt;0.9,"Compra Direta"))</f>
        <v>Compra Direta</v>
      </c>
    </row>
    <row r="34" spans="1:11" x14ac:dyDescent="0.35">
      <c r="A34" s="58" t="s">
        <v>28</v>
      </c>
      <c r="B34" s="42" t="s">
        <v>240</v>
      </c>
      <c r="C34" s="48">
        <v>93885.953099999999</v>
      </c>
      <c r="D34" s="25">
        <f t="shared" si="0"/>
        <v>65720.167170000001</v>
      </c>
      <c r="E34" s="25">
        <f t="shared" si="1"/>
        <v>84497.357789999995</v>
      </c>
      <c r="F34" s="16"/>
      <c r="G34" s="51">
        <f>Tabela353[[#This Row],[Volume
Cadastrado (m³)]]/Tabela353[[#This Row],[Volume equivalente de  Etanol Anidro comercializado em 2025 (m³)]]</f>
        <v>0</v>
      </c>
      <c r="H34" s="16"/>
      <c r="I34" s="9">
        <f t="shared" si="2"/>
        <v>0</v>
      </c>
      <c r="J34" s="7" t="str">
        <f t="shared" si="3"/>
        <v>Não</v>
      </c>
      <c r="K34" s="7" t="str">
        <f>IF(Tabela353[[#This Row],[% homologado]]&gt;=0.9,"Contrato de Fornecimento",IF(Tabela353[[#This Row],[% Cadastrado]]&lt;0.9,"Compra Direta"))</f>
        <v>Compra Direta</v>
      </c>
    </row>
    <row r="35" spans="1:11" x14ac:dyDescent="0.35">
      <c r="A35" s="58" t="s">
        <v>36</v>
      </c>
      <c r="B35" s="42" t="s">
        <v>241</v>
      </c>
      <c r="C35" s="48">
        <v>91008.862200000003</v>
      </c>
      <c r="D35" s="25">
        <f t="shared" si="0"/>
        <v>63706.203539999995</v>
      </c>
      <c r="E35" s="25">
        <f t="shared" si="1"/>
        <v>81907.975980000003</v>
      </c>
      <c r="F35" s="16"/>
      <c r="G35" s="51">
        <f>Tabela353[[#This Row],[Volume
Cadastrado (m³)]]/Tabela353[[#This Row],[Volume equivalente de  Etanol Anidro comercializado em 2025 (m³)]]</f>
        <v>0</v>
      </c>
      <c r="H35" s="16"/>
      <c r="I35" s="9">
        <f t="shared" si="2"/>
        <v>0</v>
      </c>
      <c r="J35" s="7" t="str">
        <f t="shared" si="3"/>
        <v>Não</v>
      </c>
      <c r="K35" s="7" t="str">
        <f>IF(Tabela353[[#This Row],[% homologado]]&gt;=0.9,"Contrato de Fornecimento",IF(Tabela353[[#This Row],[% Cadastrado]]&lt;0.9,"Compra Direta"))</f>
        <v>Compra Direta</v>
      </c>
    </row>
    <row r="36" spans="1:11" x14ac:dyDescent="0.35">
      <c r="A36" s="58" t="s">
        <v>200</v>
      </c>
      <c r="B36" s="42" t="s">
        <v>242</v>
      </c>
      <c r="C36" s="48">
        <v>84197.917799999996</v>
      </c>
      <c r="D36" s="25">
        <f t="shared" si="0"/>
        <v>58938.54245999999</v>
      </c>
      <c r="E36" s="25">
        <f t="shared" si="1"/>
        <v>75778.126019999996</v>
      </c>
      <c r="F36" s="16"/>
      <c r="G36" s="51">
        <f>Tabela353[[#This Row],[Volume
Cadastrado (m³)]]/Tabela353[[#This Row],[Volume equivalente de  Etanol Anidro comercializado em 2025 (m³)]]</f>
        <v>0</v>
      </c>
      <c r="H36" s="16"/>
      <c r="I36" s="9">
        <f t="shared" si="2"/>
        <v>0</v>
      </c>
      <c r="J36" s="7" t="str">
        <f t="shared" si="3"/>
        <v>Não</v>
      </c>
      <c r="K36" s="7" t="str">
        <f>IF(Tabela353[[#This Row],[% homologado]]&gt;=0.9,"Contrato de Fornecimento",IF(Tabela353[[#This Row],[% Cadastrado]]&lt;0.9,"Compra Direta"))</f>
        <v>Compra Direta</v>
      </c>
    </row>
    <row r="37" spans="1:11" x14ac:dyDescent="0.35">
      <c r="A37" s="58" t="s">
        <v>40</v>
      </c>
      <c r="B37" s="42" t="s">
        <v>243</v>
      </c>
      <c r="C37" s="48">
        <v>83560.092600000018</v>
      </c>
      <c r="D37" s="25">
        <f t="shared" si="0"/>
        <v>58492.064820000007</v>
      </c>
      <c r="E37" s="25">
        <f t="shared" si="1"/>
        <v>75204.083340000012</v>
      </c>
      <c r="F37" s="16"/>
      <c r="G37" s="51">
        <f>Tabela353[[#This Row],[Volume
Cadastrado (m³)]]/Tabela353[[#This Row],[Volume equivalente de  Etanol Anidro comercializado em 2025 (m³)]]</f>
        <v>0</v>
      </c>
      <c r="H37" s="16"/>
      <c r="I37" s="9">
        <f t="shared" si="2"/>
        <v>0</v>
      </c>
      <c r="J37" s="7" t="str">
        <f t="shared" si="3"/>
        <v>Não</v>
      </c>
      <c r="K37" s="7" t="str">
        <f>IF(Tabela353[[#This Row],[% homologado]]&gt;=0.9,"Contrato de Fornecimento",IF(Tabela353[[#This Row],[% Cadastrado]]&lt;0.9,"Compra Direta"))</f>
        <v>Compra Direta</v>
      </c>
    </row>
    <row r="38" spans="1:11" x14ac:dyDescent="0.35">
      <c r="A38" s="58" t="s">
        <v>37</v>
      </c>
      <c r="B38" s="42" t="s">
        <v>244</v>
      </c>
      <c r="C38" s="48">
        <v>78120.60030000002</v>
      </c>
      <c r="D38" s="25">
        <f t="shared" si="0"/>
        <v>54684.420210000011</v>
      </c>
      <c r="E38" s="25">
        <f t="shared" si="1"/>
        <v>70308.540270000027</v>
      </c>
      <c r="F38" s="16"/>
      <c r="G38" s="51">
        <f>Tabela353[[#This Row],[Volume
Cadastrado (m³)]]/Tabela353[[#This Row],[Volume equivalente de  Etanol Anidro comercializado em 2025 (m³)]]</f>
        <v>0</v>
      </c>
      <c r="H38" s="16"/>
      <c r="I38" s="9">
        <f t="shared" si="2"/>
        <v>0</v>
      </c>
      <c r="J38" s="7" t="str">
        <f t="shared" si="3"/>
        <v>Não</v>
      </c>
      <c r="K38" s="7" t="str">
        <f>IF(Tabela353[[#This Row],[% homologado]]&gt;=0.9,"Contrato de Fornecimento",IF(Tabela353[[#This Row],[% Cadastrado]]&lt;0.9,"Compra Direta"))</f>
        <v>Compra Direta</v>
      </c>
    </row>
    <row r="39" spans="1:11" x14ac:dyDescent="0.35">
      <c r="A39" s="58" t="s">
        <v>38</v>
      </c>
      <c r="B39" s="42" t="s">
        <v>245</v>
      </c>
      <c r="C39" s="48">
        <v>73994.13</v>
      </c>
      <c r="D39" s="25">
        <f t="shared" si="0"/>
        <v>51795.891000000003</v>
      </c>
      <c r="E39" s="25">
        <f t="shared" si="1"/>
        <v>66594.717000000004</v>
      </c>
      <c r="F39" s="16"/>
      <c r="G39" s="51">
        <f>Tabela353[[#This Row],[Volume
Cadastrado (m³)]]/Tabela353[[#This Row],[Volume equivalente de  Etanol Anidro comercializado em 2025 (m³)]]</f>
        <v>0</v>
      </c>
      <c r="H39" s="16"/>
      <c r="I39" s="9">
        <f t="shared" si="2"/>
        <v>0</v>
      </c>
      <c r="J39" s="7" t="str">
        <f t="shared" si="3"/>
        <v>Não</v>
      </c>
      <c r="K39" s="7" t="str">
        <f>IF(Tabela353[[#This Row],[% homologado]]&gt;=0.9,"Contrato de Fornecimento",IF(Tabela353[[#This Row],[% Cadastrado]]&lt;0.9,"Compra Direta"))</f>
        <v>Compra Direta</v>
      </c>
    </row>
    <row r="40" spans="1:11" x14ac:dyDescent="0.35">
      <c r="A40" s="58" t="s">
        <v>43</v>
      </c>
      <c r="B40" s="42" t="s">
        <v>246</v>
      </c>
      <c r="C40" s="48">
        <v>68921.762700000007</v>
      </c>
      <c r="D40" s="25">
        <f t="shared" ref="D40:D71" si="4">C40*0.7</f>
        <v>48245.233890000003</v>
      </c>
      <c r="E40" s="25">
        <f t="shared" ref="E40:E71" si="5">C40*0.9</f>
        <v>62029.58643000001</v>
      </c>
      <c r="F40" s="16"/>
      <c r="G40" s="51">
        <f>Tabela353[[#This Row],[Volume
Cadastrado (m³)]]/Tabela353[[#This Row],[Volume equivalente de  Etanol Anidro comercializado em 2025 (m³)]]</f>
        <v>0</v>
      </c>
      <c r="H40" s="16"/>
      <c r="I40" s="9">
        <f t="shared" ref="I40:I71" si="6">H40/C40</f>
        <v>0</v>
      </c>
      <c r="J40" s="7" t="str">
        <f t="shared" ref="J40:J71" si="7">IF(I40&gt;=90%,"Sim","Não")</f>
        <v>Não</v>
      </c>
      <c r="K40" s="7" t="str">
        <f>IF(Tabela353[[#This Row],[% homologado]]&gt;=0.9,"Contrato de Fornecimento",IF(Tabela353[[#This Row],[% Cadastrado]]&lt;0.9,"Compra Direta"))</f>
        <v>Compra Direta</v>
      </c>
    </row>
    <row r="41" spans="1:11" x14ac:dyDescent="0.35">
      <c r="A41" s="58" t="s">
        <v>39</v>
      </c>
      <c r="B41" s="42" t="s">
        <v>247</v>
      </c>
      <c r="C41" s="48">
        <v>67644.800400000007</v>
      </c>
      <c r="D41" s="25">
        <f t="shared" si="4"/>
        <v>47351.360280000001</v>
      </c>
      <c r="E41" s="25">
        <f t="shared" si="5"/>
        <v>60880.320360000005</v>
      </c>
      <c r="F41" s="16"/>
      <c r="G41" s="51">
        <f>Tabela353[[#This Row],[Volume
Cadastrado (m³)]]/Tabela353[[#This Row],[Volume equivalente de  Etanol Anidro comercializado em 2025 (m³)]]</f>
        <v>0</v>
      </c>
      <c r="H41" s="16"/>
      <c r="I41" s="9">
        <f t="shared" si="6"/>
        <v>0</v>
      </c>
      <c r="J41" s="7" t="str">
        <f t="shared" si="7"/>
        <v>Não</v>
      </c>
      <c r="K41" s="7" t="str">
        <f>IF(Tabela353[[#This Row],[% homologado]]&gt;=0.9,"Contrato de Fornecimento",IF(Tabela353[[#This Row],[% Cadastrado]]&lt;0.9,"Compra Direta"))</f>
        <v>Compra Direta</v>
      </c>
    </row>
    <row r="42" spans="1:11" x14ac:dyDescent="0.35">
      <c r="A42" s="58" t="s">
        <v>33</v>
      </c>
      <c r="B42" s="42" t="s">
        <v>248</v>
      </c>
      <c r="C42" s="48">
        <v>58975.0887</v>
      </c>
      <c r="D42" s="25">
        <f t="shared" si="4"/>
        <v>41282.562089999999</v>
      </c>
      <c r="E42" s="26">
        <f t="shared" si="5"/>
        <v>53077.579830000002</v>
      </c>
      <c r="F42" s="16"/>
      <c r="G42" s="51">
        <f>Tabela353[[#This Row],[Volume
Cadastrado (m³)]]/Tabela353[[#This Row],[Volume equivalente de  Etanol Anidro comercializado em 2025 (m³)]]</f>
        <v>0</v>
      </c>
      <c r="H42" s="16"/>
      <c r="I42" s="9">
        <f t="shared" si="6"/>
        <v>0</v>
      </c>
      <c r="J42" s="7" t="str">
        <f t="shared" si="7"/>
        <v>Não</v>
      </c>
      <c r="K42" s="7" t="str">
        <f>IF(Tabela353[[#This Row],[% homologado]]&gt;=0.9,"Contrato de Fornecimento",IF(Tabela353[[#This Row],[% Cadastrado]]&lt;0.9,"Compra Direta"))</f>
        <v>Compra Direta</v>
      </c>
    </row>
    <row r="43" spans="1:11" x14ac:dyDescent="0.35">
      <c r="A43" s="58" t="s">
        <v>201</v>
      </c>
      <c r="B43" s="42" t="s">
        <v>249</v>
      </c>
      <c r="C43" s="48">
        <v>58919.265000000007</v>
      </c>
      <c r="D43" s="25">
        <f t="shared" si="4"/>
        <v>41243.485500000003</v>
      </c>
      <c r="E43" s="25">
        <f t="shared" si="5"/>
        <v>53027.338500000005</v>
      </c>
      <c r="F43" s="16"/>
      <c r="G43" s="51">
        <f>Tabela353[[#This Row],[Volume
Cadastrado (m³)]]/Tabela353[[#This Row],[Volume equivalente de  Etanol Anidro comercializado em 2025 (m³)]]</f>
        <v>0</v>
      </c>
      <c r="H43" s="16"/>
      <c r="I43" s="9">
        <f t="shared" si="6"/>
        <v>0</v>
      </c>
      <c r="J43" s="7" t="str">
        <f t="shared" si="7"/>
        <v>Não</v>
      </c>
      <c r="K43" s="7" t="str">
        <f>IF(Tabela353[[#This Row],[% homologado]]&gt;=0.9,"Contrato de Fornecimento",IF(Tabela353[[#This Row],[% Cadastrado]]&lt;0.9,"Compra Direta"))</f>
        <v>Compra Direta</v>
      </c>
    </row>
    <row r="44" spans="1:11" x14ac:dyDescent="0.35">
      <c r="A44" s="58" t="s">
        <v>51</v>
      </c>
      <c r="B44" s="42" t="s">
        <v>250</v>
      </c>
      <c r="C44" s="48">
        <v>57661.080000000009</v>
      </c>
      <c r="D44" s="25">
        <f t="shared" si="4"/>
        <v>40362.756000000001</v>
      </c>
      <c r="E44" s="25">
        <f t="shared" si="5"/>
        <v>51894.972000000009</v>
      </c>
      <c r="F44" s="16"/>
      <c r="G44" s="51">
        <f>Tabela353[[#This Row],[Volume
Cadastrado (m³)]]/Tabela353[[#This Row],[Volume equivalente de  Etanol Anidro comercializado em 2025 (m³)]]</f>
        <v>0</v>
      </c>
      <c r="H44" s="16"/>
      <c r="I44" s="9">
        <f t="shared" si="6"/>
        <v>0</v>
      </c>
      <c r="J44" s="7" t="str">
        <f t="shared" si="7"/>
        <v>Não</v>
      </c>
      <c r="K44" s="7" t="str">
        <f>IF(Tabela353[[#This Row],[% homologado]]&gt;=0.9,"Contrato de Fornecimento",IF(Tabela353[[#This Row],[% Cadastrado]]&lt;0.9,"Compra Direta"))</f>
        <v>Compra Direta</v>
      </c>
    </row>
    <row r="45" spans="1:11" x14ac:dyDescent="0.35">
      <c r="A45" s="58" t="s">
        <v>42</v>
      </c>
      <c r="B45" s="42" t="s">
        <v>251</v>
      </c>
      <c r="C45" s="48">
        <v>56356.713900000002</v>
      </c>
      <c r="D45" s="25">
        <f t="shared" si="4"/>
        <v>39449.69973</v>
      </c>
      <c r="E45" s="25">
        <f t="shared" si="5"/>
        <v>50721.042510000007</v>
      </c>
      <c r="F45" s="16"/>
      <c r="G45" s="51">
        <f>Tabela353[[#This Row],[Volume
Cadastrado (m³)]]/Tabela353[[#This Row],[Volume equivalente de  Etanol Anidro comercializado em 2025 (m³)]]</f>
        <v>0</v>
      </c>
      <c r="H45" s="16"/>
      <c r="I45" s="9">
        <f t="shared" si="6"/>
        <v>0</v>
      </c>
      <c r="J45" s="7" t="str">
        <f t="shared" si="7"/>
        <v>Não</v>
      </c>
      <c r="K45" s="7" t="str">
        <f>IF(Tabela353[[#This Row],[% homologado]]&gt;=0.9,"Contrato de Fornecimento",IF(Tabela353[[#This Row],[% Cadastrado]]&lt;0.9,"Compra Direta"))</f>
        <v>Compra Direta</v>
      </c>
    </row>
    <row r="46" spans="1:11" x14ac:dyDescent="0.35">
      <c r="A46" s="58" t="s">
        <v>53</v>
      </c>
      <c r="B46" s="42" t="s">
        <v>252</v>
      </c>
      <c r="C46" s="48">
        <v>51639.180000000008</v>
      </c>
      <c r="D46" s="25">
        <f t="shared" si="4"/>
        <v>36147.425999999999</v>
      </c>
      <c r="E46" s="25">
        <f t="shared" si="5"/>
        <v>46475.26200000001</v>
      </c>
      <c r="F46" s="16"/>
      <c r="G46" s="51">
        <f>Tabela353[[#This Row],[Volume
Cadastrado (m³)]]/Tabela353[[#This Row],[Volume equivalente de  Etanol Anidro comercializado em 2025 (m³)]]</f>
        <v>0</v>
      </c>
      <c r="H46" s="16"/>
      <c r="I46" s="9">
        <f t="shared" si="6"/>
        <v>0</v>
      </c>
      <c r="J46" s="7" t="str">
        <f t="shared" si="7"/>
        <v>Não</v>
      </c>
      <c r="K46" s="7" t="str">
        <f>IF(Tabela353[[#This Row],[% homologado]]&gt;=0.9,"Contrato de Fornecimento",IF(Tabela353[[#This Row],[% Cadastrado]]&lt;0.9,"Compra Direta"))</f>
        <v>Compra Direta</v>
      </c>
    </row>
    <row r="47" spans="1:11" x14ac:dyDescent="0.35">
      <c r="A47" s="58" t="s">
        <v>99</v>
      </c>
      <c r="B47" s="42" t="s">
        <v>253</v>
      </c>
      <c r="C47" s="48">
        <v>50547.546900000001</v>
      </c>
      <c r="D47" s="25">
        <f t="shared" si="4"/>
        <v>35383.282829999996</v>
      </c>
      <c r="E47" s="25">
        <f t="shared" si="5"/>
        <v>45492.79221</v>
      </c>
      <c r="F47" s="16"/>
      <c r="G47" s="51">
        <f>Tabela353[[#This Row],[Volume
Cadastrado (m³)]]/Tabela353[[#This Row],[Volume equivalente de  Etanol Anidro comercializado em 2025 (m³)]]</f>
        <v>0</v>
      </c>
      <c r="H47" s="16"/>
      <c r="I47" s="9">
        <f t="shared" si="6"/>
        <v>0</v>
      </c>
      <c r="J47" s="7" t="str">
        <f t="shared" si="7"/>
        <v>Não</v>
      </c>
      <c r="K47" s="7" t="str">
        <f>IF(Tabela353[[#This Row],[% homologado]]&gt;=0.9,"Contrato de Fornecimento",IF(Tabela353[[#This Row],[% Cadastrado]]&lt;0.9,"Compra Direta"))</f>
        <v>Compra Direta</v>
      </c>
    </row>
    <row r="48" spans="1:11" x14ac:dyDescent="0.35">
      <c r="A48" s="58" t="s">
        <v>47</v>
      </c>
      <c r="B48" s="42" t="s">
        <v>254</v>
      </c>
      <c r="C48" s="48">
        <v>50465.670000000006</v>
      </c>
      <c r="D48" s="25">
        <f t="shared" si="4"/>
        <v>35325.969000000005</v>
      </c>
      <c r="E48" s="25">
        <f t="shared" si="5"/>
        <v>45419.103000000003</v>
      </c>
      <c r="F48" s="16"/>
      <c r="G48" s="51">
        <f>Tabela353[[#This Row],[Volume
Cadastrado (m³)]]/Tabela353[[#This Row],[Volume equivalente de  Etanol Anidro comercializado em 2025 (m³)]]</f>
        <v>0</v>
      </c>
      <c r="H48" s="16"/>
      <c r="I48" s="9">
        <f t="shared" si="6"/>
        <v>0</v>
      </c>
      <c r="J48" s="7" t="str">
        <f t="shared" si="7"/>
        <v>Não</v>
      </c>
      <c r="K48" s="7" t="str">
        <f>IF(Tabela353[[#This Row],[% homologado]]&gt;=0.9,"Contrato de Fornecimento",IF(Tabela353[[#This Row],[% Cadastrado]]&lt;0.9,"Compra Direta"))</f>
        <v>Compra Direta</v>
      </c>
    </row>
    <row r="49" spans="1:11" x14ac:dyDescent="0.35">
      <c r="A49" s="58" t="s">
        <v>41</v>
      </c>
      <c r="B49" s="42" t="s">
        <v>255</v>
      </c>
      <c r="C49" s="48">
        <v>48598.326000000008</v>
      </c>
      <c r="D49" s="25">
        <f t="shared" si="4"/>
        <v>34018.828200000004</v>
      </c>
      <c r="E49" s="26">
        <f t="shared" si="5"/>
        <v>43738.493400000007</v>
      </c>
      <c r="F49" s="16"/>
      <c r="G49" s="51">
        <f>Tabela353[[#This Row],[Volume
Cadastrado (m³)]]/Tabela353[[#This Row],[Volume equivalente de  Etanol Anidro comercializado em 2025 (m³)]]</f>
        <v>0</v>
      </c>
      <c r="H49" s="16"/>
      <c r="I49" s="9">
        <f t="shared" si="6"/>
        <v>0</v>
      </c>
      <c r="J49" s="7" t="str">
        <f t="shared" si="7"/>
        <v>Não</v>
      </c>
      <c r="K49" s="7" t="str">
        <f>IF(Tabela353[[#This Row],[% homologado]]&gt;=0.9,"Contrato de Fornecimento",IF(Tabela353[[#This Row],[% Cadastrado]]&lt;0.9,"Compra Direta"))</f>
        <v>Compra Direta</v>
      </c>
    </row>
    <row r="50" spans="1:11" x14ac:dyDescent="0.35">
      <c r="A50" s="58" t="s">
        <v>46</v>
      </c>
      <c r="B50" s="42" t="s">
        <v>256</v>
      </c>
      <c r="C50" s="48">
        <v>46878.413999999997</v>
      </c>
      <c r="D50" s="25">
        <f t="shared" si="4"/>
        <v>32814.889799999997</v>
      </c>
      <c r="E50" s="25">
        <f t="shared" si="5"/>
        <v>42190.5726</v>
      </c>
      <c r="F50" s="16"/>
      <c r="G50" s="51">
        <f>Tabela353[[#This Row],[Volume
Cadastrado (m³)]]/Tabela353[[#This Row],[Volume equivalente de  Etanol Anidro comercializado em 2025 (m³)]]</f>
        <v>0</v>
      </c>
      <c r="H50" s="16"/>
      <c r="I50" s="9">
        <f t="shared" si="6"/>
        <v>0</v>
      </c>
      <c r="J50" s="7" t="str">
        <f t="shared" si="7"/>
        <v>Não</v>
      </c>
      <c r="K50" s="7" t="str">
        <f>IF(Tabela353[[#This Row],[% homologado]]&gt;=0.9,"Contrato de Fornecimento",IF(Tabela353[[#This Row],[% Cadastrado]]&lt;0.9,"Compra Direta"))</f>
        <v>Compra Direta</v>
      </c>
    </row>
    <row r="51" spans="1:11" x14ac:dyDescent="0.35">
      <c r="A51" s="58" t="s">
        <v>66</v>
      </c>
      <c r="B51" s="42" t="s">
        <v>257</v>
      </c>
      <c r="C51" s="48">
        <v>46707.126900000003</v>
      </c>
      <c r="D51" s="25">
        <f t="shared" si="4"/>
        <v>32694.988829999998</v>
      </c>
      <c r="E51" s="26">
        <f t="shared" si="5"/>
        <v>42036.414210000003</v>
      </c>
      <c r="F51" s="16"/>
      <c r="G51" s="51">
        <f>Tabela353[[#This Row],[Volume
Cadastrado (m³)]]/Tabela353[[#This Row],[Volume equivalente de  Etanol Anidro comercializado em 2025 (m³)]]</f>
        <v>0</v>
      </c>
      <c r="H51" s="16"/>
      <c r="I51" s="9">
        <f t="shared" si="6"/>
        <v>0</v>
      </c>
      <c r="J51" s="7" t="str">
        <f t="shared" si="7"/>
        <v>Não</v>
      </c>
      <c r="K51" s="7" t="str">
        <f>IF(Tabela353[[#This Row],[% homologado]]&gt;=0.9,"Contrato de Fornecimento",IF(Tabela353[[#This Row],[% Cadastrado]]&lt;0.9,"Compra Direta"))</f>
        <v>Compra Direta</v>
      </c>
    </row>
    <row r="52" spans="1:11" x14ac:dyDescent="0.35">
      <c r="A52" s="58" t="s">
        <v>64</v>
      </c>
      <c r="B52" s="42" t="s">
        <v>258</v>
      </c>
      <c r="C52" s="48">
        <v>43106.767200000009</v>
      </c>
      <c r="D52" s="25">
        <f t="shared" si="4"/>
        <v>30174.737040000004</v>
      </c>
      <c r="E52" s="25">
        <f t="shared" si="5"/>
        <v>38796.090480000006</v>
      </c>
      <c r="F52" s="16"/>
      <c r="G52" s="51">
        <f>Tabela353[[#This Row],[Volume
Cadastrado (m³)]]/Tabela353[[#This Row],[Volume equivalente de  Etanol Anidro comercializado em 2025 (m³)]]</f>
        <v>0</v>
      </c>
      <c r="H52" s="16"/>
      <c r="I52" s="9">
        <f t="shared" si="6"/>
        <v>0</v>
      </c>
      <c r="J52" s="7" t="str">
        <f t="shared" si="7"/>
        <v>Não</v>
      </c>
      <c r="K52" s="7" t="str">
        <f>IF(Tabela353[[#This Row],[% homologado]]&gt;=0.9,"Contrato de Fornecimento",IF(Tabela353[[#This Row],[% Cadastrado]]&lt;0.9,"Compra Direta"))</f>
        <v>Compra Direta</v>
      </c>
    </row>
    <row r="53" spans="1:11" x14ac:dyDescent="0.35">
      <c r="A53" s="58" t="s">
        <v>60</v>
      </c>
      <c r="B53" s="42" t="s">
        <v>259</v>
      </c>
      <c r="C53" s="48">
        <v>40070.622000000003</v>
      </c>
      <c r="D53" s="25">
        <f t="shared" si="4"/>
        <v>28049.435400000002</v>
      </c>
      <c r="E53" s="26">
        <f t="shared" si="5"/>
        <v>36063.559800000003</v>
      </c>
      <c r="F53" s="16"/>
      <c r="G53" s="51">
        <f>Tabela353[[#This Row],[Volume
Cadastrado (m³)]]/Tabela353[[#This Row],[Volume equivalente de  Etanol Anidro comercializado em 2025 (m³)]]</f>
        <v>0</v>
      </c>
      <c r="H53" s="16"/>
      <c r="I53" s="9">
        <f t="shared" si="6"/>
        <v>0</v>
      </c>
      <c r="J53" s="7" t="str">
        <f t="shared" si="7"/>
        <v>Não</v>
      </c>
      <c r="K53" s="7" t="str">
        <f>IF(Tabela353[[#This Row],[% homologado]]&gt;=0.9,"Contrato de Fornecimento",IF(Tabela353[[#This Row],[% Cadastrado]]&lt;0.9,"Compra Direta"))</f>
        <v>Compra Direta</v>
      </c>
    </row>
    <row r="54" spans="1:11" x14ac:dyDescent="0.35">
      <c r="A54" s="58" t="s">
        <v>48</v>
      </c>
      <c r="B54" s="42" t="s">
        <v>260</v>
      </c>
      <c r="C54" s="48">
        <v>39992.607000000004</v>
      </c>
      <c r="D54" s="25">
        <f t="shared" si="4"/>
        <v>27994.8249</v>
      </c>
      <c r="E54" s="25">
        <f t="shared" si="5"/>
        <v>35993.346300000005</v>
      </c>
      <c r="F54" s="16"/>
      <c r="G54" s="51">
        <f>Tabela353[[#This Row],[Volume
Cadastrado (m³)]]/Tabela353[[#This Row],[Volume equivalente de  Etanol Anidro comercializado em 2025 (m³)]]</f>
        <v>0</v>
      </c>
      <c r="H54" s="16"/>
      <c r="I54" s="9">
        <f t="shared" si="6"/>
        <v>0</v>
      </c>
      <c r="J54" s="7" t="str">
        <f t="shared" si="7"/>
        <v>Não</v>
      </c>
      <c r="K54" s="7" t="str">
        <f>IF(Tabela353[[#This Row],[% homologado]]&gt;=0.9,"Contrato de Fornecimento",IF(Tabela353[[#This Row],[% Cadastrado]]&lt;0.9,"Compra Direta"))</f>
        <v>Compra Direta</v>
      </c>
    </row>
    <row r="55" spans="1:11" x14ac:dyDescent="0.35">
      <c r="A55" s="58" t="s">
        <v>74</v>
      </c>
      <c r="B55" s="42" t="s">
        <v>261</v>
      </c>
      <c r="C55" s="48">
        <v>39389.775000000009</v>
      </c>
      <c r="D55" s="25">
        <f t="shared" si="4"/>
        <v>27572.842500000006</v>
      </c>
      <c r="E55" s="25">
        <f t="shared" si="5"/>
        <v>35450.797500000008</v>
      </c>
      <c r="F55" s="16"/>
      <c r="G55" s="51">
        <f>Tabela353[[#This Row],[Volume
Cadastrado (m³)]]/Tabela353[[#This Row],[Volume equivalente de  Etanol Anidro comercializado em 2025 (m³)]]</f>
        <v>0</v>
      </c>
      <c r="H55" s="16"/>
      <c r="I55" s="9">
        <f t="shared" si="6"/>
        <v>0</v>
      </c>
      <c r="J55" s="7" t="str">
        <f t="shared" si="7"/>
        <v>Não</v>
      </c>
      <c r="K55" s="7" t="str">
        <f>IF(Tabela353[[#This Row],[% homologado]]&gt;=0.9,"Contrato de Fornecimento",IF(Tabela353[[#This Row],[% Cadastrado]]&lt;0.9,"Compra Direta"))</f>
        <v>Compra Direta</v>
      </c>
    </row>
    <row r="56" spans="1:11" x14ac:dyDescent="0.35">
      <c r="A56" s="58" t="s">
        <v>49</v>
      </c>
      <c r="B56" s="42" t="s">
        <v>262</v>
      </c>
      <c r="C56" s="48">
        <v>37003.123200000002</v>
      </c>
      <c r="D56" s="25">
        <f t="shared" si="4"/>
        <v>25902.186239999999</v>
      </c>
      <c r="E56" s="25">
        <f t="shared" si="5"/>
        <v>33302.810880000005</v>
      </c>
      <c r="F56" s="16"/>
      <c r="G56" s="51">
        <f>Tabela353[[#This Row],[Volume
Cadastrado (m³)]]/Tabela353[[#This Row],[Volume equivalente de  Etanol Anidro comercializado em 2025 (m³)]]</f>
        <v>0</v>
      </c>
      <c r="H56" s="16"/>
      <c r="I56" s="9">
        <f t="shared" si="6"/>
        <v>0</v>
      </c>
      <c r="J56" s="7" t="str">
        <f t="shared" si="7"/>
        <v>Não</v>
      </c>
      <c r="K56" s="7" t="str">
        <f>IF(Tabela353[[#This Row],[% homologado]]&gt;=0.9,"Contrato de Fornecimento",IF(Tabela353[[#This Row],[% Cadastrado]]&lt;0.9,"Compra Direta"))</f>
        <v>Compra Direta</v>
      </c>
    </row>
    <row r="57" spans="1:11" x14ac:dyDescent="0.35">
      <c r="A57" s="58" t="s">
        <v>63</v>
      </c>
      <c r="B57" s="42" t="s">
        <v>263</v>
      </c>
      <c r="C57" s="48">
        <v>36809.140200000002</v>
      </c>
      <c r="D57" s="25">
        <f t="shared" si="4"/>
        <v>25766.398140000001</v>
      </c>
      <c r="E57" s="25">
        <f t="shared" si="5"/>
        <v>33128.226180000005</v>
      </c>
      <c r="F57" s="16"/>
      <c r="G57" s="51">
        <f>Tabela353[[#This Row],[Volume
Cadastrado (m³)]]/Tabela353[[#This Row],[Volume equivalente de  Etanol Anidro comercializado em 2025 (m³)]]</f>
        <v>0</v>
      </c>
      <c r="H57" s="16"/>
      <c r="I57" s="9">
        <f t="shared" si="6"/>
        <v>0</v>
      </c>
      <c r="J57" s="7" t="str">
        <f t="shared" si="7"/>
        <v>Não</v>
      </c>
      <c r="K57" s="7" t="str">
        <f>IF(Tabela353[[#This Row],[% homologado]]&gt;=0.9,"Contrato de Fornecimento",IF(Tabela353[[#This Row],[% Cadastrado]]&lt;0.9,"Compra Direta"))</f>
        <v>Compra Direta</v>
      </c>
    </row>
    <row r="58" spans="1:11" x14ac:dyDescent="0.35">
      <c r="A58" s="58" t="s">
        <v>57</v>
      </c>
      <c r="B58" s="42" t="s">
        <v>264</v>
      </c>
      <c r="C58" s="48">
        <v>34177.950000000004</v>
      </c>
      <c r="D58" s="25">
        <f t="shared" si="4"/>
        <v>23924.565000000002</v>
      </c>
      <c r="E58" s="25">
        <f t="shared" si="5"/>
        <v>30760.155000000006</v>
      </c>
      <c r="F58" s="16"/>
      <c r="G58" s="51">
        <f>Tabela353[[#This Row],[Volume
Cadastrado (m³)]]/Tabela353[[#This Row],[Volume equivalente de  Etanol Anidro comercializado em 2025 (m³)]]</f>
        <v>0</v>
      </c>
      <c r="H58" s="16"/>
      <c r="I58" s="9">
        <f t="shared" si="6"/>
        <v>0</v>
      </c>
      <c r="J58" s="7" t="str">
        <f t="shared" si="7"/>
        <v>Não</v>
      </c>
      <c r="K58" s="7" t="str">
        <f>IF(Tabela353[[#This Row],[% homologado]]&gt;=0.9,"Contrato de Fornecimento",IF(Tabela353[[#This Row],[% Cadastrado]]&lt;0.9,"Compra Direta"))</f>
        <v>Compra Direta</v>
      </c>
    </row>
    <row r="59" spans="1:11" x14ac:dyDescent="0.35">
      <c r="A59" s="58" t="s">
        <v>52</v>
      </c>
      <c r="B59" s="42" t="s">
        <v>265</v>
      </c>
      <c r="C59" s="48">
        <v>34172.187899999997</v>
      </c>
      <c r="D59" s="25">
        <f t="shared" si="4"/>
        <v>23920.531529999997</v>
      </c>
      <c r="E59" s="25">
        <f t="shared" si="5"/>
        <v>30754.969109999998</v>
      </c>
      <c r="F59" s="16"/>
      <c r="G59" s="51">
        <f>Tabela353[[#This Row],[Volume
Cadastrado (m³)]]/Tabela353[[#This Row],[Volume equivalente de  Etanol Anidro comercializado em 2025 (m³)]]</f>
        <v>0</v>
      </c>
      <c r="H59" s="16"/>
      <c r="I59" s="9">
        <f t="shared" si="6"/>
        <v>0</v>
      </c>
      <c r="J59" s="7" t="str">
        <f t="shared" si="7"/>
        <v>Não</v>
      </c>
      <c r="K59" s="7" t="str">
        <f>IF(Tabela353[[#This Row],[% homologado]]&gt;=0.9,"Contrato de Fornecimento",IF(Tabela353[[#This Row],[% Cadastrado]]&lt;0.9,"Compra Direta"))</f>
        <v>Compra Direta</v>
      </c>
    </row>
    <row r="60" spans="1:11" x14ac:dyDescent="0.35">
      <c r="A60" s="58" t="s">
        <v>61</v>
      </c>
      <c r="B60" s="42" t="s">
        <v>266</v>
      </c>
      <c r="C60" s="48">
        <v>33501.001799999998</v>
      </c>
      <c r="D60" s="25">
        <f t="shared" si="4"/>
        <v>23450.701259999998</v>
      </c>
      <c r="E60" s="25">
        <f t="shared" si="5"/>
        <v>30150.901620000001</v>
      </c>
      <c r="F60" s="16"/>
      <c r="G60" s="51">
        <f>Tabela353[[#This Row],[Volume
Cadastrado (m³)]]/Tabela353[[#This Row],[Volume equivalente de  Etanol Anidro comercializado em 2025 (m³)]]</f>
        <v>0</v>
      </c>
      <c r="H60" s="16"/>
      <c r="I60" s="9">
        <f t="shared" si="6"/>
        <v>0</v>
      </c>
      <c r="J60" s="7" t="str">
        <f t="shared" si="7"/>
        <v>Não</v>
      </c>
      <c r="K60" s="7" t="str">
        <f>IF(Tabela353[[#This Row],[% homologado]]&gt;=0.9,"Contrato de Fornecimento",IF(Tabela353[[#This Row],[% Cadastrado]]&lt;0.9,"Compra Direta"))</f>
        <v>Compra Direta</v>
      </c>
    </row>
    <row r="61" spans="1:11" x14ac:dyDescent="0.35">
      <c r="A61" s="58" t="s">
        <v>54</v>
      </c>
      <c r="B61" s="42" t="s">
        <v>267</v>
      </c>
      <c r="C61" s="48">
        <v>32856.93</v>
      </c>
      <c r="D61" s="25">
        <f t="shared" si="4"/>
        <v>22999.850999999999</v>
      </c>
      <c r="E61" s="26">
        <f t="shared" si="5"/>
        <v>29571.237000000001</v>
      </c>
      <c r="F61" s="16"/>
      <c r="G61" s="51">
        <f>Tabela353[[#This Row],[Volume
Cadastrado (m³)]]/Tabela353[[#This Row],[Volume equivalente de  Etanol Anidro comercializado em 2025 (m³)]]</f>
        <v>0</v>
      </c>
      <c r="H61" s="16"/>
      <c r="I61" s="9">
        <f t="shared" si="6"/>
        <v>0</v>
      </c>
      <c r="J61" s="7" t="str">
        <f t="shared" si="7"/>
        <v>Não</v>
      </c>
      <c r="K61" s="7" t="str">
        <f>IF(Tabela353[[#This Row],[% homologado]]&gt;=0.9,"Contrato de Fornecimento",IF(Tabela353[[#This Row],[% Cadastrado]]&lt;0.9,"Compra Direta"))</f>
        <v>Compra Direta</v>
      </c>
    </row>
    <row r="62" spans="1:11" x14ac:dyDescent="0.35">
      <c r="A62" s="58" t="s">
        <v>82</v>
      </c>
      <c r="B62" s="42" t="s">
        <v>268</v>
      </c>
      <c r="C62" s="48">
        <v>31748.297100000003</v>
      </c>
      <c r="D62" s="25">
        <f t="shared" si="4"/>
        <v>22223.807970000002</v>
      </c>
      <c r="E62" s="25">
        <f t="shared" si="5"/>
        <v>28573.467390000005</v>
      </c>
      <c r="F62" s="16"/>
      <c r="G62" s="51">
        <f>Tabela353[[#This Row],[Volume
Cadastrado (m³)]]/Tabela353[[#This Row],[Volume equivalente de  Etanol Anidro comercializado em 2025 (m³)]]</f>
        <v>0</v>
      </c>
      <c r="H62" s="16"/>
      <c r="I62" s="9">
        <f t="shared" si="6"/>
        <v>0</v>
      </c>
      <c r="J62" s="7" t="str">
        <f t="shared" si="7"/>
        <v>Não</v>
      </c>
      <c r="K62" s="7" t="str">
        <f>IF(Tabela353[[#This Row],[% homologado]]&gt;=0.9,"Contrato de Fornecimento",IF(Tabela353[[#This Row],[% Cadastrado]]&lt;0.9,"Compra Direta"))</f>
        <v>Compra Direta</v>
      </c>
    </row>
    <row r="63" spans="1:11" x14ac:dyDescent="0.35">
      <c r="A63" s="58" t="s">
        <v>55</v>
      </c>
      <c r="B63" s="42" t="s">
        <v>269</v>
      </c>
      <c r="C63" s="48">
        <v>29979.690000000002</v>
      </c>
      <c r="D63" s="25">
        <f t="shared" si="4"/>
        <v>20985.782999999999</v>
      </c>
      <c r="E63" s="25">
        <f t="shared" si="5"/>
        <v>26981.721000000001</v>
      </c>
      <c r="F63" s="16"/>
      <c r="G63" s="51">
        <f>Tabela353[[#This Row],[Volume
Cadastrado (m³)]]/Tabela353[[#This Row],[Volume equivalente de  Etanol Anidro comercializado em 2025 (m³)]]</f>
        <v>0</v>
      </c>
      <c r="H63" s="16"/>
      <c r="I63" s="9">
        <f t="shared" si="6"/>
        <v>0</v>
      </c>
      <c r="J63" s="7" t="str">
        <f t="shared" si="7"/>
        <v>Não</v>
      </c>
      <c r="K63" s="7" t="str">
        <f>IF(Tabela353[[#This Row],[% homologado]]&gt;=0.9,"Contrato de Fornecimento",IF(Tabela353[[#This Row],[% Cadastrado]]&lt;0.9,"Compra Direta"))</f>
        <v>Compra Direta</v>
      </c>
    </row>
    <row r="64" spans="1:11" x14ac:dyDescent="0.35">
      <c r="A64" s="58" t="s">
        <v>165</v>
      </c>
      <c r="B64" s="42" t="s">
        <v>270</v>
      </c>
      <c r="C64" s="48">
        <v>29881.83</v>
      </c>
      <c r="D64" s="25">
        <f t="shared" si="4"/>
        <v>20917.280999999999</v>
      </c>
      <c r="E64" s="25">
        <f t="shared" si="5"/>
        <v>26893.647000000001</v>
      </c>
      <c r="F64" s="16"/>
      <c r="G64" s="51">
        <f>Tabela353[[#This Row],[Volume
Cadastrado (m³)]]/Tabela353[[#This Row],[Volume equivalente de  Etanol Anidro comercializado em 2025 (m³)]]</f>
        <v>0</v>
      </c>
      <c r="H64" s="16"/>
      <c r="I64" s="9">
        <f t="shared" si="6"/>
        <v>0</v>
      </c>
      <c r="J64" s="7" t="str">
        <f t="shared" si="7"/>
        <v>Não</v>
      </c>
      <c r="K64" s="7" t="str">
        <f>IF(Tabela353[[#This Row],[% homologado]]&gt;=0.9,"Contrato de Fornecimento",IF(Tabela353[[#This Row],[% Cadastrado]]&lt;0.9,"Compra Direta"))</f>
        <v>Compra Direta</v>
      </c>
    </row>
    <row r="65" spans="1:11" x14ac:dyDescent="0.35">
      <c r="A65" s="58" t="s">
        <v>62</v>
      </c>
      <c r="B65" s="42" t="s">
        <v>271</v>
      </c>
      <c r="C65" s="48">
        <v>29231.52</v>
      </c>
      <c r="D65" s="25">
        <f t="shared" si="4"/>
        <v>20462.063999999998</v>
      </c>
      <c r="E65" s="25">
        <f t="shared" si="5"/>
        <v>26308.368000000002</v>
      </c>
      <c r="F65" s="16"/>
      <c r="G65" s="51">
        <f>Tabela353[[#This Row],[Volume
Cadastrado (m³)]]/Tabela353[[#This Row],[Volume equivalente de  Etanol Anidro comercializado em 2025 (m³)]]</f>
        <v>0</v>
      </c>
      <c r="H65" s="16"/>
      <c r="I65" s="9">
        <f t="shared" si="6"/>
        <v>0</v>
      </c>
      <c r="J65" s="7" t="str">
        <f t="shared" si="7"/>
        <v>Não</v>
      </c>
      <c r="K65" s="7" t="str">
        <f>IF(Tabela353[[#This Row],[% homologado]]&gt;=0.9,"Contrato de Fornecimento",IF(Tabela353[[#This Row],[% Cadastrado]]&lt;0.9,"Compra Direta"))</f>
        <v>Compra Direta</v>
      </c>
    </row>
    <row r="66" spans="1:11" x14ac:dyDescent="0.35">
      <c r="A66" s="58" t="s">
        <v>50</v>
      </c>
      <c r="B66" s="42" t="s">
        <v>272</v>
      </c>
      <c r="C66" s="48">
        <v>28777.416000000005</v>
      </c>
      <c r="D66" s="25">
        <f t="shared" si="4"/>
        <v>20144.191200000001</v>
      </c>
      <c r="E66" s="25">
        <f t="shared" si="5"/>
        <v>25899.674400000004</v>
      </c>
      <c r="F66" s="16"/>
      <c r="G66" s="51">
        <f>Tabela353[[#This Row],[Volume
Cadastrado (m³)]]/Tabela353[[#This Row],[Volume equivalente de  Etanol Anidro comercializado em 2025 (m³)]]</f>
        <v>0</v>
      </c>
      <c r="H66" s="16"/>
      <c r="I66" s="9">
        <f t="shared" si="6"/>
        <v>0</v>
      </c>
      <c r="J66" s="7" t="str">
        <f t="shared" si="7"/>
        <v>Não</v>
      </c>
      <c r="K66" s="7" t="str">
        <f>IF(Tabela353[[#This Row],[% homologado]]&gt;=0.9,"Contrato de Fornecimento",IF(Tabela353[[#This Row],[% Cadastrado]]&lt;0.9,"Compra Direta"))</f>
        <v>Compra Direta</v>
      </c>
    </row>
    <row r="67" spans="1:11" x14ac:dyDescent="0.35">
      <c r="A67" s="58" t="s">
        <v>58</v>
      </c>
      <c r="B67" s="42" t="s">
        <v>273</v>
      </c>
      <c r="C67" s="48">
        <v>28453.665000000001</v>
      </c>
      <c r="D67" s="25">
        <f t="shared" si="4"/>
        <v>19917.565500000001</v>
      </c>
      <c r="E67" s="25">
        <f t="shared" si="5"/>
        <v>25608.298500000001</v>
      </c>
      <c r="F67" s="16"/>
      <c r="G67" s="51">
        <f>Tabela353[[#This Row],[Volume
Cadastrado (m³)]]/Tabela353[[#This Row],[Volume equivalente de  Etanol Anidro comercializado em 2025 (m³)]]</f>
        <v>0</v>
      </c>
      <c r="H67" s="16"/>
      <c r="I67" s="9">
        <f t="shared" si="6"/>
        <v>0</v>
      </c>
      <c r="J67" s="7" t="str">
        <f t="shared" si="7"/>
        <v>Não</v>
      </c>
      <c r="K67" s="7" t="str">
        <f>IF(Tabela353[[#This Row],[% homologado]]&gt;=0.9,"Contrato de Fornecimento",IF(Tabela353[[#This Row],[% Cadastrado]]&lt;0.9,"Compra Direta"))</f>
        <v>Compra Direta</v>
      </c>
    </row>
    <row r="68" spans="1:11" x14ac:dyDescent="0.35">
      <c r="A68" s="58" t="s">
        <v>90</v>
      </c>
      <c r="B68" s="42" t="s">
        <v>274</v>
      </c>
      <c r="C68" s="48">
        <v>27213.000000000007</v>
      </c>
      <c r="D68" s="25">
        <f t="shared" si="4"/>
        <v>19049.100000000002</v>
      </c>
      <c r="E68" s="25">
        <f t="shared" si="5"/>
        <v>24491.700000000008</v>
      </c>
      <c r="F68" s="16"/>
      <c r="G68" s="51">
        <f>Tabela353[[#This Row],[Volume
Cadastrado (m³)]]/Tabela353[[#This Row],[Volume equivalente de  Etanol Anidro comercializado em 2025 (m³)]]</f>
        <v>0</v>
      </c>
      <c r="H68" s="16"/>
      <c r="I68" s="9">
        <f t="shared" si="6"/>
        <v>0</v>
      </c>
      <c r="J68" s="7" t="str">
        <f t="shared" si="7"/>
        <v>Não</v>
      </c>
      <c r="K68" s="7" t="str">
        <f>IF(Tabela353[[#This Row],[% homologado]]&gt;=0.9,"Contrato de Fornecimento",IF(Tabela353[[#This Row],[% Cadastrado]]&lt;0.9,"Compra Direta"))</f>
        <v>Compra Direta</v>
      </c>
    </row>
    <row r="69" spans="1:11" x14ac:dyDescent="0.35">
      <c r="A69" s="58" t="s">
        <v>185</v>
      </c>
      <c r="B69" s="42" t="s">
        <v>275</v>
      </c>
      <c r="C69" s="48">
        <v>26925.894300000004</v>
      </c>
      <c r="D69" s="25">
        <f t="shared" si="4"/>
        <v>18848.12601</v>
      </c>
      <c r="E69" s="25">
        <f t="shared" si="5"/>
        <v>24233.304870000004</v>
      </c>
      <c r="F69" s="16"/>
      <c r="G69" s="51">
        <f>Tabela353[[#This Row],[Volume
Cadastrado (m³)]]/Tabela353[[#This Row],[Volume equivalente de  Etanol Anidro comercializado em 2025 (m³)]]</f>
        <v>0</v>
      </c>
      <c r="H69" s="16"/>
      <c r="I69" s="9">
        <f t="shared" si="6"/>
        <v>0</v>
      </c>
      <c r="J69" s="7" t="str">
        <f t="shared" si="7"/>
        <v>Não</v>
      </c>
      <c r="K69" s="7" t="str">
        <f>IF(Tabela353[[#This Row],[% homologado]]&gt;=0.9,"Contrato de Fornecimento",IF(Tabela353[[#This Row],[% Cadastrado]]&lt;0.9,"Compra Direta"))</f>
        <v>Compra Direta</v>
      </c>
    </row>
    <row r="70" spans="1:11" x14ac:dyDescent="0.35">
      <c r="A70" s="58" t="s">
        <v>88</v>
      </c>
      <c r="B70" s="42" t="s">
        <v>276</v>
      </c>
      <c r="C70" s="48">
        <v>26586.9</v>
      </c>
      <c r="D70" s="25">
        <f t="shared" si="4"/>
        <v>18610.829999999998</v>
      </c>
      <c r="E70" s="26">
        <f t="shared" si="5"/>
        <v>23928.210000000003</v>
      </c>
      <c r="F70" s="16"/>
      <c r="G70" s="51">
        <f>Tabela353[[#This Row],[Volume
Cadastrado (m³)]]/Tabela353[[#This Row],[Volume equivalente de  Etanol Anidro comercializado em 2025 (m³)]]</f>
        <v>0</v>
      </c>
      <c r="H70" s="16"/>
      <c r="I70" s="9">
        <f t="shared" si="6"/>
        <v>0</v>
      </c>
      <c r="J70" s="7" t="str">
        <f t="shared" si="7"/>
        <v>Não</v>
      </c>
      <c r="K70" s="7" t="str">
        <f>IF(Tabela353[[#This Row],[% homologado]]&gt;=0.9,"Contrato de Fornecimento",IF(Tabela353[[#This Row],[% Cadastrado]]&lt;0.9,"Compra Direta"))</f>
        <v>Compra Direta</v>
      </c>
    </row>
    <row r="71" spans="1:11" x14ac:dyDescent="0.35">
      <c r="A71" s="58" t="s">
        <v>190</v>
      </c>
      <c r="B71" s="42" t="s">
        <v>277</v>
      </c>
      <c r="C71" s="48">
        <v>23708.925000000003</v>
      </c>
      <c r="D71" s="25">
        <f t="shared" si="4"/>
        <v>16596.247500000001</v>
      </c>
      <c r="E71" s="25">
        <f t="shared" si="5"/>
        <v>21338.032500000005</v>
      </c>
      <c r="F71" s="16"/>
      <c r="G71" s="51">
        <f>Tabela353[[#This Row],[Volume
Cadastrado (m³)]]/Tabela353[[#This Row],[Volume equivalente de  Etanol Anidro comercializado em 2025 (m³)]]</f>
        <v>0</v>
      </c>
      <c r="H71" s="16"/>
      <c r="I71" s="9">
        <f t="shared" si="6"/>
        <v>0</v>
      </c>
      <c r="J71" s="7" t="str">
        <f t="shared" si="7"/>
        <v>Não</v>
      </c>
      <c r="K71" s="7" t="str">
        <f>IF(Tabela353[[#This Row],[% homologado]]&gt;=0.9,"Contrato de Fornecimento",IF(Tabela353[[#This Row],[% Cadastrado]]&lt;0.9,"Compra Direta"))</f>
        <v>Compra Direta</v>
      </c>
    </row>
    <row r="72" spans="1:11" x14ac:dyDescent="0.35">
      <c r="A72" s="58" t="s">
        <v>59</v>
      </c>
      <c r="B72" s="42" t="s">
        <v>278</v>
      </c>
      <c r="C72" s="48">
        <v>22928.099999999995</v>
      </c>
      <c r="D72" s="25">
        <f t="shared" ref="D72:D103" si="8">C72*0.7</f>
        <v>16049.669999999995</v>
      </c>
      <c r="E72" s="25">
        <f t="shared" ref="E72:E103" si="9">C72*0.9</f>
        <v>20635.289999999997</v>
      </c>
      <c r="F72" s="16"/>
      <c r="G72" s="51">
        <f>Tabela353[[#This Row],[Volume
Cadastrado (m³)]]/Tabela353[[#This Row],[Volume equivalente de  Etanol Anidro comercializado em 2025 (m³)]]</f>
        <v>0</v>
      </c>
      <c r="H72" s="16"/>
      <c r="I72" s="9">
        <f t="shared" ref="I72:I103" si="10">H72/C72</f>
        <v>0</v>
      </c>
      <c r="J72" s="7" t="str">
        <f t="shared" ref="J72:J103" si="11">IF(I72&gt;=90%,"Sim","Não")</f>
        <v>Não</v>
      </c>
      <c r="K72" s="7" t="str">
        <f>IF(Tabela353[[#This Row],[% homologado]]&gt;=0.9,"Contrato de Fornecimento",IF(Tabela353[[#This Row],[% Cadastrado]]&lt;0.9,"Compra Direta"))</f>
        <v>Compra Direta</v>
      </c>
    </row>
    <row r="73" spans="1:11" x14ac:dyDescent="0.35">
      <c r="A73" s="58" t="s">
        <v>67</v>
      </c>
      <c r="B73" s="42" t="s">
        <v>279</v>
      </c>
      <c r="C73" s="48">
        <v>20266.036500000002</v>
      </c>
      <c r="D73" s="25">
        <f t="shared" si="8"/>
        <v>14186.225550000001</v>
      </c>
      <c r="E73" s="25">
        <f t="shared" si="9"/>
        <v>18239.432850000001</v>
      </c>
      <c r="F73" s="16"/>
      <c r="G73" s="51">
        <f>Tabela353[[#This Row],[Volume
Cadastrado (m³)]]/Tabela353[[#This Row],[Volume equivalente de  Etanol Anidro comercializado em 2025 (m³)]]</f>
        <v>0</v>
      </c>
      <c r="H73" s="16"/>
      <c r="I73" s="9">
        <f t="shared" si="10"/>
        <v>0</v>
      </c>
      <c r="J73" s="7" t="str">
        <f t="shared" si="11"/>
        <v>Não</v>
      </c>
      <c r="K73" s="7" t="str">
        <f>IF(Tabela353[[#This Row],[% homologado]]&gt;=0.9,"Contrato de Fornecimento",IF(Tabela353[[#This Row],[% Cadastrado]]&lt;0.9,"Compra Direta"))</f>
        <v>Compra Direta</v>
      </c>
    </row>
    <row r="74" spans="1:11" x14ac:dyDescent="0.35">
      <c r="A74" s="58" t="s">
        <v>68</v>
      </c>
      <c r="B74" s="42" t="s">
        <v>280</v>
      </c>
      <c r="C74" s="48">
        <v>20158.387500000001</v>
      </c>
      <c r="D74" s="25">
        <f t="shared" si="8"/>
        <v>14110.87125</v>
      </c>
      <c r="E74" s="25">
        <f t="shared" si="9"/>
        <v>18142.548750000002</v>
      </c>
      <c r="F74" s="16"/>
      <c r="G74" s="51">
        <f>Tabela353[[#This Row],[Volume
Cadastrado (m³)]]/Tabela353[[#This Row],[Volume equivalente de  Etanol Anidro comercializado em 2025 (m³)]]</f>
        <v>0</v>
      </c>
      <c r="H74" s="16"/>
      <c r="I74" s="8">
        <f t="shared" si="10"/>
        <v>0</v>
      </c>
      <c r="J74" s="7" t="str">
        <f t="shared" si="11"/>
        <v>Não</v>
      </c>
      <c r="K74" s="7" t="str">
        <f>IF(Tabela353[[#This Row],[% homologado]]&gt;=0.9,"Contrato de Fornecimento",IF(Tabela353[[#This Row],[% Cadastrado]]&lt;0.9,"Compra Direta"))</f>
        <v>Compra Direta</v>
      </c>
    </row>
    <row r="75" spans="1:11" x14ac:dyDescent="0.35">
      <c r="A75" s="58" t="s">
        <v>77</v>
      </c>
      <c r="B75" s="42" t="s">
        <v>281</v>
      </c>
      <c r="C75" s="48">
        <v>18552</v>
      </c>
      <c r="D75" s="25">
        <f t="shared" si="8"/>
        <v>12986.4</v>
      </c>
      <c r="E75" s="26">
        <f t="shared" si="9"/>
        <v>16696.8</v>
      </c>
      <c r="F75" s="16"/>
      <c r="G75" s="51">
        <f>Tabela353[[#This Row],[Volume
Cadastrado (m³)]]/Tabela353[[#This Row],[Volume equivalente de  Etanol Anidro comercializado em 2025 (m³)]]</f>
        <v>0</v>
      </c>
      <c r="H75" s="16"/>
      <c r="I75" s="9">
        <f t="shared" si="10"/>
        <v>0</v>
      </c>
      <c r="J75" s="7" t="str">
        <f t="shared" si="11"/>
        <v>Não</v>
      </c>
      <c r="K75" s="7" t="str">
        <f>IF(Tabela353[[#This Row],[% homologado]]&gt;=0.9,"Contrato de Fornecimento",IF(Tabela353[[#This Row],[% Cadastrado]]&lt;0.9,"Compra Direta"))</f>
        <v>Compra Direta</v>
      </c>
    </row>
    <row r="76" spans="1:11" x14ac:dyDescent="0.35">
      <c r="A76" s="58" t="s">
        <v>70</v>
      </c>
      <c r="B76" s="42" t="s">
        <v>282</v>
      </c>
      <c r="C76" s="48">
        <v>18329.160000000003</v>
      </c>
      <c r="D76" s="25">
        <f t="shared" si="8"/>
        <v>12830.412000000002</v>
      </c>
      <c r="E76" s="25">
        <f t="shared" si="9"/>
        <v>16496.244000000002</v>
      </c>
      <c r="F76" s="16"/>
      <c r="G76" s="51">
        <f>Tabela353[[#This Row],[Volume
Cadastrado (m³)]]/Tabela353[[#This Row],[Volume equivalente de  Etanol Anidro comercializado em 2025 (m³)]]</f>
        <v>0</v>
      </c>
      <c r="H76" s="16"/>
      <c r="I76" s="9">
        <f t="shared" si="10"/>
        <v>0</v>
      </c>
      <c r="J76" s="7" t="str">
        <f t="shared" si="11"/>
        <v>Não</v>
      </c>
      <c r="K76" s="7" t="str">
        <f>IF(Tabela353[[#This Row],[% homologado]]&gt;=0.9,"Contrato de Fornecimento",IF(Tabela353[[#This Row],[% Cadastrado]]&lt;0.9,"Compra Direta"))</f>
        <v>Compra Direta</v>
      </c>
    </row>
    <row r="77" spans="1:11" x14ac:dyDescent="0.35">
      <c r="A77" s="58" t="s">
        <v>72</v>
      </c>
      <c r="B77" s="42" t="s">
        <v>283</v>
      </c>
      <c r="C77" s="48">
        <v>17538.420000000006</v>
      </c>
      <c r="D77" s="25">
        <f t="shared" si="8"/>
        <v>12276.894000000004</v>
      </c>
      <c r="E77" s="25">
        <f t="shared" si="9"/>
        <v>15784.578000000005</v>
      </c>
      <c r="F77" s="16"/>
      <c r="G77" s="51">
        <f>Tabela353[[#This Row],[Volume
Cadastrado (m³)]]/Tabela353[[#This Row],[Volume equivalente de  Etanol Anidro comercializado em 2025 (m³)]]</f>
        <v>0</v>
      </c>
      <c r="H77" s="16"/>
      <c r="I77" s="9">
        <f t="shared" si="10"/>
        <v>0</v>
      </c>
      <c r="J77" s="7" t="str">
        <f t="shared" si="11"/>
        <v>Não</v>
      </c>
      <c r="K77" s="7" t="str">
        <f>IF(Tabela353[[#This Row],[% homologado]]&gt;=0.9,"Contrato de Fornecimento",IF(Tabela353[[#This Row],[% Cadastrado]]&lt;0.9,"Compra Direta"))</f>
        <v>Compra Direta</v>
      </c>
    </row>
    <row r="78" spans="1:11" x14ac:dyDescent="0.35">
      <c r="A78" s="58" t="s">
        <v>69</v>
      </c>
      <c r="B78" s="42" t="s">
        <v>284</v>
      </c>
      <c r="C78" s="48">
        <v>16854.556199999999</v>
      </c>
      <c r="D78" s="25">
        <f t="shared" si="8"/>
        <v>11798.189339999999</v>
      </c>
      <c r="E78" s="25">
        <f t="shared" si="9"/>
        <v>15169.10058</v>
      </c>
      <c r="F78" s="16"/>
      <c r="G78" s="51">
        <f>Tabela353[[#This Row],[Volume
Cadastrado (m³)]]/Tabela353[[#This Row],[Volume equivalente de  Etanol Anidro comercializado em 2025 (m³)]]</f>
        <v>0</v>
      </c>
      <c r="H78" s="16"/>
      <c r="I78" s="9">
        <f t="shared" si="10"/>
        <v>0</v>
      </c>
      <c r="J78" s="7" t="str">
        <f t="shared" si="11"/>
        <v>Não</v>
      </c>
      <c r="K78" s="7" t="str">
        <f>IF(Tabela353[[#This Row],[% homologado]]&gt;=0.9,"Contrato de Fornecimento",IF(Tabela353[[#This Row],[% Cadastrado]]&lt;0.9,"Compra Direta"))</f>
        <v>Compra Direta</v>
      </c>
    </row>
    <row r="79" spans="1:11" x14ac:dyDescent="0.35">
      <c r="A79" s="58" t="s">
        <v>97</v>
      </c>
      <c r="B79" s="42" t="s">
        <v>285</v>
      </c>
      <c r="C79" s="48">
        <v>16201.395000000004</v>
      </c>
      <c r="D79" s="25">
        <f t="shared" si="8"/>
        <v>11340.976500000002</v>
      </c>
      <c r="E79" s="25">
        <f t="shared" si="9"/>
        <v>14581.255500000005</v>
      </c>
      <c r="F79" s="16"/>
      <c r="G79" s="51">
        <f>Tabela353[[#This Row],[Volume
Cadastrado (m³)]]/Tabela353[[#This Row],[Volume equivalente de  Etanol Anidro comercializado em 2025 (m³)]]</f>
        <v>0</v>
      </c>
      <c r="H79" s="16"/>
      <c r="I79" s="9">
        <f t="shared" si="10"/>
        <v>0</v>
      </c>
      <c r="J79" s="7" t="str">
        <f t="shared" si="11"/>
        <v>Não</v>
      </c>
      <c r="K79" s="7" t="str">
        <f>IF(Tabela353[[#This Row],[% homologado]]&gt;=0.9,"Contrato de Fornecimento",IF(Tabela353[[#This Row],[% Cadastrado]]&lt;0.9,"Compra Direta"))</f>
        <v>Compra Direta</v>
      </c>
    </row>
    <row r="80" spans="1:11" x14ac:dyDescent="0.35">
      <c r="A80" s="58" t="s">
        <v>80</v>
      </c>
      <c r="B80" s="42" t="s">
        <v>286</v>
      </c>
      <c r="C80" s="48">
        <v>15758.85</v>
      </c>
      <c r="D80" s="25">
        <f t="shared" si="8"/>
        <v>11031.195</v>
      </c>
      <c r="E80" s="25">
        <f t="shared" si="9"/>
        <v>14182.965</v>
      </c>
      <c r="F80" s="16"/>
      <c r="G80" s="51">
        <f>Tabela353[[#This Row],[Volume
Cadastrado (m³)]]/Tabela353[[#This Row],[Volume equivalente de  Etanol Anidro comercializado em 2025 (m³)]]</f>
        <v>0</v>
      </c>
      <c r="H80" s="16"/>
      <c r="I80" s="9">
        <f t="shared" si="10"/>
        <v>0</v>
      </c>
      <c r="J80" s="7" t="str">
        <f t="shared" si="11"/>
        <v>Não</v>
      </c>
      <c r="K80" s="7" t="str">
        <f>IF(Tabela353[[#This Row],[% homologado]]&gt;=0.9,"Contrato de Fornecimento",IF(Tabela353[[#This Row],[% Cadastrado]]&lt;0.9,"Compra Direta"))</f>
        <v>Compra Direta</v>
      </c>
    </row>
    <row r="81" spans="1:11" x14ac:dyDescent="0.35">
      <c r="A81" s="58" t="s">
        <v>85</v>
      </c>
      <c r="B81" s="42" t="s">
        <v>287</v>
      </c>
      <c r="C81" s="48">
        <v>15459.060000000003</v>
      </c>
      <c r="D81" s="25">
        <f t="shared" si="8"/>
        <v>10821.342000000002</v>
      </c>
      <c r="E81" s="25">
        <f t="shared" si="9"/>
        <v>13913.154000000002</v>
      </c>
      <c r="F81" s="16"/>
      <c r="G81" s="51">
        <f>Tabela353[[#This Row],[Volume
Cadastrado (m³)]]/Tabela353[[#This Row],[Volume equivalente de  Etanol Anidro comercializado em 2025 (m³)]]</f>
        <v>0</v>
      </c>
      <c r="H81" s="16"/>
      <c r="I81" s="9">
        <f t="shared" si="10"/>
        <v>0</v>
      </c>
      <c r="J81" s="7" t="str">
        <f t="shared" si="11"/>
        <v>Não</v>
      </c>
      <c r="K81" s="7" t="str">
        <f>IF(Tabela353[[#This Row],[% homologado]]&gt;=0.9,"Contrato de Fornecimento",IF(Tabela353[[#This Row],[% Cadastrado]]&lt;0.9,"Compra Direta"))</f>
        <v>Compra Direta</v>
      </c>
    </row>
    <row r="82" spans="1:11" x14ac:dyDescent="0.35">
      <c r="A82" s="58" t="s">
        <v>75</v>
      </c>
      <c r="B82" s="42" t="s">
        <v>288</v>
      </c>
      <c r="C82" s="48">
        <v>15301.800600000002</v>
      </c>
      <c r="D82" s="25">
        <f t="shared" si="8"/>
        <v>10711.260420000001</v>
      </c>
      <c r="E82" s="26">
        <f t="shared" si="9"/>
        <v>13771.620540000002</v>
      </c>
      <c r="F82" s="16"/>
      <c r="G82" s="51">
        <f>Tabela353[[#This Row],[Volume
Cadastrado (m³)]]/Tabela353[[#This Row],[Volume equivalente de  Etanol Anidro comercializado em 2025 (m³)]]</f>
        <v>0</v>
      </c>
      <c r="H82" s="16"/>
      <c r="I82" s="9">
        <f t="shared" si="10"/>
        <v>0</v>
      </c>
      <c r="J82" s="7" t="str">
        <f t="shared" si="11"/>
        <v>Não</v>
      </c>
      <c r="K82" s="7" t="str">
        <f>IF(Tabela353[[#This Row],[% homologado]]&gt;=0.9,"Contrato de Fornecimento",IF(Tabela353[[#This Row],[% Cadastrado]]&lt;0.9,"Compra Direta"))</f>
        <v>Compra Direta</v>
      </c>
    </row>
    <row r="83" spans="1:11" x14ac:dyDescent="0.35">
      <c r="A83" s="58" t="s">
        <v>142</v>
      </c>
      <c r="B83" s="42" t="s">
        <v>289</v>
      </c>
      <c r="C83" s="48">
        <v>14901.810000000003</v>
      </c>
      <c r="D83" s="25">
        <f t="shared" si="8"/>
        <v>10431.267000000002</v>
      </c>
      <c r="E83" s="25">
        <f t="shared" si="9"/>
        <v>13411.629000000003</v>
      </c>
      <c r="F83" s="16"/>
      <c r="G83" s="51">
        <f>Tabela353[[#This Row],[Volume
Cadastrado (m³)]]/Tabela353[[#This Row],[Volume equivalente de  Etanol Anidro comercializado em 2025 (m³)]]</f>
        <v>0</v>
      </c>
      <c r="H83" s="16"/>
      <c r="I83" s="9">
        <f t="shared" si="10"/>
        <v>0</v>
      </c>
      <c r="J83" s="7" t="str">
        <f t="shared" si="11"/>
        <v>Não</v>
      </c>
      <c r="K83" s="7" t="str">
        <f>IF(Tabela353[[#This Row],[% homologado]]&gt;=0.9,"Contrato de Fornecimento",IF(Tabela353[[#This Row],[% Cadastrado]]&lt;0.9,"Compra Direta"))</f>
        <v>Compra Direta</v>
      </c>
    </row>
    <row r="84" spans="1:11" x14ac:dyDescent="0.35">
      <c r="A84" s="58" t="s">
        <v>202</v>
      </c>
      <c r="B84" s="42" t="s">
        <v>290</v>
      </c>
      <c r="C84" s="48">
        <v>13929.690000000002</v>
      </c>
      <c r="D84" s="25">
        <f t="shared" si="8"/>
        <v>9750.7830000000013</v>
      </c>
      <c r="E84" s="25">
        <f t="shared" si="9"/>
        <v>12536.721000000003</v>
      </c>
      <c r="F84" s="16"/>
      <c r="G84" s="51">
        <f>Tabela353[[#This Row],[Volume
Cadastrado (m³)]]/Tabela353[[#This Row],[Volume equivalente de  Etanol Anidro comercializado em 2025 (m³)]]</f>
        <v>0</v>
      </c>
      <c r="H84" s="16"/>
      <c r="I84" s="9">
        <f t="shared" si="10"/>
        <v>0</v>
      </c>
      <c r="J84" s="7" t="str">
        <f t="shared" si="11"/>
        <v>Não</v>
      </c>
      <c r="K84" s="7" t="str">
        <f>IF(Tabela353[[#This Row],[% homologado]]&gt;=0.9,"Contrato de Fornecimento",IF(Tabela353[[#This Row],[% Cadastrado]]&lt;0.9,"Compra Direta"))</f>
        <v>Compra Direta</v>
      </c>
    </row>
    <row r="85" spans="1:11" x14ac:dyDescent="0.35">
      <c r="A85" s="58" t="s">
        <v>65</v>
      </c>
      <c r="B85" s="42" t="s">
        <v>291</v>
      </c>
      <c r="C85" s="48">
        <v>13882.500000000004</v>
      </c>
      <c r="D85" s="25">
        <f t="shared" si="8"/>
        <v>9717.7500000000018</v>
      </c>
      <c r="E85" s="25">
        <f t="shared" si="9"/>
        <v>12494.250000000004</v>
      </c>
      <c r="F85" s="16"/>
      <c r="G85" s="51">
        <f>Tabela353[[#This Row],[Volume
Cadastrado (m³)]]/Tabela353[[#This Row],[Volume equivalente de  Etanol Anidro comercializado em 2025 (m³)]]</f>
        <v>0</v>
      </c>
      <c r="H85" s="16"/>
      <c r="I85" s="9">
        <f t="shared" si="10"/>
        <v>0</v>
      </c>
      <c r="J85" s="7" t="str">
        <f t="shared" si="11"/>
        <v>Não</v>
      </c>
      <c r="K85" s="7" t="str">
        <f>IF(Tabela353[[#This Row],[% homologado]]&gt;=0.9,"Contrato de Fornecimento",IF(Tabela353[[#This Row],[% Cadastrado]]&lt;0.9,"Compra Direta"))</f>
        <v>Compra Direta</v>
      </c>
    </row>
    <row r="86" spans="1:11" x14ac:dyDescent="0.35">
      <c r="A86" s="58" t="s">
        <v>71</v>
      </c>
      <c r="B86" s="42" t="s">
        <v>292</v>
      </c>
      <c r="C86" s="48">
        <v>12282.66</v>
      </c>
      <c r="D86" s="25">
        <f t="shared" si="8"/>
        <v>8597.8619999999992</v>
      </c>
      <c r="E86" s="25">
        <f t="shared" si="9"/>
        <v>11054.394</v>
      </c>
      <c r="F86" s="16"/>
      <c r="G86" s="51">
        <f>Tabela353[[#This Row],[Volume
Cadastrado (m³)]]/Tabela353[[#This Row],[Volume equivalente de  Etanol Anidro comercializado em 2025 (m³)]]</f>
        <v>0</v>
      </c>
      <c r="H86" s="16"/>
      <c r="I86" s="9">
        <f t="shared" si="10"/>
        <v>0</v>
      </c>
      <c r="J86" s="7" t="str">
        <f t="shared" si="11"/>
        <v>Não</v>
      </c>
      <c r="K86" s="7" t="str">
        <f>IF(Tabela353[[#This Row],[% homologado]]&gt;=0.9,"Contrato de Fornecimento",IF(Tabela353[[#This Row],[% Cadastrado]]&lt;0.9,"Compra Direta"))</f>
        <v>Compra Direta</v>
      </c>
    </row>
    <row r="87" spans="1:11" x14ac:dyDescent="0.35">
      <c r="A87" s="58" t="s">
        <v>123</v>
      </c>
      <c r="B87" s="42" t="s">
        <v>293</v>
      </c>
      <c r="C87" s="48">
        <v>11452.800000000003</v>
      </c>
      <c r="D87" s="25">
        <f t="shared" si="8"/>
        <v>8016.9600000000019</v>
      </c>
      <c r="E87" s="25">
        <f t="shared" si="9"/>
        <v>10307.520000000002</v>
      </c>
      <c r="F87" s="16"/>
      <c r="G87" s="51">
        <f>Tabela353[[#This Row],[Volume
Cadastrado (m³)]]/Tabela353[[#This Row],[Volume equivalente de  Etanol Anidro comercializado em 2025 (m³)]]</f>
        <v>0</v>
      </c>
      <c r="H87" s="16"/>
      <c r="I87" s="9">
        <f t="shared" si="10"/>
        <v>0</v>
      </c>
      <c r="J87" s="7" t="str">
        <f t="shared" si="11"/>
        <v>Não</v>
      </c>
      <c r="K87" s="7" t="str">
        <f>IF(Tabela353[[#This Row],[% homologado]]&gt;=0.9,"Contrato de Fornecimento",IF(Tabela353[[#This Row],[% Cadastrado]]&lt;0.9,"Compra Direta"))</f>
        <v>Compra Direta</v>
      </c>
    </row>
    <row r="88" spans="1:11" x14ac:dyDescent="0.35">
      <c r="A88" s="58" t="s">
        <v>79</v>
      </c>
      <c r="B88" s="42" t="s">
        <v>294</v>
      </c>
      <c r="C88" s="48">
        <v>10647.87</v>
      </c>
      <c r="D88" s="25">
        <f t="shared" si="8"/>
        <v>7453.509</v>
      </c>
      <c r="E88" s="25">
        <f t="shared" si="9"/>
        <v>9583.0830000000005</v>
      </c>
      <c r="F88" s="16"/>
      <c r="G88" s="51">
        <f>Tabela353[[#This Row],[Volume
Cadastrado (m³)]]/Tabela353[[#This Row],[Volume equivalente de  Etanol Anidro comercializado em 2025 (m³)]]</f>
        <v>0</v>
      </c>
      <c r="H88" s="16"/>
      <c r="I88" s="9">
        <f t="shared" si="10"/>
        <v>0</v>
      </c>
      <c r="J88" s="7" t="str">
        <f t="shared" si="11"/>
        <v>Não</v>
      </c>
      <c r="K88" s="7" t="str">
        <f>IF(Tabela353[[#This Row],[% homologado]]&gt;=0.9,"Contrato de Fornecimento",IF(Tabela353[[#This Row],[% Cadastrado]]&lt;0.9,"Compra Direta"))</f>
        <v>Compra Direta</v>
      </c>
    </row>
    <row r="89" spans="1:11" x14ac:dyDescent="0.35">
      <c r="A89" s="58" t="s">
        <v>81</v>
      </c>
      <c r="B89" s="42" t="s">
        <v>295</v>
      </c>
      <c r="C89" s="48">
        <v>10046.700000000001</v>
      </c>
      <c r="D89" s="25">
        <f t="shared" si="8"/>
        <v>7032.6900000000005</v>
      </c>
      <c r="E89" s="25">
        <f t="shared" si="9"/>
        <v>9042.0300000000007</v>
      </c>
      <c r="F89" s="16"/>
      <c r="G89" s="51">
        <f>Tabela353[[#This Row],[Volume
Cadastrado (m³)]]/Tabela353[[#This Row],[Volume equivalente de  Etanol Anidro comercializado em 2025 (m³)]]</f>
        <v>0</v>
      </c>
      <c r="H89" s="16"/>
      <c r="I89" s="9">
        <f t="shared" si="10"/>
        <v>0</v>
      </c>
      <c r="J89" s="7" t="str">
        <f t="shared" si="11"/>
        <v>Não</v>
      </c>
      <c r="K89" s="7" t="str">
        <f>IF(Tabela353[[#This Row],[% homologado]]&gt;=0.9,"Contrato de Fornecimento",IF(Tabela353[[#This Row],[% Cadastrado]]&lt;0.9,"Compra Direta"))</f>
        <v>Compra Direta</v>
      </c>
    </row>
    <row r="90" spans="1:11" x14ac:dyDescent="0.35">
      <c r="A90" s="58" t="s">
        <v>56</v>
      </c>
      <c r="B90" s="42" t="s">
        <v>296</v>
      </c>
      <c r="C90" s="48">
        <v>9945.6549000000014</v>
      </c>
      <c r="D90" s="25">
        <f t="shared" si="8"/>
        <v>6961.9584300000006</v>
      </c>
      <c r="E90" s="25">
        <f t="shared" si="9"/>
        <v>8951.0894100000023</v>
      </c>
      <c r="F90" s="16"/>
      <c r="G90" s="51">
        <f>Tabela353[[#This Row],[Volume
Cadastrado (m³)]]/Tabela353[[#This Row],[Volume equivalente de  Etanol Anidro comercializado em 2025 (m³)]]</f>
        <v>0</v>
      </c>
      <c r="H90" s="16"/>
      <c r="I90" s="9">
        <f t="shared" si="10"/>
        <v>0</v>
      </c>
      <c r="J90" s="7" t="str">
        <f t="shared" si="11"/>
        <v>Não</v>
      </c>
      <c r="K90" s="7" t="str">
        <f>IF(Tabela353[[#This Row],[% homologado]]&gt;=0.9,"Contrato de Fornecimento",IF(Tabela353[[#This Row],[% Cadastrado]]&lt;0.9,"Compra Direta"))</f>
        <v>Compra Direta</v>
      </c>
    </row>
    <row r="91" spans="1:11" x14ac:dyDescent="0.35">
      <c r="A91" s="58" t="s">
        <v>152</v>
      </c>
      <c r="B91" s="42" t="s">
        <v>297</v>
      </c>
      <c r="C91" s="48">
        <v>9497.1552000000011</v>
      </c>
      <c r="D91" s="25">
        <f t="shared" si="8"/>
        <v>6648.00864</v>
      </c>
      <c r="E91" s="26">
        <f t="shared" si="9"/>
        <v>8547.4396800000013</v>
      </c>
      <c r="F91" s="16"/>
      <c r="G91" s="51">
        <f>Tabela353[[#This Row],[Volume
Cadastrado (m³)]]/Tabela353[[#This Row],[Volume equivalente de  Etanol Anidro comercializado em 2025 (m³)]]</f>
        <v>0</v>
      </c>
      <c r="H91" s="16"/>
      <c r="I91" s="9">
        <f t="shared" si="10"/>
        <v>0</v>
      </c>
      <c r="J91" s="7" t="str">
        <f t="shared" si="11"/>
        <v>Não</v>
      </c>
      <c r="K91" s="7" t="str">
        <f>IF(Tabela353[[#This Row],[% homologado]]&gt;=0.9,"Contrato de Fornecimento",IF(Tabela353[[#This Row],[% Cadastrado]]&lt;0.9,"Compra Direta"))</f>
        <v>Compra Direta</v>
      </c>
    </row>
    <row r="92" spans="1:11" x14ac:dyDescent="0.35">
      <c r="A92" s="58" t="s">
        <v>91</v>
      </c>
      <c r="B92" s="42" t="s">
        <v>298</v>
      </c>
      <c r="C92" s="48">
        <v>8800.98</v>
      </c>
      <c r="D92" s="25">
        <f t="shared" si="8"/>
        <v>6160.6859999999997</v>
      </c>
      <c r="E92" s="26">
        <f t="shared" si="9"/>
        <v>7920.8819999999996</v>
      </c>
      <c r="F92" s="16"/>
      <c r="G92" s="51">
        <f>Tabela353[[#This Row],[Volume
Cadastrado (m³)]]/Tabela353[[#This Row],[Volume equivalente de  Etanol Anidro comercializado em 2025 (m³)]]</f>
        <v>0</v>
      </c>
      <c r="H92" s="16"/>
      <c r="I92" s="9">
        <f t="shared" si="10"/>
        <v>0</v>
      </c>
      <c r="J92" s="7" t="str">
        <f t="shared" si="11"/>
        <v>Não</v>
      </c>
      <c r="K92" s="7" t="str">
        <f>IF(Tabela353[[#This Row],[% homologado]]&gt;=0.9,"Contrato de Fornecimento",IF(Tabela353[[#This Row],[% Cadastrado]]&lt;0.9,"Compra Direta"))</f>
        <v>Compra Direta</v>
      </c>
    </row>
    <row r="93" spans="1:11" x14ac:dyDescent="0.35">
      <c r="A93" s="58" t="s">
        <v>86</v>
      </c>
      <c r="B93" s="42" t="s">
        <v>299</v>
      </c>
      <c r="C93" s="48">
        <v>8753.85</v>
      </c>
      <c r="D93" s="25">
        <f t="shared" si="8"/>
        <v>6127.6949999999997</v>
      </c>
      <c r="E93" s="25">
        <f t="shared" si="9"/>
        <v>7878.4650000000001</v>
      </c>
      <c r="F93" s="16"/>
      <c r="G93" s="51">
        <f>Tabela353[[#This Row],[Volume
Cadastrado (m³)]]/Tabela353[[#This Row],[Volume equivalente de  Etanol Anidro comercializado em 2025 (m³)]]</f>
        <v>0</v>
      </c>
      <c r="H93" s="16"/>
      <c r="I93" s="9">
        <f t="shared" si="10"/>
        <v>0</v>
      </c>
      <c r="J93" s="7" t="str">
        <f t="shared" si="11"/>
        <v>Não</v>
      </c>
      <c r="K93" s="7" t="str">
        <f>IF(Tabela353[[#This Row],[% homologado]]&gt;=0.9,"Contrato de Fornecimento",IF(Tabela353[[#This Row],[% Cadastrado]]&lt;0.9,"Compra Direta"))</f>
        <v>Compra Direta</v>
      </c>
    </row>
    <row r="94" spans="1:11" x14ac:dyDescent="0.35">
      <c r="A94" s="58" t="s">
        <v>92</v>
      </c>
      <c r="B94" s="42" t="s">
        <v>300</v>
      </c>
      <c r="C94" s="48">
        <v>8618.8739999999998</v>
      </c>
      <c r="D94" s="25">
        <f t="shared" si="8"/>
        <v>6033.2117999999991</v>
      </c>
      <c r="E94" s="26">
        <f t="shared" si="9"/>
        <v>7756.9866000000002</v>
      </c>
      <c r="F94" s="16"/>
      <c r="G94" s="51">
        <f>Tabela353[[#This Row],[Volume
Cadastrado (m³)]]/Tabela353[[#This Row],[Volume equivalente de  Etanol Anidro comercializado em 2025 (m³)]]</f>
        <v>0</v>
      </c>
      <c r="H94" s="16"/>
      <c r="I94" s="9">
        <f t="shared" si="10"/>
        <v>0</v>
      </c>
      <c r="J94" s="7" t="str">
        <f t="shared" si="11"/>
        <v>Não</v>
      </c>
      <c r="K94" s="7" t="str">
        <f>IF(Tabela353[[#This Row],[% homologado]]&gt;=0.9,"Contrato de Fornecimento",IF(Tabela353[[#This Row],[% Cadastrado]]&lt;0.9,"Compra Direta"))</f>
        <v>Compra Direta</v>
      </c>
    </row>
    <row r="95" spans="1:11" x14ac:dyDescent="0.35">
      <c r="A95" s="58" t="s">
        <v>84</v>
      </c>
      <c r="B95" s="42" t="s">
        <v>301</v>
      </c>
      <c r="C95" s="48">
        <v>8597.0079000000005</v>
      </c>
      <c r="D95" s="25">
        <f t="shared" si="8"/>
        <v>6017.90553</v>
      </c>
      <c r="E95" s="25">
        <f t="shared" si="9"/>
        <v>7737.3071100000006</v>
      </c>
      <c r="F95" s="16"/>
      <c r="G95" s="51">
        <f>Tabela353[[#This Row],[Volume
Cadastrado (m³)]]/Tabela353[[#This Row],[Volume equivalente de  Etanol Anidro comercializado em 2025 (m³)]]</f>
        <v>0</v>
      </c>
      <c r="H95" s="16"/>
      <c r="I95" s="9">
        <f t="shared" si="10"/>
        <v>0</v>
      </c>
      <c r="J95" s="7" t="str">
        <f t="shared" si="11"/>
        <v>Não</v>
      </c>
      <c r="K95" s="7" t="str">
        <f>IF(Tabela353[[#This Row],[% homologado]]&gt;=0.9,"Contrato de Fornecimento",IF(Tabela353[[#This Row],[% Cadastrado]]&lt;0.9,"Compra Direta"))</f>
        <v>Compra Direta</v>
      </c>
    </row>
    <row r="96" spans="1:11" x14ac:dyDescent="0.35">
      <c r="A96" s="58" t="s">
        <v>73</v>
      </c>
      <c r="B96" s="42" t="s">
        <v>302</v>
      </c>
      <c r="C96" s="48">
        <v>8429.1149999999998</v>
      </c>
      <c r="D96" s="25">
        <f t="shared" si="8"/>
        <v>5900.3804999999993</v>
      </c>
      <c r="E96" s="25">
        <f t="shared" si="9"/>
        <v>7586.2034999999996</v>
      </c>
      <c r="F96" s="16"/>
      <c r="G96" s="51">
        <f>Tabela353[[#This Row],[Volume
Cadastrado (m³)]]/Tabela353[[#This Row],[Volume equivalente de  Etanol Anidro comercializado em 2025 (m³)]]</f>
        <v>0</v>
      </c>
      <c r="H96" s="16"/>
      <c r="I96" s="9">
        <f t="shared" si="10"/>
        <v>0</v>
      </c>
      <c r="J96" s="7" t="str">
        <f t="shared" si="11"/>
        <v>Não</v>
      </c>
      <c r="K96" s="7" t="str">
        <f>IF(Tabela353[[#This Row],[% homologado]]&gt;=0.9,"Contrato de Fornecimento",IF(Tabela353[[#This Row],[% Cadastrado]]&lt;0.9,"Compra Direta"))</f>
        <v>Compra Direta</v>
      </c>
    </row>
    <row r="97" spans="1:11" x14ac:dyDescent="0.35">
      <c r="A97" s="58" t="s">
        <v>87</v>
      </c>
      <c r="B97" s="42" t="s">
        <v>303</v>
      </c>
      <c r="C97" s="48">
        <v>8050.3500000000013</v>
      </c>
      <c r="D97" s="25">
        <f t="shared" si="8"/>
        <v>5635.2450000000008</v>
      </c>
      <c r="E97" s="25">
        <f t="shared" si="9"/>
        <v>7245.3150000000014</v>
      </c>
      <c r="F97" s="16"/>
      <c r="G97" s="51">
        <f>Tabela353[[#This Row],[Volume
Cadastrado (m³)]]/Tabela353[[#This Row],[Volume equivalente de  Etanol Anidro comercializado em 2025 (m³)]]</f>
        <v>0</v>
      </c>
      <c r="H97" s="16"/>
      <c r="I97" s="8">
        <f t="shared" si="10"/>
        <v>0</v>
      </c>
      <c r="J97" s="7" t="str">
        <f t="shared" si="11"/>
        <v>Não</v>
      </c>
      <c r="K97" s="7" t="str">
        <f>IF(Tabela353[[#This Row],[% homologado]]&gt;=0.9,"Contrato de Fornecimento",IF(Tabela353[[#This Row],[% Cadastrado]]&lt;0.9,"Compra Direta"))</f>
        <v>Compra Direta</v>
      </c>
    </row>
    <row r="98" spans="1:11" x14ac:dyDescent="0.35">
      <c r="A98" s="58" t="s">
        <v>176</v>
      </c>
      <c r="B98" s="42" t="s">
        <v>304</v>
      </c>
      <c r="C98" s="48">
        <v>7781.3250000000007</v>
      </c>
      <c r="D98" s="25">
        <f t="shared" si="8"/>
        <v>5446.9274999999998</v>
      </c>
      <c r="E98" s="26">
        <f t="shared" si="9"/>
        <v>7003.192500000001</v>
      </c>
      <c r="F98" s="16"/>
      <c r="G98" s="51">
        <f>Tabela353[[#This Row],[Volume
Cadastrado (m³)]]/Tabela353[[#This Row],[Volume equivalente de  Etanol Anidro comercializado em 2025 (m³)]]</f>
        <v>0</v>
      </c>
      <c r="H98" s="16"/>
      <c r="I98" s="9">
        <f t="shared" si="10"/>
        <v>0</v>
      </c>
      <c r="J98" s="7" t="str">
        <f t="shared" si="11"/>
        <v>Não</v>
      </c>
      <c r="K98" s="7" t="str">
        <f>IF(Tabela353[[#This Row],[% homologado]]&gt;=0.9,"Contrato de Fornecimento",IF(Tabela353[[#This Row],[% Cadastrado]]&lt;0.9,"Compra Direta"))</f>
        <v>Compra Direta</v>
      </c>
    </row>
    <row r="99" spans="1:11" x14ac:dyDescent="0.35">
      <c r="A99" s="58" t="s">
        <v>83</v>
      </c>
      <c r="B99" s="42" t="s">
        <v>305</v>
      </c>
      <c r="C99" s="48">
        <v>7404.8154000000004</v>
      </c>
      <c r="D99" s="25">
        <f t="shared" si="8"/>
        <v>5183.3707800000002</v>
      </c>
      <c r="E99" s="25">
        <f t="shared" si="9"/>
        <v>6664.3338600000006</v>
      </c>
      <c r="F99" s="16"/>
      <c r="G99" s="51">
        <f>Tabela353[[#This Row],[Volume
Cadastrado (m³)]]/Tabela353[[#This Row],[Volume equivalente de  Etanol Anidro comercializado em 2025 (m³)]]</f>
        <v>0</v>
      </c>
      <c r="H99" s="16"/>
      <c r="I99" s="9">
        <f t="shared" si="10"/>
        <v>0</v>
      </c>
      <c r="J99" s="7" t="str">
        <f t="shared" si="11"/>
        <v>Não</v>
      </c>
      <c r="K99" s="7" t="str">
        <f>IF(Tabela353[[#This Row],[% homologado]]&gt;=0.9,"Contrato de Fornecimento",IF(Tabela353[[#This Row],[% Cadastrado]]&lt;0.9,"Compra Direta"))</f>
        <v>Compra Direta</v>
      </c>
    </row>
    <row r="100" spans="1:11" x14ac:dyDescent="0.35">
      <c r="A100" s="58" t="s">
        <v>89</v>
      </c>
      <c r="B100" s="42" t="s">
        <v>306</v>
      </c>
      <c r="C100" s="48">
        <v>6821.3700000000008</v>
      </c>
      <c r="D100" s="25">
        <f t="shared" si="8"/>
        <v>4774.9589999999998</v>
      </c>
      <c r="E100" s="25">
        <f t="shared" si="9"/>
        <v>6139.2330000000011</v>
      </c>
      <c r="F100" s="16"/>
      <c r="G100" s="51">
        <f>Tabela353[[#This Row],[Volume
Cadastrado (m³)]]/Tabela353[[#This Row],[Volume equivalente de  Etanol Anidro comercializado em 2025 (m³)]]</f>
        <v>0</v>
      </c>
      <c r="H100" s="16"/>
      <c r="I100" s="9">
        <f t="shared" si="10"/>
        <v>0</v>
      </c>
      <c r="J100" s="7" t="str">
        <f t="shared" si="11"/>
        <v>Não</v>
      </c>
      <c r="K100" s="7" t="str">
        <f>IF(Tabela353[[#This Row],[% homologado]]&gt;=0.9,"Contrato de Fornecimento",IF(Tabela353[[#This Row],[% Cadastrado]]&lt;0.9,"Compra Direta"))</f>
        <v>Compra Direta</v>
      </c>
    </row>
    <row r="101" spans="1:11" x14ac:dyDescent="0.35">
      <c r="A101" s="58" t="s">
        <v>112</v>
      </c>
      <c r="B101" s="42" t="s">
        <v>307</v>
      </c>
      <c r="C101" s="48">
        <v>5955.7800000000016</v>
      </c>
      <c r="D101" s="25">
        <f t="shared" si="8"/>
        <v>4169.0460000000012</v>
      </c>
      <c r="E101" s="25">
        <f t="shared" si="9"/>
        <v>5360.2020000000011</v>
      </c>
      <c r="F101" s="16"/>
      <c r="G101" s="51">
        <f>Tabela353[[#This Row],[Volume
Cadastrado (m³)]]/Tabela353[[#This Row],[Volume equivalente de  Etanol Anidro comercializado em 2025 (m³)]]</f>
        <v>0</v>
      </c>
      <c r="H101" s="16"/>
      <c r="I101" s="9">
        <f t="shared" si="10"/>
        <v>0</v>
      </c>
      <c r="J101" s="7" t="str">
        <f t="shared" si="11"/>
        <v>Não</v>
      </c>
      <c r="K101" s="7" t="str">
        <f>IF(Tabela353[[#This Row],[% homologado]]&gt;=0.9,"Contrato de Fornecimento",IF(Tabela353[[#This Row],[% Cadastrado]]&lt;0.9,"Compra Direta"))</f>
        <v>Compra Direta</v>
      </c>
    </row>
    <row r="102" spans="1:11" x14ac:dyDescent="0.35">
      <c r="A102" s="58" t="s">
        <v>94</v>
      </c>
      <c r="B102" s="42" t="s">
        <v>308</v>
      </c>
      <c r="C102" s="48">
        <v>5864.6400000000012</v>
      </c>
      <c r="D102" s="25">
        <f t="shared" si="8"/>
        <v>4105.2480000000005</v>
      </c>
      <c r="E102" s="25">
        <f t="shared" si="9"/>
        <v>5278.1760000000013</v>
      </c>
      <c r="F102" s="16"/>
      <c r="G102" s="51">
        <f>Tabela353[[#This Row],[Volume
Cadastrado (m³)]]/Tabela353[[#This Row],[Volume equivalente de  Etanol Anidro comercializado em 2025 (m³)]]</f>
        <v>0</v>
      </c>
      <c r="H102" s="16"/>
      <c r="I102" s="8">
        <f t="shared" si="10"/>
        <v>0</v>
      </c>
      <c r="J102" s="7" t="str">
        <f t="shared" si="11"/>
        <v>Não</v>
      </c>
      <c r="K102" s="7" t="str">
        <f>IF(Tabela353[[#This Row],[% homologado]]&gt;=0.9,"Contrato de Fornecimento",IF(Tabela353[[#This Row],[% Cadastrado]]&lt;0.9,"Compra Direta"))</f>
        <v>Compra Direta</v>
      </c>
    </row>
    <row r="103" spans="1:11" x14ac:dyDescent="0.35">
      <c r="A103" s="58" t="s">
        <v>146</v>
      </c>
      <c r="B103" s="42" t="s">
        <v>309</v>
      </c>
      <c r="C103" s="48">
        <v>5584.5</v>
      </c>
      <c r="D103" s="25">
        <f t="shared" si="8"/>
        <v>3909.1499999999996</v>
      </c>
      <c r="E103" s="25">
        <f t="shared" si="9"/>
        <v>5026.05</v>
      </c>
      <c r="F103" s="16"/>
      <c r="G103" s="51">
        <f>Tabela353[[#This Row],[Volume
Cadastrado (m³)]]/Tabela353[[#This Row],[Volume equivalente de  Etanol Anidro comercializado em 2025 (m³)]]</f>
        <v>0</v>
      </c>
      <c r="H103" s="16"/>
      <c r="I103" s="9">
        <f t="shared" si="10"/>
        <v>0</v>
      </c>
      <c r="J103" s="7" t="str">
        <f t="shared" si="11"/>
        <v>Não</v>
      </c>
      <c r="K103" s="7" t="str">
        <f>IF(Tabela353[[#This Row],[% homologado]]&gt;=0.9,"Contrato de Fornecimento",IF(Tabela353[[#This Row],[% Cadastrado]]&lt;0.9,"Compra Direta"))</f>
        <v>Compra Direta</v>
      </c>
    </row>
    <row r="104" spans="1:11" x14ac:dyDescent="0.35">
      <c r="A104" s="58" t="s">
        <v>158</v>
      </c>
      <c r="B104" s="42" t="s">
        <v>310</v>
      </c>
      <c r="C104" s="48">
        <v>5279.1000000000013</v>
      </c>
      <c r="D104" s="25">
        <f t="shared" ref="D104:D135" si="12">C104*0.7</f>
        <v>3695.3700000000008</v>
      </c>
      <c r="E104" s="25">
        <f t="shared" ref="E104:E135" si="13">C104*0.9</f>
        <v>4751.1900000000014</v>
      </c>
      <c r="F104" s="16"/>
      <c r="G104" s="51">
        <f>Tabela353[[#This Row],[Volume
Cadastrado (m³)]]/Tabela353[[#This Row],[Volume equivalente de  Etanol Anidro comercializado em 2025 (m³)]]</f>
        <v>0</v>
      </c>
      <c r="H104" s="16"/>
      <c r="I104" s="9">
        <f t="shared" ref="I104:I135" si="14">H104/C104</f>
        <v>0</v>
      </c>
      <c r="J104" s="7" t="str">
        <f t="shared" ref="J104:J135" si="15">IF(I104&gt;=90%,"Sim","Não")</f>
        <v>Não</v>
      </c>
      <c r="K104" s="7" t="str">
        <f>IF(Tabela353[[#This Row],[% homologado]]&gt;=0.9,"Contrato de Fornecimento",IF(Tabela353[[#This Row],[% Cadastrado]]&lt;0.9,"Compra Direta"))</f>
        <v>Compra Direta</v>
      </c>
    </row>
    <row r="105" spans="1:11" x14ac:dyDescent="0.35">
      <c r="A105" s="58" t="s">
        <v>139</v>
      </c>
      <c r="B105" s="42" t="s">
        <v>311</v>
      </c>
      <c r="C105" s="48">
        <v>5267.1</v>
      </c>
      <c r="D105" s="25">
        <f t="shared" si="12"/>
        <v>3686.97</v>
      </c>
      <c r="E105" s="25">
        <f t="shared" si="13"/>
        <v>4740.3900000000003</v>
      </c>
      <c r="F105" s="16"/>
      <c r="G105" s="51">
        <f>Tabela353[[#This Row],[Volume
Cadastrado (m³)]]/Tabela353[[#This Row],[Volume equivalente de  Etanol Anidro comercializado em 2025 (m³)]]</f>
        <v>0</v>
      </c>
      <c r="H105" s="16"/>
      <c r="I105" s="9">
        <f t="shared" si="14"/>
        <v>0</v>
      </c>
      <c r="J105" s="7" t="str">
        <f t="shared" si="15"/>
        <v>Não</v>
      </c>
      <c r="K105" s="7" t="str">
        <f>IF(Tabela353[[#This Row],[% homologado]]&gt;=0.9,"Contrato de Fornecimento",IF(Tabela353[[#This Row],[% Cadastrado]]&lt;0.9,"Compra Direta"))</f>
        <v>Compra Direta</v>
      </c>
    </row>
    <row r="106" spans="1:11" x14ac:dyDescent="0.35">
      <c r="A106" s="58" t="s">
        <v>107</v>
      </c>
      <c r="B106" s="42" t="s">
        <v>312</v>
      </c>
      <c r="C106" s="48">
        <v>4992.1500000000015</v>
      </c>
      <c r="D106" s="25">
        <f t="shared" si="12"/>
        <v>3494.505000000001</v>
      </c>
      <c r="E106" s="25">
        <f t="shared" si="13"/>
        <v>4492.9350000000013</v>
      </c>
      <c r="F106" s="16"/>
      <c r="G106" s="51">
        <f>Tabela353[[#This Row],[Volume
Cadastrado (m³)]]/Tabela353[[#This Row],[Volume equivalente de  Etanol Anidro comercializado em 2025 (m³)]]</f>
        <v>0</v>
      </c>
      <c r="H106" s="16"/>
      <c r="I106" s="9">
        <f t="shared" si="14"/>
        <v>0</v>
      </c>
      <c r="J106" s="7" t="str">
        <f t="shared" si="15"/>
        <v>Não</v>
      </c>
      <c r="K106" s="7" t="str">
        <f>IF(Tabela353[[#This Row],[% homologado]]&gt;=0.9,"Contrato de Fornecimento",IF(Tabela353[[#This Row],[% Cadastrado]]&lt;0.9,"Compra Direta"))</f>
        <v>Compra Direta</v>
      </c>
    </row>
    <row r="107" spans="1:11" x14ac:dyDescent="0.35">
      <c r="A107" s="58" t="s">
        <v>95</v>
      </c>
      <c r="B107" s="42" t="s">
        <v>313</v>
      </c>
      <c r="C107" s="48">
        <v>4861.8</v>
      </c>
      <c r="D107" s="25">
        <f t="shared" si="12"/>
        <v>3403.2599999999998</v>
      </c>
      <c r="E107" s="25">
        <f t="shared" si="13"/>
        <v>4375.62</v>
      </c>
      <c r="F107" s="16"/>
      <c r="G107" s="51">
        <f>Tabela353[[#This Row],[Volume
Cadastrado (m³)]]/Tabela353[[#This Row],[Volume equivalente de  Etanol Anidro comercializado em 2025 (m³)]]</f>
        <v>0</v>
      </c>
      <c r="H107" s="16"/>
      <c r="I107" s="9">
        <f t="shared" si="14"/>
        <v>0</v>
      </c>
      <c r="J107" s="7" t="str">
        <f t="shared" si="15"/>
        <v>Não</v>
      </c>
      <c r="K107" s="7" t="str">
        <f>IF(Tabela353[[#This Row],[% homologado]]&gt;=0.9,"Contrato de Fornecimento",IF(Tabela353[[#This Row],[% Cadastrado]]&lt;0.9,"Compra Direta"))</f>
        <v>Compra Direta</v>
      </c>
    </row>
    <row r="108" spans="1:11" x14ac:dyDescent="0.35">
      <c r="A108" s="58" t="s">
        <v>105</v>
      </c>
      <c r="B108" s="42" t="s">
        <v>314</v>
      </c>
      <c r="C108" s="48">
        <v>4419.0762000000004</v>
      </c>
      <c r="D108" s="25">
        <f t="shared" si="12"/>
        <v>3093.3533400000001</v>
      </c>
      <c r="E108" s="25">
        <f t="shared" si="13"/>
        <v>3977.1685800000005</v>
      </c>
      <c r="F108" s="16"/>
      <c r="G108" s="51">
        <f>Tabela353[[#This Row],[Volume
Cadastrado (m³)]]/Tabela353[[#This Row],[Volume equivalente de  Etanol Anidro comercializado em 2025 (m³)]]</f>
        <v>0</v>
      </c>
      <c r="H108" s="16"/>
      <c r="I108" s="9">
        <f t="shared" si="14"/>
        <v>0</v>
      </c>
      <c r="J108" s="7" t="str">
        <f t="shared" si="15"/>
        <v>Não</v>
      </c>
      <c r="K108" s="7" t="str">
        <f>IF(Tabela353[[#This Row],[% homologado]]&gt;=0.9,"Contrato de Fornecimento",IF(Tabela353[[#This Row],[% Cadastrado]]&lt;0.9,"Compra Direta"))</f>
        <v>Compra Direta</v>
      </c>
    </row>
    <row r="109" spans="1:11" x14ac:dyDescent="0.35">
      <c r="A109" s="58" t="s">
        <v>102</v>
      </c>
      <c r="B109" s="42" t="s">
        <v>315</v>
      </c>
      <c r="C109" s="48">
        <v>3769.2000000000003</v>
      </c>
      <c r="D109" s="25">
        <f t="shared" si="12"/>
        <v>2638.44</v>
      </c>
      <c r="E109" s="25">
        <f t="shared" si="13"/>
        <v>3392.28</v>
      </c>
      <c r="F109" s="16"/>
      <c r="G109" s="51">
        <f>Tabela353[[#This Row],[Volume
Cadastrado (m³)]]/Tabela353[[#This Row],[Volume equivalente de  Etanol Anidro comercializado em 2025 (m³)]]</f>
        <v>0</v>
      </c>
      <c r="H109" s="16"/>
      <c r="I109" s="9">
        <f t="shared" si="14"/>
        <v>0</v>
      </c>
      <c r="J109" s="7" t="str">
        <f t="shared" si="15"/>
        <v>Não</v>
      </c>
      <c r="K109" s="7" t="str">
        <f>IF(Tabela353[[#This Row],[% homologado]]&gt;=0.9,"Contrato de Fornecimento",IF(Tabela353[[#This Row],[% Cadastrado]]&lt;0.9,"Compra Direta"))</f>
        <v>Compra Direta</v>
      </c>
    </row>
    <row r="110" spans="1:11" x14ac:dyDescent="0.35">
      <c r="A110" s="58" t="s">
        <v>106</v>
      </c>
      <c r="B110" s="42" t="s">
        <v>316</v>
      </c>
      <c r="C110" s="48">
        <v>3121.7999999999997</v>
      </c>
      <c r="D110" s="25">
        <f t="shared" si="12"/>
        <v>2185.2599999999998</v>
      </c>
      <c r="E110" s="25">
        <f t="shared" si="13"/>
        <v>2809.62</v>
      </c>
      <c r="F110" s="16"/>
      <c r="G110" s="51">
        <f>Tabela353[[#This Row],[Volume
Cadastrado (m³)]]/Tabela353[[#This Row],[Volume equivalente de  Etanol Anidro comercializado em 2025 (m³)]]</f>
        <v>0</v>
      </c>
      <c r="H110" s="16"/>
      <c r="I110" s="9">
        <f t="shared" si="14"/>
        <v>0</v>
      </c>
      <c r="J110" s="7" t="str">
        <f t="shared" si="15"/>
        <v>Não</v>
      </c>
      <c r="K110" s="7" t="str">
        <f>IF(Tabela353[[#This Row],[% homologado]]&gt;=0.9,"Contrato de Fornecimento",IF(Tabela353[[#This Row],[% Cadastrado]]&lt;0.9,"Compra Direta"))</f>
        <v>Compra Direta</v>
      </c>
    </row>
    <row r="111" spans="1:11" x14ac:dyDescent="0.35">
      <c r="A111" s="58" t="s">
        <v>192</v>
      </c>
      <c r="B111" s="42" t="s">
        <v>317</v>
      </c>
      <c r="C111" s="48">
        <v>2620.6500000000005</v>
      </c>
      <c r="D111" s="25">
        <f t="shared" si="12"/>
        <v>1834.4550000000002</v>
      </c>
      <c r="E111" s="25">
        <f t="shared" si="13"/>
        <v>2358.5850000000005</v>
      </c>
      <c r="F111" s="16"/>
      <c r="G111" s="51">
        <f>Tabela353[[#This Row],[Volume
Cadastrado (m³)]]/Tabela353[[#This Row],[Volume equivalente de  Etanol Anidro comercializado em 2025 (m³)]]</f>
        <v>0</v>
      </c>
      <c r="H111" s="16"/>
      <c r="I111" s="9">
        <f t="shared" si="14"/>
        <v>0</v>
      </c>
      <c r="J111" s="7" t="str">
        <f t="shared" si="15"/>
        <v>Não</v>
      </c>
      <c r="K111" s="7" t="str">
        <f>IF(Tabela353[[#This Row],[% homologado]]&gt;=0.9,"Contrato de Fornecimento",IF(Tabela353[[#This Row],[% Cadastrado]]&lt;0.9,"Compra Direta"))</f>
        <v>Compra Direta</v>
      </c>
    </row>
    <row r="112" spans="1:11" x14ac:dyDescent="0.35">
      <c r="A112" s="58" t="s">
        <v>76</v>
      </c>
      <c r="B112" s="42" t="s">
        <v>318</v>
      </c>
      <c r="C112" s="48">
        <v>2579.6400000000003</v>
      </c>
      <c r="D112" s="25">
        <f t="shared" si="12"/>
        <v>1805.748</v>
      </c>
      <c r="E112" s="25">
        <f t="shared" si="13"/>
        <v>2321.6760000000004</v>
      </c>
      <c r="F112" s="16"/>
      <c r="G112" s="51">
        <f>Tabela353[[#This Row],[Volume
Cadastrado (m³)]]/Tabela353[[#This Row],[Volume equivalente de  Etanol Anidro comercializado em 2025 (m³)]]</f>
        <v>0</v>
      </c>
      <c r="H112" s="16"/>
      <c r="I112" s="9">
        <f t="shared" si="14"/>
        <v>0</v>
      </c>
      <c r="J112" s="7" t="str">
        <f t="shared" si="15"/>
        <v>Não</v>
      </c>
      <c r="K112" s="7" t="str">
        <f>IF(Tabela353[[#This Row],[% homologado]]&gt;=0.9,"Contrato de Fornecimento",IF(Tabela353[[#This Row],[% Cadastrado]]&lt;0.9,"Compra Direta"))</f>
        <v>Compra Direta</v>
      </c>
    </row>
    <row r="113" spans="1:11" x14ac:dyDescent="0.35">
      <c r="A113" s="58" t="s">
        <v>104</v>
      </c>
      <c r="B113" s="42" t="s">
        <v>319</v>
      </c>
      <c r="C113" s="48">
        <v>2449.2750000000001</v>
      </c>
      <c r="D113" s="25">
        <f t="shared" si="12"/>
        <v>1714.4925000000001</v>
      </c>
      <c r="E113" s="25">
        <f t="shared" si="13"/>
        <v>2204.3475000000003</v>
      </c>
      <c r="F113" s="16"/>
      <c r="G113" s="51">
        <f>Tabela353[[#This Row],[Volume
Cadastrado (m³)]]/Tabela353[[#This Row],[Volume equivalente de  Etanol Anidro comercializado em 2025 (m³)]]</f>
        <v>0</v>
      </c>
      <c r="H113" s="16"/>
      <c r="I113" s="9">
        <f t="shared" si="14"/>
        <v>0</v>
      </c>
      <c r="J113" s="7" t="str">
        <f t="shared" si="15"/>
        <v>Não</v>
      </c>
      <c r="K113" s="7" t="str">
        <f>IF(Tabela353[[#This Row],[% homologado]]&gt;=0.9,"Contrato de Fornecimento",IF(Tabela353[[#This Row],[% Cadastrado]]&lt;0.9,"Compra Direta"))</f>
        <v>Compra Direta</v>
      </c>
    </row>
    <row r="114" spans="1:11" x14ac:dyDescent="0.35">
      <c r="A114" s="58" t="s">
        <v>96</v>
      </c>
      <c r="B114" s="42" t="s">
        <v>320</v>
      </c>
      <c r="C114" s="48">
        <v>2372.88</v>
      </c>
      <c r="D114" s="25">
        <f t="shared" si="12"/>
        <v>1661.0160000000001</v>
      </c>
      <c r="E114" s="25">
        <f t="shared" si="13"/>
        <v>2135.5920000000001</v>
      </c>
      <c r="F114" s="16"/>
      <c r="G114" s="51">
        <f>Tabela353[[#This Row],[Volume
Cadastrado (m³)]]/Tabela353[[#This Row],[Volume equivalente de  Etanol Anidro comercializado em 2025 (m³)]]</f>
        <v>0</v>
      </c>
      <c r="H114" s="16"/>
      <c r="I114" s="9">
        <f t="shared" si="14"/>
        <v>0</v>
      </c>
      <c r="J114" s="7" t="str">
        <f t="shared" si="15"/>
        <v>Não</v>
      </c>
      <c r="K114" s="7" t="str">
        <f>IF(Tabela353[[#This Row],[% homologado]]&gt;=0.9,"Contrato de Fornecimento",IF(Tabela353[[#This Row],[% Cadastrado]]&lt;0.9,"Compra Direta"))</f>
        <v>Compra Direta</v>
      </c>
    </row>
    <row r="115" spans="1:11" x14ac:dyDescent="0.35">
      <c r="A115" s="58" t="s">
        <v>109</v>
      </c>
      <c r="B115" s="42" t="s">
        <v>321</v>
      </c>
      <c r="C115" s="48">
        <v>2292.0000000000005</v>
      </c>
      <c r="D115" s="25">
        <f t="shared" si="12"/>
        <v>1604.4000000000003</v>
      </c>
      <c r="E115" s="25">
        <f t="shared" si="13"/>
        <v>2062.8000000000006</v>
      </c>
      <c r="F115" s="16"/>
      <c r="G115" s="51">
        <f>Tabela353[[#This Row],[Volume
Cadastrado (m³)]]/Tabela353[[#This Row],[Volume equivalente de  Etanol Anidro comercializado em 2025 (m³)]]</f>
        <v>0</v>
      </c>
      <c r="H115" s="16"/>
      <c r="I115" s="8">
        <f t="shared" si="14"/>
        <v>0</v>
      </c>
      <c r="J115" s="7" t="str">
        <f t="shared" si="15"/>
        <v>Não</v>
      </c>
      <c r="K115" s="7" t="str">
        <f>IF(Tabela353[[#This Row],[% homologado]]&gt;=0.9,"Contrato de Fornecimento",IF(Tabela353[[#This Row],[% Cadastrado]]&lt;0.9,"Compra Direta"))</f>
        <v>Compra Direta</v>
      </c>
    </row>
    <row r="116" spans="1:11" x14ac:dyDescent="0.35">
      <c r="A116" s="58" t="s">
        <v>182</v>
      </c>
      <c r="B116" s="42" t="s">
        <v>322</v>
      </c>
      <c r="C116" s="48">
        <v>2192.7000000000007</v>
      </c>
      <c r="D116" s="25">
        <f t="shared" si="12"/>
        <v>1534.8900000000003</v>
      </c>
      <c r="E116" s="25">
        <f t="shared" si="13"/>
        <v>1973.4300000000007</v>
      </c>
      <c r="F116" s="16"/>
      <c r="G116" s="51">
        <f>Tabela353[[#This Row],[Volume
Cadastrado (m³)]]/Tabela353[[#This Row],[Volume equivalente de  Etanol Anidro comercializado em 2025 (m³)]]</f>
        <v>0</v>
      </c>
      <c r="H116" s="16"/>
      <c r="I116" s="9">
        <f t="shared" si="14"/>
        <v>0</v>
      </c>
      <c r="J116" s="7" t="str">
        <f t="shared" si="15"/>
        <v>Não</v>
      </c>
      <c r="K116" s="7" t="str">
        <f>IF(Tabela353[[#This Row],[% homologado]]&gt;=0.9,"Contrato de Fornecimento",IF(Tabela353[[#This Row],[% Cadastrado]]&lt;0.9,"Compra Direta"))</f>
        <v>Compra Direta</v>
      </c>
    </row>
    <row r="117" spans="1:11" x14ac:dyDescent="0.35">
      <c r="A117" s="58" t="s">
        <v>103</v>
      </c>
      <c r="B117" s="42" t="s">
        <v>323</v>
      </c>
      <c r="C117" s="48">
        <v>2133.15</v>
      </c>
      <c r="D117" s="25">
        <f t="shared" si="12"/>
        <v>1493.2049999999999</v>
      </c>
      <c r="E117" s="25">
        <f t="shared" si="13"/>
        <v>1919.835</v>
      </c>
      <c r="F117" s="16"/>
      <c r="G117" s="51">
        <f>Tabela353[[#This Row],[Volume
Cadastrado (m³)]]/Tabela353[[#This Row],[Volume equivalente de  Etanol Anidro comercializado em 2025 (m³)]]</f>
        <v>0</v>
      </c>
      <c r="H117" s="16"/>
      <c r="I117" s="8">
        <f t="shared" si="14"/>
        <v>0</v>
      </c>
      <c r="J117" s="7" t="str">
        <f t="shared" si="15"/>
        <v>Não</v>
      </c>
      <c r="K117" s="7" t="str">
        <f>IF(Tabela353[[#This Row],[% homologado]]&gt;=0.9,"Contrato de Fornecimento",IF(Tabela353[[#This Row],[% Cadastrado]]&lt;0.9,"Compra Direta"))</f>
        <v>Compra Direta</v>
      </c>
    </row>
    <row r="118" spans="1:11" x14ac:dyDescent="0.35">
      <c r="A118" s="58" t="s">
        <v>164</v>
      </c>
      <c r="B118" s="42" t="s">
        <v>324</v>
      </c>
      <c r="C118" s="48">
        <v>1871.25</v>
      </c>
      <c r="D118" s="25">
        <f t="shared" si="12"/>
        <v>1309.875</v>
      </c>
      <c r="E118" s="26">
        <f t="shared" si="13"/>
        <v>1684.125</v>
      </c>
      <c r="F118" s="16"/>
      <c r="G118" s="51">
        <f>Tabela353[[#This Row],[Volume
Cadastrado (m³)]]/Tabela353[[#This Row],[Volume equivalente de  Etanol Anidro comercializado em 2025 (m³)]]</f>
        <v>0</v>
      </c>
      <c r="H118" s="16"/>
      <c r="I118" s="9">
        <f t="shared" si="14"/>
        <v>0</v>
      </c>
      <c r="J118" s="7" t="str">
        <f t="shared" si="15"/>
        <v>Não</v>
      </c>
      <c r="K118" s="7" t="str">
        <f>IF(Tabela353[[#This Row],[% homologado]]&gt;=0.9,"Contrato de Fornecimento",IF(Tabela353[[#This Row],[% Cadastrado]]&lt;0.9,"Compra Direta"))</f>
        <v>Compra Direta</v>
      </c>
    </row>
    <row r="119" spans="1:11" x14ac:dyDescent="0.35">
      <c r="A119" s="58" t="s">
        <v>168</v>
      </c>
      <c r="B119" s="42" t="s">
        <v>325</v>
      </c>
      <c r="C119" s="48">
        <v>1592.4000000000003</v>
      </c>
      <c r="D119" s="25">
        <f t="shared" si="12"/>
        <v>1114.68</v>
      </c>
      <c r="E119" s="26">
        <f t="shared" si="13"/>
        <v>1433.1600000000003</v>
      </c>
      <c r="F119" s="16"/>
      <c r="G119" s="51">
        <f>Tabela353[[#This Row],[Volume
Cadastrado (m³)]]/Tabela353[[#This Row],[Volume equivalente de  Etanol Anidro comercializado em 2025 (m³)]]</f>
        <v>0</v>
      </c>
      <c r="H119" s="16"/>
      <c r="I119" s="9">
        <f t="shared" si="14"/>
        <v>0</v>
      </c>
      <c r="J119" s="7" t="str">
        <f t="shared" si="15"/>
        <v>Não</v>
      </c>
      <c r="K119" s="7" t="str">
        <f>IF(Tabela353[[#This Row],[% homologado]]&gt;=0.9,"Contrato de Fornecimento",IF(Tabela353[[#This Row],[% Cadastrado]]&lt;0.9,"Compra Direta"))</f>
        <v>Compra Direta</v>
      </c>
    </row>
    <row r="120" spans="1:11" x14ac:dyDescent="0.35">
      <c r="A120" s="58" t="s">
        <v>114</v>
      </c>
      <c r="B120" s="42" t="s">
        <v>326</v>
      </c>
      <c r="C120" s="48">
        <v>1565.25</v>
      </c>
      <c r="D120" s="25">
        <f t="shared" si="12"/>
        <v>1095.675</v>
      </c>
      <c r="E120" s="25">
        <f t="shared" si="13"/>
        <v>1408.7250000000001</v>
      </c>
      <c r="F120" s="16"/>
      <c r="G120" s="51">
        <f>Tabela353[[#This Row],[Volume
Cadastrado (m³)]]/Tabela353[[#This Row],[Volume equivalente de  Etanol Anidro comercializado em 2025 (m³)]]</f>
        <v>0</v>
      </c>
      <c r="H120" s="16"/>
      <c r="I120" s="8">
        <f t="shared" si="14"/>
        <v>0</v>
      </c>
      <c r="J120" s="7" t="str">
        <f t="shared" si="15"/>
        <v>Não</v>
      </c>
      <c r="K120" s="7" t="str">
        <f>IF(Tabela353[[#This Row],[% homologado]]&gt;=0.9,"Contrato de Fornecimento",IF(Tabela353[[#This Row],[% Cadastrado]]&lt;0.9,"Compra Direta"))</f>
        <v>Compra Direta</v>
      </c>
    </row>
    <row r="121" spans="1:11" x14ac:dyDescent="0.35">
      <c r="A121" s="58" t="s">
        <v>115</v>
      </c>
      <c r="B121" s="42" t="s">
        <v>327</v>
      </c>
      <c r="C121" s="48">
        <v>1527.1800000000003</v>
      </c>
      <c r="D121" s="25">
        <f t="shared" si="12"/>
        <v>1069.0260000000001</v>
      </c>
      <c r="E121" s="25">
        <f t="shared" si="13"/>
        <v>1374.4620000000002</v>
      </c>
      <c r="F121" s="16"/>
      <c r="G121" s="51">
        <f>Tabela353[[#This Row],[Volume
Cadastrado (m³)]]/Tabela353[[#This Row],[Volume equivalente de  Etanol Anidro comercializado em 2025 (m³)]]</f>
        <v>0</v>
      </c>
      <c r="H121" s="16"/>
      <c r="I121" s="9">
        <f t="shared" si="14"/>
        <v>0</v>
      </c>
      <c r="J121" s="7" t="str">
        <f t="shared" si="15"/>
        <v>Não</v>
      </c>
      <c r="K121" s="7" t="str">
        <f>IF(Tabela353[[#This Row],[% homologado]]&gt;=0.9,"Contrato de Fornecimento",IF(Tabela353[[#This Row],[% Cadastrado]]&lt;0.9,"Compra Direta"))</f>
        <v>Compra Direta</v>
      </c>
    </row>
    <row r="122" spans="1:11" x14ac:dyDescent="0.35">
      <c r="A122" s="58" t="s">
        <v>98</v>
      </c>
      <c r="B122" s="42" t="s">
        <v>328</v>
      </c>
      <c r="C122" s="48">
        <v>1331.9580000000001</v>
      </c>
      <c r="D122" s="25">
        <f t="shared" si="12"/>
        <v>932.37059999999997</v>
      </c>
      <c r="E122" s="25">
        <f t="shared" si="13"/>
        <v>1198.7622000000001</v>
      </c>
      <c r="F122" s="16"/>
      <c r="G122" s="51">
        <f>Tabela353[[#This Row],[Volume
Cadastrado (m³)]]/Tabela353[[#This Row],[Volume equivalente de  Etanol Anidro comercializado em 2025 (m³)]]</f>
        <v>0</v>
      </c>
      <c r="H122" s="16"/>
      <c r="I122" s="9">
        <f t="shared" si="14"/>
        <v>0</v>
      </c>
      <c r="J122" s="7" t="str">
        <f t="shared" si="15"/>
        <v>Não</v>
      </c>
      <c r="K122" s="7" t="str">
        <f>IF(Tabela353[[#This Row],[% homologado]]&gt;=0.9,"Contrato de Fornecimento",IF(Tabela353[[#This Row],[% Cadastrado]]&lt;0.9,"Compra Direta"))</f>
        <v>Compra Direta</v>
      </c>
    </row>
    <row r="123" spans="1:11" x14ac:dyDescent="0.35">
      <c r="A123" s="58" t="s">
        <v>113</v>
      </c>
      <c r="B123" s="42" t="s">
        <v>329</v>
      </c>
      <c r="C123" s="48">
        <v>1280.55</v>
      </c>
      <c r="D123" s="25">
        <f t="shared" si="12"/>
        <v>896.38499999999988</v>
      </c>
      <c r="E123" s="25">
        <f t="shared" si="13"/>
        <v>1152.4949999999999</v>
      </c>
      <c r="F123" s="16"/>
      <c r="G123" s="51">
        <f>Tabela353[[#This Row],[Volume
Cadastrado (m³)]]/Tabela353[[#This Row],[Volume equivalente de  Etanol Anidro comercializado em 2025 (m³)]]</f>
        <v>0</v>
      </c>
      <c r="H123" s="16"/>
      <c r="I123" s="9">
        <f t="shared" si="14"/>
        <v>0</v>
      </c>
      <c r="J123" s="7" t="str">
        <f t="shared" si="15"/>
        <v>Não</v>
      </c>
      <c r="K123" s="7" t="str">
        <f>IF(Tabela353[[#This Row],[% homologado]]&gt;=0.9,"Contrato de Fornecimento",IF(Tabela353[[#This Row],[% Cadastrado]]&lt;0.9,"Compra Direta"))</f>
        <v>Compra Direta</v>
      </c>
    </row>
    <row r="124" spans="1:11" x14ac:dyDescent="0.35">
      <c r="A124" s="58" t="s">
        <v>118</v>
      </c>
      <c r="B124" s="42" t="s">
        <v>330</v>
      </c>
      <c r="C124" s="48">
        <v>480.72270000000003</v>
      </c>
      <c r="D124" s="25">
        <f t="shared" si="12"/>
        <v>336.50589000000002</v>
      </c>
      <c r="E124" s="25">
        <f t="shared" si="13"/>
        <v>432.65043000000003</v>
      </c>
      <c r="F124" s="16"/>
      <c r="G124" s="51">
        <f>Tabela353[[#This Row],[Volume
Cadastrado (m³)]]/Tabela353[[#This Row],[Volume equivalente de  Etanol Anidro comercializado em 2025 (m³)]]</f>
        <v>0</v>
      </c>
      <c r="H124" s="16"/>
      <c r="I124" s="9">
        <f t="shared" si="14"/>
        <v>0</v>
      </c>
      <c r="J124" s="7" t="str">
        <f t="shared" si="15"/>
        <v>Não</v>
      </c>
      <c r="K124" s="7" t="str">
        <f>IF(Tabela353[[#This Row],[% homologado]]&gt;=0.9,"Contrato de Fornecimento",IF(Tabela353[[#This Row],[% Cadastrado]]&lt;0.9,"Compra Direta"))</f>
        <v>Compra Direta</v>
      </c>
    </row>
    <row r="125" spans="1:11" x14ac:dyDescent="0.35">
      <c r="A125" s="58" t="s">
        <v>122</v>
      </c>
      <c r="B125" s="42" t="s">
        <v>331</v>
      </c>
      <c r="C125" s="48">
        <v>448.20000000000005</v>
      </c>
      <c r="D125" s="25">
        <f t="shared" si="12"/>
        <v>313.74</v>
      </c>
      <c r="E125" s="25">
        <f t="shared" si="13"/>
        <v>403.38000000000005</v>
      </c>
      <c r="F125" s="16"/>
      <c r="G125" s="51">
        <f>Tabela353[[#This Row],[Volume
Cadastrado (m³)]]/Tabela353[[#This Row],[Volume equivalente de  Etanol Anidro comercializado em 2025 (m³)]]</f>
        <v>0</v>
      </c>
      <c r="H125" s="16"/>
      <c r="I125" s="9">
        <f t="shared" si="14"/>
        <v>0</v>
      </c>
      <c r="J125" s="7" t="str">
        <f t="shared" si="15"/>
        <v>Não</v>
      </c>
      <c r="K125" s="7" t="str">
        <f>IF(Tabela353[[#This Row],[% homologado]]&gt;=0.9,"Contrato de Fornecimento",IF(Tabela353[[#This Row],[% Cadastrado]]&lt;0.9,"Compra Direta"))</f>
        <v>Compra Direta</v>
      </c>
    </row>
    <row r="126" spans="1:11" x14ac:dyDescent="0.35">
      <c r="A126" s="58" t="s">
        <v>141</v>
      </c>
      <c r="B126" s="42" t="s">
        <v>332</v>
      </c>
      <c r="C126" s="48">
        <v>390.6</v>
      </c>
      <c r="D126" s="25">
        <f t="shared" si="12"/>
        <v>273.42</v>
      </c>
      <c r="E126" s="25">
        <f t="shared" si="13"/>
        <v>351.54</v>
      </c>
      <c r="F126" s="16"/>
      <c r="G126" s="51">
        <f>Tabela353[[#This Row],[Volume
Cadastrado (m³)]]/Tabela353[[#This Row],[Volume equivalente de  Etanol Anidro comercializado em 2025 (m³)]]</f>
        <v>0</v>
      </c>
      <c r="H126" s="16"/>
      <c r="I126" s="9">
        <f t="shared" si="14"/>
        <v>0</v>
      </c>
      <c r="J126" s="7" t="str">
        <f t="shared" si="15"/>
        <v>Não</v>
      </c>
      <c r="K126" s="7" t="str">
        <f>IF(Tabela353[[#This Row],[% homologado]]&gt;=0.9,"Contrato de Fornecimento",IF(Tabela353[[#This Row],[% Cadastrado]]&lt;0.9,"Compra Direta"))</f>
        <v>Compra Direta</v>
      </c>
    </row>
    <row r="127" spans="1:11" x14ac:dyDescent="0.35">
      <c r="A127" s="58" t="s">
        <v>130</v>
      </c>
      <c r="B127" s="42" t="s">
        <v>333</v>
      </c>
      <c r="C127" s="48">
        <v>319.50000000000006</v>
      </c>
      <c r="D127" s="25">
        <f t="shared" si="12"/>
        <v>223.65000000000003</v>
      </c>
      <c r="E127" s="25">
        <f t="shared" si="13"/>
        <v>287.55000000000007</v>
      </c>
      <c r="F127" s="16"/>
      <c r="G127" s="51">
        <f>Tabela353[[#This Row],[Volume
Cadastrado (m³)]]/Tabela353[[#This Row],[Volume equivalente de  Etanol Anidro comercializado em 2025 (m³)]]</f>
        <v>0</v>
      </c>
      <c r="H127" s="16"/>
      <c r="I127" s="9">
        <f t="shared" si="14"/>
        <v>0</v>
      </c>
      <c r="J127" s="7" t="str">
        <f t="shared" si="15"/>
        <v>Não</v>
      </c>
      <c r="K127" s="7" t="str">
        <f>IF(Tabela353[[#This Row],[% homologado]]&gt;=0.9,"Contrato de Fornecimento",IF(Tabela353[[#This Row],[% Cadastrado]]&lt;0.9,"Compra Direta"))</f>
        <v>Compra Direta</v>
      </c>
    </row>
    <row r="128" spans="1:11" x14ac:dyDescent="0.35">
      <c r="A128" s="58" t="s">
        <v>194</v>
      </c>
      <c r="B128" s="42" t="s">
        <v>334</v>
      </c>
      <c r="C128" s="48">
        <v>318.30000000000007</v>
      </c>
      <c r="D128" s="25">
        <f t="shared" si="12"/>
        <v>222.81000000000003</v>
      </c>
      <c r="E128" s="25">
        <f t="shared" si="13"/>
        <v>286.47000000000008</v>
      </c>
      <c r="F128" s="16"/>
      <c r="G128" s="51">
        <f>Tabela353[[#This Row],[Volume
Cadastrado (m³)]]/Tabela353[[#This Row],[Volume equivalente de  Etanol Anidro comercializado em 2025 (m³)]]</f>
        <v>0</v>
      </c>
      <c r="H128" s="16"/>
      <c r="I128" s="9">
        <f t="shared" si="14"/>
        <v>0</v>
      </c>
      <c r="J128" s="7" t="str">
        <f t="shared" si="15"/>
        <v>Não</v>
      </c>
      <c r="K128" s="7" t="str">
        <f>IF(Tabela353[[#This Row],[% homologado]]&gt;=0.9,"Contrato de Fornecimento",IF(Tabela353[[#This Row],[% Cadastrado]]&lt;0.9,"Compra Direta"))</f>
        <v>Compra Direta</v>
      </c>
    </row>
    <row r="129" spans="1:11" x14ac:dyDescent="0.35">
      <c r="A129" s="58" t="s">
        <v>181</v>
      </c>
      <c r="B129" s="42" t="s">
        <v>335</v>
      </c>
      <c r="C129" s="48">
        <v>236.01900000000001</v>
      </c>
      <c r="D129" s="25">
        <f t="shared" si="12"/>
        <v>165.2133</v>
      </c>
      <c r="E129" s="26">
        <f t="shared" si="13"/>
        <v>212.4171</v>
      </c>
      <c r="F129" s="16"/>
      <c r="G129" s="51">
        <f>Tabela353[[#This Row],[Volume
Cadastrado (m³)]]/Tabela353[[#This Row],[Volume equivalente de  Etanol Anidro comercializado em 2025 (m³)]]</f>
        <v>0</v>
      </c>
      <c r="H129" s="16"/>
      <c r="I129" s="9">
        <f t="shared" si="14"/>
        <v>0</v>
      </c>
      <c r="J129" s="7" t="str">
        <f t="shared" si="15"/>
        <v>Não</v>
      </c>
      <c r="K129" s="7" t="str">
        <f>IF(Tabela353[[#This Row],[% homologado]]&gt;=0.9,"Contrato de Fornecimento",IF(Tabela353[[#This Row],[% Cadastrado]]&lt;0.9,"Compra Direta"))</f>
        <v>Compra Direta</v>
      </c>
    </row>
    <row r="130" spans="1:11" x14ac:dyDescent="0.35">
      <c r="A130" s="58" t="s">
        <v>121</v>
      </c>
      <c r="B130" s="42" t="s">
        <v>336</v>
      </c>
      <c r="C130" s="48">
        <v>201.15</v>
      </c>
      <c r="D130" s="25">
        <f t="shared" si="12"/>
        <v>140.80500000000001</v>
      </c>
      <c r="E130" s="25">
        <f t="shared" si="13"/>
        <v>181.035</v>
      </c>
      <c r="F130" s="16"/>
      <c r="G130" s="51">
        <f>Tabela353[[#This Row],[Volume
Cadastrado (m³)]]/Tabela353[[#This Row],[Volume equivalente de  Etanol Anidro comercializado em 2025 (m³)]]</f>
        <v>0</v>
      </c>
      <c r="H130" s="16"/>
      <c r="I130" s="9">
        <f t="shared" si="14"/>
        <v>0</v>
      </c>
      <c r="J130" s="7" t="str">
        <f t="shared" si="15"/>
        <v>Não</v>
      </c>
      <c r="K130" s="7" t="str">
        <f>IF(Tabela353[[#This Row],[% homologado]]&gt;=0.9,"Contrato de Fornecimento",IF(Tabela353[[#This Row],[% Cadastrado]]&lt;0.9,"Compra Direta"))</f>
        <v>Compra Direta</v>
      </c>
    </row>
    <row r="131" spans="1:11" x14ac:dyDescent="0.35">
      <c r="A131" s="58" t="s">
        <v>111</v>
      </c>
      <c r="B131" s="42" t="s">
        <v>337</v>
      </c>
      <c r="C131" s="48">
        <v>134.25000000000003</v>
      </c>
      <c r="D131" s="25">
        <f t="shared" si="12"/>
        <v>93.975000000000009</v>
      </c>
      <c r="E131" s="25">
        <f t="shared" si="13"/>
        <v>120.82500000000003</v>
      </c>
      <c r="F131" s="16"/>
      <c r="G131" s="51">
        <f>Tabela353[[#This Row],[Volume
Cadastrado (m³)]]/Tabela353[[#This Row],[Volume equivalente de  Etanol Anidro comercializado em 2025 (m³)]]</f>
        <v>0</v>
      </c>
      <c r="H131" s="16"/>
      <c r="I131" s="9">
        <f t="shared" si="14"/>
        <v>0</v>
      </c>
      <c r="J131" s="7" t="str">
        <f t="shared" si="15"/>
        <v>Não</v>
      </c>
      <c r="K131" s="7" t="str">
        <f>IF(Tabela353[[#This Row],[% homologado]]&gt;=0.9,"Contrato de Fornecimento",IF(Tabela353[[#This Row],[% Cadastrado]]&lt;0.9,"Compra Direta"))</f>
        <v>Compra Direta</v>
      </c>
    </row>
    <row r="132" spans="1:11" x14ac:dyDescent="0.35">
      <c r="A132" s="58" t="s">
        <v>120</v>
      </c>
      <c r="B132" s="42" t="s">
        <v>338</v>
      </c>
      <c r="C132" s="48">
        <v>106.50000000000001</v>
      </c>
      <c r="D132" s="25">
        <f t="shared" si="12"/>
        <v>74.550000000000011</v>
      </c>
      <c r="E132" s="25">
        <f t="shared" si="13"/>
        <v>95.850000000000009</v>
      </c>
      <c r="F132" s="16"/>
      <c r="G132" s="51">
        <f>Tabela353[[#This Row],[Volume
Cadastrado (m³)]]/Tabela353[[#This Row],[Volume equivalente de  Etanol Anidro comercializado em 2025 (m³)]]</f>
        <v>0</v>
      </c>
      <c r="H132" s="16"/>
      <c r="I132" s="8">
        <f t="shared" si="14"/>
        <v>0</v>
      </c>
      <c r="J132" s="7" t="str">
        <f t="shared" si="15"/>
        <v>Não</v>
      </c>
      <c r="K132" s="7" t="str">
        <f>IF(Tabela353[[#This Row],[% homologado]]&gt;=0.9,"Contrato de Fornecimento",IF(Tabela353[[#This Row],[% Cadastrado]]&lt;0.9,"Compra Direta"))</f>
        <v>Compra Direta</v>
      </c>
    </row>
    <row r="133" spans="1:11" x14ac:dyDescent="0.35">
      <c r="A133" s="58" t="s">
        <v>93</v>
      </c>
      <c r="B133" s="42" t="s">
        <v>339</v>
      </c>
      <c r="C133" s="48">
        <v>78</v>
      </c>
      <c r="D133" s="25">
        <f t="shared" si="12"/>
        <v>54.599999999999994</v>
      </c>
      <c r="E133" s="25">
        <f t="shared" si="13"/>
        <v>70.2</v>
      </c>
      <c r="F133" s="16"/>
      <c r="G133" s="51">
        <f>Tabela353[[#This Row],[Volume
Cadastrado (m³)]]/Tabela353[[#This Row],[Volume equivalente de  Etanol Anidro comercializado em 2025 (m³)]]</f>
        <v>0</v>
      </c>
      <c r="H133" s="16"/>
      <c r="I133" s="9">
        <f t="shared" si="14"/>
        <v>0</v>
      </c>
      <c r="J133" s="7" t="str">
        <f t="shared" si="15"/>
        <v>Não</v>
      </c>
      <c r="K133" s="7" t="str">
        <f>IF(Tabela353[[#This Row],[% homologado]]&gt;=0.9,"Contrato de Fornecimento",IF(Tabela353[[#This Row],[% Cadastrado]]&lt;0.9,"Compra Direta"))</f>
        <v>Compra Direta</v>
      </c>
    </row>
    <row r="134" spans="1:11" x14ac:dyDescent="0.35">
      <c r="A134" s="58" t="s">
        <v>25</v>
      </c>
      <c r="B134" s="42" t="s">
        <v>340</v>
      </c>
      <c r="C134" s="48">
        <v>69.635400000000004</v>
      </c>
      <c r="D134" s="25">
        <f t="shared" si="12"/>
        <v>48.744779999999999</v>
      </c>
      <c r="E134" s="26">
        <f t="shared" si="13"/>
        <v>62.671860000000002</v>
      </c>
      <c r="F134" s="16"/>
      <c r="G134" s="51">
        <f>Tabela353[[#This Row],[Volume
Cadastrado (m³)]]/Tabela353[[#This Row],[Volume equivalente de  Etanol Anidro comercializado em 2025 (m³)]]</f>
        <v>0</v>
      </c>
      <c r="H134" s="16"/>
      <c r="I134" s="9">
        <f t="shared" si="14"/>
        <v>0</v>
      </c>
      <c r="J134" s="7" t="str">
        <f t="shared" si="15"/>
        <v>Não</v>
      </c>
      <c r="K134" s="7" t="str">
        <f>IF(Tabela353[[#This Row],[% homologado]]&gt;=0.9,"Contrato de Fornecimento",IF(Tabela353[[#This Row],[% Cadastrado]]&lt;0.9,"Compra Direta"))</f>
        <v>Compra Direta</v>
      </c>
    </row>
    <row r="135" spans="1:11" x14ac:dyDescent="0.35">
      <c r="A135" s="58" t="s">
        <v>162</v>
      </c>
      <c r="B135" s="42" t="s">
        <v>341</v>
      </c>
      <c r="C135" s="48">
        <v>66.75</v>
      </c>
      <c r="D135" s="25">
        <f t="shared" si="12"/>
        <v>46.724999999999994</v>
      </c>
      <c r="E135" s="25">
        <f t="shared" si="13"/>
        <v>60.075000000000003</v>
      </c>
      <c r="F135" s="16"/>
      <c r="G135" s="51">
        <f>Tabela353[[#This Row],[Volume
Cadastrado (m³)]]/Tabela353[[#This Row],[Volume equivalente de  Etanol Anidro comercializado em 2025 (m³)]]</f>
        <v>0</v>
      </c>
      <c r="H135" s="16"/>
      <c r="I135" s="9">
        <f t="shared" si="14"/>
        <v>0</v>
      </c>
      <c r="J135" s="7" t="str">
        <f t="shared" si="15"/>
        <v>Não</v>
      </c>
      <c r="K135" s="7" t="str">
        <f>IF(Tabela353[[#This Row],[% homologado]]&gt;=0.9,"Contrato de Fornecimento",IF(Tabela353[[#This Row],[% Cadastrado]]&lt;0.9,"Compra Direta"))</f>
        <v>Compra Direta</v>
      </c>
    </row>
    <row r="136" spans="1:11" x14ac:dyDescent="0.35">
      <c r="A136" s="58" t="s">
        <v>196</v>
      </c>
      <c r="B136" s="42" t="s">
        <v>342</v>
      </c>
      <c r="C136" s="48">
        <v>39.750000000000007</v>
      </c>
      <c r="D136" s="25">
        <f t="shared" ref="D136:D167" si="16">C136*0.7</f>
        <v>27.825000000000003</v>
      </c>
      <c r="E136" s="25">
        <f t="shared" ref="E136:E167" si="17">C136*0.9</f>
        <v>35.775000000000006</v>
      </c>
      <c r="F136" s="16"/>
      <c r="G136" s="51">
        <f>Tabela353[[#This Row],[Volume
Cadastrado (m³)]]/Tabela353[[#This Row],[Volume equivalente de  Etanol Anidro comercializado em 2025 (m³)]]</f>
        <v>0</v>
      </c>
      <c r="H136" s="16"/>
      <c r="I136" s="9">
        <f t="shared" ref="I136:I167" si="18">H136/C136</f>
        <v>0</v>
      </c>
      <c r="J136" s="7" t="str">
        <f t="shared" ref="J136:J167" si="19">IF(I136&gt;=90%,"Sim","Não")</f>
        <v>Não</v>
      </c>
      <c r="K136" s="7" t="str">
        <f>IF(Tabela353[[#This Row],[% homologado]]&gt;=0.9,"Contrato de Fornecimento",IF(Tabela353[[#This Row],[% Cadastrado]]&lt;0.9,"Compra Direta"))</f>
        <v>Compra Direta</v>
      </c>
    </row>
    <row r="137" spans="1:11" x14ac:dyDescent="0.35">
      <c r="A137" s="58" t="s">
        <v>145</v>
      </c>
      <c r="B137" s="42" t="s">
        <v>343</v>
      </c>
      <c r="C137" s="48">
        <v>21.000000000000004</v>
      </c>
      <c r="D137" s="25">
        <f t="shared" si="16"/>
        <v>14.700000000000001</v>
      </c>
      <c r="E137" s="26">
        <f t="shared" si="17"/>
        <v>18.900000000000002</v>
      </c>
      <c r="F137" s="16"/>
      <c r="G137" s="51">
        <f>Tabela353[[#This Row],[Volume
Cadastrado (m³)]]/Tabela353[[#This Row],[Volume equivalente de  Etanol Anidro comercializado em 2025 (m³)]]</f>
        <v>0</v>
      </c>
      <c r="H137" s="16"/>
      <c r="I137" s="9">
        <f t="shared" si="18"/>
        <v>0</v>
      </c>
      <c r="J137" s="7" t="str">
        <f t="shared" si="19"/>
        <v>Não</v>
      </c>
      <c r="K137" s="7" t="str">
        <f>IF(Tabela353[[#This Row],[% homologado]]&gt;=0.9,"Contrato de Fornecimento",IF(Tabela353[[#This Row],[% Cadastrado]]&lt;0.9,"Compra Direta"))</f>
        <v>Compra Direta</v>
      </c>
    </row>
    <row r="138" spans="1:11" x14ac:dyDescent="0.35">
      <c r="A138" s="58" t="s">
        <v>136</v>
      </c>
      <c r="B138" s="42" t="s">
        <v>344</v>
      </c>
      <c r="C138" s="48">
        <v>3.9000000000000004</v>
      </c>
      <c r="D138" s="25">
        <f t="shared" si="16"/>
        <v>2.73</v>
      </c>
      <c r="E138" s="25">
        <f t="shared" si="17"/>
        <v>3.5100000000000002</v>
      </c>
      <c r="F138" s="16"/>
      <c r="G138" s="51">
        <f>Tabela353[[#This Row],[Volume
Cadastrado (m³)]]/Tabela353[[#This Row],[Volume equivalente de  Etanol Anidro comercializado em 2025 (m³)]]</f>
        <v>0</v>
      </c>
      <c r="H138" s="16"/>
      <c r="I138" s="9">
        <f t="shared" si="18"/>
        <v>0</v>
      </c>
      <c r="J138" s="7" t="str">
        <f t="shared" si="19"/>
        <v>Não</v>
      </c>
      <c r="K138" s="7" t="str">
        <f>IF(Tabela353[[#This Row],[% homologado]]&gt;=0.9,"Contrato de Fornecimento",IF(Tabela353[[#This Row],[% Cadastrado]]&lt;0.9,"Compra Direta"))</f>
        <v>Compra Direta</v>
      </c>
    </row>
    <row r="139" spans="1:11" x14ac:dyDescent="0.35">
      <c r="A139" s="58" t="s">
        <v>203</v>
      </c>
      <c r="B139" s="42" t="s">
        <v>345</v>
      </c>
      <c r="C139" s="48">
        <v>0</v>
      </c>
      <c r="D139" s="25">
        <f t="shared" si="16"/>
        <v>0</v>
      </c>
      <c r="E139" s="25">
        <f t="shared" si="17"/>
        <v>0</v>
      </c>
      <c r="F139" s="16"/>
      <c r="G139" s="51" t="e">
        <f>Tabela353[[#This Row],[Volume
Cadastrado (m³)]]/Tabela353[[#This Row],[Volume equivalente de  Etanol Anidro comercializado em 2025 (m³)]]</f>
        <v>#DIV/0!</v>
      </c>
      <c r="H139" s="16"/>
      <c r="I139" s="9" t="e">
        <f t="shared" si="18"/>
        <v>#DIV/0!</v>
      </c>
      <c r="J139" s="7" t="e">
        <f t="shared" si="19"/>
        <v>#DIV/0!</v>
      </c>
      <c r="K139" s="7" t="e">
        <f>IF(Tabela353[[#This Row],[% homologado]]&gt;=0.9,"Contrato de Fornecimento",IF(Tabela353[[#This Row],[% Cadastrado]]&lt;0.9,"Compra Direta"))</f>
        <v>#DIV/0!</v>
      </c>
    </row>
    <row r="140" spans="1:11" x14ac:dyDescent="0.35">
      <c r="A140" s="58" t="s">
        <v>110</v>
      </c>
      <c r="B140" s="42" t="s">
        <v>346</v>
      </c>
      <c r="C140" s="48">
        <v>0</v>
      </c>
      <c r="D140" s="25">
        <f t="shared" si="16"/>
        <v>0</v>
      </c>
      <c r="E140" s="25">
        <f t="shared" si="17"/>
        <v>0</v>
      </c>
      <c r="F140" s="16"/>
      <c r="G140" s="51" t="e">
        <f>Tabela353[[#This Row],[Volume
Cadastrado (m³)]]/Tabela353[[#This Row],[Volume equivalente de  Etanol Anidro comercializado em 2025 (m³)]]</f>
        <v>#DIV/0!</v>
      </c>
      <c r="H140" s="16"/>
      <c r="I140" s="9" t="e">
        <f t="shared" si="18"/>
        <v>#DIV/0!</v>
      </c>
      <c r="J140" s="7" t="e">
        <f t="shared" si="19"/>
        <v>#DIV/0!</v>
      </c>
      <c r="K140" s="7" t="e">
        <f>IF(Tabela353[[#This Row],[% homologado]]&gt;=0.9,"Contrato de Fornecimento",IF(Tabela353[[#This Row],[% Cadastrado]]&lt;0.9,"Compra Direta"))</f>
        <v>#DIV/0!</v>
      </c>
    </row>
    <row r="141" spans="1:11" x14ac:dyDescent="0.35">
      <c r="A141" s="58" t="s">
        <v>131</v>
      </c>
      <c r="B141" s="42" t="s">
        <v>347</v>
      </c>
      <c r="C141" s="48">
        <v>0</v>
      </c>
      <c r="D141" s="25">
        <f t="shared" si="16"/>
        <v>0</v>
      </c>
      <c r="E141" s="25">
        <f t="shared" si="17"/>
        <v>0</v>
      </c>
      <c r="F141" s="16"/>
      <c r="G141" s="51" t="e">
        <f>Tabela353[[#This Row],[Volume
Cadastrado (m³)]]/Tabela353[[#This Row],[Volume equivalente de  Etanol Anidro comercializado em 2025 (m³)]]</f>
        <v>#DIV/0!</v>
      </c>
      <c r="H141" s="16"/>
      <c r="I141" s="9" t="e">
        <f t="shared" si="18"/>
        <v>#DIV/0!</v>
      </c>
      <c r="J141" s="7" t="e">
        <f t="shared" si="19"/>
        <v>#DIV/0!</v>
      </c>
      <c r="K141" s="7" t="e">
        <f>IF(Tabela353[[#This Row],[% homologado]]&gt;=0.9,"Contrato de Fornecimento",IF(Tabela353[[#This Row],[% Cadastrado]]&lt;0.9,"Compra Direta"))</f>
        <v>#DIV/0!</v>
      </c>
    </row>
    <row r="142" spans="1:11" x14ac:dyDescent="0.35">
      <c r="A142" s="58" t="s">
        <v>132</v>
      </c>
      <c r="B142" s="42" t="s">
        <v>348</v>
      </c>
      <c r="C142" s="48">
        <v>0</v>
      </c>
      <c r="D142" s="25">
        <f t="shared" si="16"/>
        <v>0</v>
      </c>
      <c r="E142" s="29">
        <f t="shared" si="17"/>
        <v>0</v>
      </c>
      <c r="F142" s="16"/>
      <c r="G142" s="51" t="e">
        <f>Tabela353[[#This Row],[Volume
Cadastrado (m³)]]/Tabela353[[#This Row],[Volume equivalente de  Etanol Anidro comercializado em 2025 (m³)]]</f>
        <v>#DIV/0!</v>
      </c>
      <c r="H142" s="16"/>
      <c r="I142" s="24" t="e">
        <f t="shared" si="18"/>
        <v>#DIV/0!</v>
      </c>
      <c r="J142" s="7" t="e">
        <f t="shared" si="19"/>
        <v>#DIV/0!</v>
      </c>
      <c r="K142" s="7" t="e">
        <f>IF(Tabela353[[#This Row],[% homologado]]&gt;=0.9,"Contrato de Fornecimento",IF(Tabela353[[#This Row],[% Cadastrado]]&lt;0.9,"Compra Direta"))</f>
        <v>#DIV/0!</v>
      </c>
    </row>
    <row r="143" spans="1:11" x14ac:dyDescent="0.35">
      <c r="A143" s="58" t="s">
        <v>133</v>
      </c>
      <c r="B143" s="42" t="s">
        <v>349</v>
      </c>
      <c r="C143" s="48">
        <v>0</v>
      </c>
      <c r="D143" s="25">
        <f t="shared" si="16"/>
        <v>0</v>
      </c>
      <c r="E143" s="29">
        <f t="shared" si="17"/>
        <v>0</v>
      </c>
      <c r="F143" s="16"/>
      <c r="G143" s="51" t="e">
        <f>Tabela353[[#This Row],[Volume
Cadastrado (m³)]]/Tabela353[[#This Row],[Volume equivalente de  Etanol Anidro comercializado em 2025 (m³)]]</f>
        <v>#DIV/0!</v>
      </c>
      <c r="H143" s="16"/>
      <c r="I143" s="24" t="e">
        <f t="shared" si="18"/>
        <v>#DIV/0!</v>
      </c>
      <c r="J143" s="7" t="e">
        <f t="shared" si="19"/>
        <v>#DIV/0!</v>
      </c>
      <c r="K143" s="7" t="e">
        <f>IF(Tabela353[[#This Row],[% homologado]]&gt;=0.9,"Contrato de Fornecimento",IF(Tabela353[[#This Row],[% Cadastrado]]&lt;0.9,"Compra Direta"))</f>
        <v>#DIV/0!</v>
      </c>
    </row>
    <row r="144" spans="1:11" x14ac:dyDescent="0.35">
      <c r="A144" s="58" t="s">
        <v>180</v>
      </c>
      <c r="B144" s="42" t="s">
        <v>350</v>
      </c>
      <c r="C144" s="48">
        <v>0</v>
      </c>
      <c r="D144" s="25">
        <f t="shared" si="16"/>
        <v>0</v>
      </c>
      <c r="E144" s="29">
        <f t="shared" si="17"/>
        <v>0</v>
      </c>
      <c r="F144" s="16"/>
      <c r="G144" s="51" t="e">
        <f>Tabela353[[#This Row],[Volume
Cadastrado (m³)]]/Tabela353[[#This Row],[Volume equivalente de  Etanol Anidro comercializado em 2025 (m³)]]</f>
        <v>#DIV/0!</v>
      </c>
      <c r="H144" s="16"/>
      <c r="I144" s="24" t="e">
        <f t="shared" si="18"/>
        <v>#DIV/0!</v>
      </c>
      <c r="J144" s="7" t="e">
        <f t="shared" si="19"/>
        <v>#DIV/0!</v>
      </c>
      <c r="K144" s="7" t="e">
        <f>IF(Tabela353[[#This Row],[% homologado]]&gt;=0.9,"Contrato de Fornecimento",IF(Tabela353[[#This Row],[% Cadastrado]]&lt;0.9,"Compra Direta"))</f>
        <v>#DIV/0!</v>
      </c>
    </row>
    <row r="145" spans="1:11" x14ac:dyDescent="0.35">
      <c r="A145" s="58" t="s">
        <v>100</v>
      </c>
      <c r="B145" s="42" t="s">
        <v>351</v>
      </c>
      <c r="C145" s="48">
        <v>0</v>
      </c>
      <c r="D145" s="25">
        <f t="shared" si="16"/>
        <v>0</v>
      </c>
      <c r="E145" s="29">
        <f t="shared" si="17"/>
        <v>0</v>
      </c>
      <c r="F145" s="16"/>
      <c r="G145" s="51" t="e">
        <f>Tabela353[[#This Row],[Volume
Cadastrado (m³)]]/Tabela353[[#This Row],[Volume equivalente de  Etanol Anidro comercializado em 2025 (m³)]]</f>
        <v>#DIV/0!</v>
      </c>
      <c r="H145" s="16"/>
      <c r="I145" s="30" t="e">
        <f t="shared" si="18"/>
        <v>#DIV/0!</v>
      </c>
      <c r="J145" s="7" t="e">
        <f t="shared" si="19"/>
        <v>#DIV/0!</v>
      </c>
      <c r="K145" s="7" t="e">
        <f>IF(Tabela353[[#This Row],[% homologado]]&gt;=0.9,"Contrato de Fornecimento",IF(Tabela353[[#This Row],[% Cadastrado]]&lt;0.9,"Compra Direta"))</f>
        <v>#DIV/0!</v>
      </c>
    </row>
    <row r="146" spans="1:11" x14ac:dyDescent="0.35">
      <c r="A146" s="58" t="s">
        <v>183</v>
      </c>
      <c r="B146" s="42" t="s">
        <v>352</v>
      </c>
      <c r="C146" s="48">
        <v>0</v>
      </c>
      <c r="D146" s="25">
        <f t="shared" si="16"/>
        <v>0</v>
      </c>
      <c r="E146" s="29">
        <f t="shared" si="17"/>
        <v>0</v>
      </c>
      <c r="F146" s="16"/>
      <c r="G146" s="51" t="e">
        <f>Tabela353[[#This Row],[Volume
Cadastrado (m³)]]/Tabela353[[#This Row],[Volume equivalente de  Etanol Anidro comercializado em 2025 (m³)]]</f>
        <v>#DIV/0!</v>
      </c>
      <c r="H146" s="16"/>
      <c r="I146" s="24" t="e">
        <f t="shared" si="18"/>
        <v>#DIV/0!</v>
      </c>
      <c r="J146" s="7" t="e">
        <f t="shared" si="19"/>
        <v>#DIV/0!</v>
      </c>
      <c r="K146" s="7" t="e">
        <f>IF(Tabela353[[#This Row],[% homologado]]&gt;=0.9,"Contrato de Fornecimento",IF(Tabela353[[#This Row],[% Cadastrado]]&lt;0.9,"Compra Direta"))</f>
        <v>#DIV/0!</v>
      </c>
    </row>
    <row r="147" spans="1:11" x14ac:dyDescent="0.35">
      <c r="A147" s="58" t="s">
        <v>134</v>
      </c>
      <c r="B147" s="42" t="s">
        <v>353</v>
      </c>
      <c r="C147" s="48">
        <v>0</v>
      </c>
      <c r="D147" s="25">
        <f t="shared" si="16"/>
        <v>0</v>
      </c>
      <c r="E147" s="29">
        <f t="shared" si="17"/>
        <v>0</v>
      </c>
      <c r="F147" s="16"/>
      <c r="G147" s="51" t="e">
        <f>Tabela353[[#This Row],[Volume
Cadastrado (m³)]]/Tabela353[[#This Row],[Volume equivalente de  Etanol Anidro comercializado em 2025 (m³)]]</f>
        <v>#DIV/0!</v>
      </c>
      <c r="H147" s="16"/>
      <c r="I147" s="24" t="e">
        <f t="shared" si="18"/>
        <v>#DIV/0!</v>
      </c>
      <c r="J147" s="7" t="e">
        <f t="shared" si="19"/>
        <v>#DIV/0!</v>
      </c>
      <c r="K147" s="7" t="e">
        <f>IF(Tabela353[[#This Row],[% homologado]]&gt;=0.9,"Contrato de Fornecimento",IF(Tabela353[[#This Row],[% Cadastrado]]&lt;0.9,"Compra Direta"))</f>
        <v>#DIV/0!</v>
      </c>
    </row>
    <row r="148" spans="1:11" x14ac:dyDescent="0.35">
      <c r="A148" s="58" t="s">
        <v>204</v>
      </c>
      <c r="B148" s="42" t="s">
        <v>354</v>
      </c>
      <c r="C148" s="48">
        <v>0</v>
      </c>
      <c r="D148" s="25">
        <f t="shared" si="16"/>
        <v>0</v>
      </c>
      <c r="E148" s="29">
        <f t="shared" si="17"/>
        <v>0</v>
      </c>
      <c r="F148" s="16"/>
      <c r="G148" s="51" t="e">
        <f>Tabela353[[#This Row],[Volume
Cadastrado (m³)]]/Tabela353[[#This Row],[Volume equivalente de  Etanol Anidro comercializado em 2025 (m³)]]</f>
        <v>#DIV/0!</v>
      </c>
      <c r="H148" s="16"/>
      <c r="I148" s="24" t="e">
        <f t="shared" si="18"/>
        <v>#DIV/0!</v>
      </c>
      <c r="J148" s="7" t="e">
        <f t="shared" si="19"/>
        <v>#DIV/0!</v>
      </c>
      <c r="K148" s="7" t="e">
        <f>IF(Tabela353[[#This Row],[% homologado]]&gt;=0.9,"Contrato de Fornecimento",IF(Tabela353[[#This Row],[% Cadastrado]]&lt;0.9,"Compra Direta"))</f>
        <v>#DIV/0!</v>
      </c>
    </row>
    <row r="149" spans="1:11" x14ac:dyDescent="0.35">
      <c r="A149" s="58" t="s">
        <v>135</v>
      </c>
      <c r="B149" s="42" t="s">
        <v>355</v>
      </c>
      <c r="C149" s="48">
        <v>0</v>
      </c>
      <c r="D149" s="25">
        <f t="shared" si="16"/>
        <v>0</v>
      </c>
      <c r="E149" s="29">
        <f t="shared" si="17"/>
        <v>0</v>
      </c>
      <c r="F149" s="16"/>
      <c r="G149" s="51" t="e">
        <f>Tabela353[[#This Row],[Volume
Cadastrado (m³)]]/Tabela353[[#This Row],[Volume equivalente de  Etanol Anidro comercializado em 2025 (m³)]]</f>
        <v>#DIV/0!</v>
      </c>
      <c r="H149" s="16"/>
      <c r="I149" s="24" t="e">
        <f t="shared" si="18"/>
        <v>#DIV/0!</v>
      </c>
      <c r="J149" s="7" t="e">
        <f t="shared" si="19"/>
        <v>#DIV/0!</v>
      </c>
      <c r="K149" s="7" t="e">
        <f>IF(Tabela353[[#This Row],[% homologado]]&gt;=0.9,"Contrato de Fornecimento",IF(Tabela353[[#This Row],[% Cadastrado]]&lt;0.9,"Compra Direta"))</f>
        <v>#DIV/0!</v>
      </c>
    </row>
    <row r="150" spans="1:11" x14ac:dyDescent="0.35">
      <c r="A150" s="58" t="s">
        <v>137</v>
      </c>
      <c r="B150" s="42" t="s">
        <v>356</v>
      </c>
      <c r="C150" s="48">
        <v>0</v>
      </c>
      <c r="D150" s="25">
        <f t="shared" si="16"/>
        <v>0</v>
      </c>
      <c r="E150" s="29">
        <f t="shared" si="17"/>
        <v>0</v>
      </c>
      <c r="F150" s="16"/>
      <c r="G150" s="51" t="e">
        <f>Tabela353[[#This Row],[Volume
Cadastrado (m³)]]/Tabela353[[#This Row],[Volume equivalente de  Etanol Anidro comercializado em 2025 (m³)]]</f>
        <v>#DIV/0!</v>
      </c>
      <c r="H150" s="16"/>
      <c r="I150" s="24" t="e">
        <f t="shared" si="18"/>
        <v>#DIV/0!</v>
      </c>
      <c r="J150" s="7" t="e">
        <f t="shared" si="19"/>
        <v>#DIV/0!</v>
      </c>
      <c r="K150" s="7" t="e">
        <f>IF(Tabela353[[#This Row],[% homologado]]&gt;=0.9,"Contrato de Fornecimento",IF(Tabela353[[#This Row],[% Cadastrado]]&lt;0.9,"Compra Direta"))</f>
        <v>#DIV/0!</v>
      </c>
    </row>
    <row r="151" spans="1:11" x14ac:dyDescent="0.35">
      <c r="A151" s="58" t="s">
        <v>191</v>
      </c>
      <c r="B151" s="42" t="s">
        <v>357</v>
      </c>
      <c r="C151" s="48">
        <v>0</v>
      </c>
      <c r="D151" s="25">
        <f t="shared" si="16"/>
        <v>0</v>
      </c>
      <c r="E151" s="29">
        <f t="shared" si="17"/>
        <v>0</v>
      </c>
      <c r="F151" s="16"/>
      <c r="G151" s="51" t="e">
        <f>Tabela353[[#This Row],[Volume
Cadastrado (m³)]]/Tabela353[[#This Row],[Volume equivalente de  Etanol Anidro comercializado em 2025 (m³)]]</f>
        <v>#DIV/0!</v>
      </c>
      <c r="H151" s="16"/>
      <c r="I151" s="24" t="e">
        <f t="shared" si="18"/>
        <v>#DIV/0!</v>
      </c>
      <c r="J151" s="7" t="e">
        <f t="shared" si="19"/>
        <v>#DIV/0!</v>
      </c>
      <c r="K151" s="7" t="e">
        <f>IF(Tabela353[[#This Row],[% homologado]]&gt;=0.9,"Contrato de Fornecimento",IF(Tabela353[[#This Row],[% Cadastrado]]&lt;0.9,"Compra Direta"))</f>
        <v>#DIV/0!</v>
      </c>
    </row>
    <row r="152" spans="1:11" x14ac:dyDescent="0.35">
      <c r="A152" s="58" t="s">
        <v>205</v>
      </c>
      <c r="B152" s="42" t="s">
        <v>358</v>
      </c>
      <c r="C152" s="48">
        <v>0</v>
      </c>
      <c r="D152" s="25">
        <f t="shared" si="16"/>
        <v>0</v>
      </c>
      <c r="E152" s="29">
        <f t="shared" si="17"/>
        <v>0</v>
      </c>
      <c r="F152" s="16"/>
      <c r="G152" s="51" t="e">
        <f>Tabela353[[#This Row],[Volume
Cadastrado (m³)]]/Tabela353[[#This Row],[Volume equivalente de  Etanol Anidro comercializado em 2025 (m³)]]</f>
        <v>#DIV/0!</v>
      </c>
      <c r="H152" s="16"/>
      <c r="I152" s="24" t="e">
        <f t="shared" si="18"/>
        <v>#DIV/0!</v>
      </c>
      <c r="J152" s="7" t="e">
        <f t="shared" si="19"/>
        <v>#DIV/0!</v>
      </c>
      <c r="K152" s="7" t="e">
        <f>IF(Tabela353[[#This Row],[% homologado]]&gt;=0.9,"Contrato de Fornecimento",IF(Tabela353[[#This Row],[% Cadastrado]]&lt;0.9,"Compra Direta"))</f>
        <v>#DIV/0!</v>
      </c>
    </row>
    <row r="153" spans="1:11" x14ac:dyDescent="0.35">
      <c r="A153" s="58" t="s">
        <v>138</v>
      </c>
      <c r="B153" s="42" t="s">
        <v>359</v>
      </c>
      <c r="C153" s="48">
        <v>0</v>
      </c>
      <c r="D153" s="25">
        <f t="shared" si="16"/>
        <v>0</v>
      </c>
      <c r="E153" s="29">
        <f t="shared" si="17"/>
        <v>0</v>
      </c>
      <c r="F153" s="16"/>
      <c r="G153" s="51" t="e">
        <f>Tabela353[[#This Row],[Volume
Cadastrado (m³)]]/Tabela353[[#This Row],[Volume equivalente de  Etanol Anidro comercializado em 2025 (m³)]]</f>
        <v>#DIV/0!</v>
      </c>
      <c r="H153" s="16"/>
      <c r="I153" s="24" t="e">
        <f t="shared" si="18"/>
        <v>#DIV/0!</v>
      </c>
      <c r="J153" s="7" t="e">
        <f t="shared" si="19"/>
        <v>#DIV/0!</v>
      </c>
      <c r="K153" s="7" t="e">
        <f>IF(Tabela353[[#This Row],[% homologado]]&gt;=0.9,"Contrato de Fornecimento",IF(Tabela353[[#This Row],[% Cadastrado]]&lt;0.9,"Compra Direta"))</f>
        <v>#DIV/0!</v>
      </c>
    </row>
    <row r="154" spans="1:11" x14ac:dyDescent="0.35">
      <c r="A154" s="58" t="s">
        <v>119</v>
      </c>
      <c r="B154" s="42" t="s">
        <v>360</v>
      </c>
      <c r="C154" s="48">
        <v>0</v>
      </c>
      <c r="D154" s="25">
        <f t="shared" si="16"/>
        <v>0</v>
      </c>
      <c r="E154" s="29">
        <f t="shared" si="17"/>
        <v>0</v>
      </c>
      <c r="F154" s="16"/>
      <c r="G154" s="51" t="e">
        <f>Tabela353[[#This Row],[Volume
Cadastrado (m³)]]/Tabela353[[#This Row],[Volume equivalente de  Etanol Anidro comercializado em 2025 (m³)]]</f>
        <v>#DIV/0!</v>
      </c>
      <c r="H154" s="16"/>
      <c r="I154" s="30" t="e">
        <f t="shared" si="18"/>
        <v>#DIV/0!</v>
      </c>
      <c r="J154" s="7" t="e">
        <f t="shared" si="19"/>
        <v>#DIV/0!</v>
      </c>
      <c r="K154" s="7" t="e">
        <f>IF(Tabela353[[#This Row],[% homologado]]&gt;=0.9,"Contrato de Fornecimento",IF(Tabela353[[#This Row],[% Cadastrado]]&lt;0.9,"Compra Direta"))</f>
        <v>#DIV/0!</v>
      </c>
    </row>
    <row r="155" spans="1:11" x14ac:dyDescent="0.35">
      <c r="A155" s="58" t="s">
        <v>140</v>
      </c>
      <c r="B155" s="42" t="s">
        <v>361</v>
      </c>
      <c r="C155" s="48">
        <v>0</v>
      </c>
      <c r="D155" s="25">
        <f t="shared" si="16"/>
        <v>0</v>
      </c>
      <c r="E155" s="29">
        <f t="shared" si="17"/>
        <v>0</v>
      </c>
      <c r="F155" s="16"/>
      <c r="G155" s="51" t="e">
        <f>Tabela353[[#This Row],[Volume
Cadastrado (m³)]]/Tabela353[[#This Row],[Volume equivalente de  Etanol Anidro comercializado em 2025 (m³)]]</f>
        <v>#DIV/0!</v>
      </c>
      <c r="H155" s="16"/>
      <c r="I155" s="24" t="e">
        <f t="shared" si="18"/>
        <v>#DIV/0!</v>
      </c>
      <c r="J155" s="7" t="e">
        <f t="shared" si="19"/>
        <v>#DIV/0!</v>
      </c>
      <c r="K155" s="7" t="e">
        <f>IF(Tabela353[[#This Row],[% homologado]]&gt;=0.9,"Contrato de Fornecimento",IF(Tabela353[[#This Row],[% Cadastrado]]&lt;0.9,"Compra Direta"))</f>
        <v>#DIV/0!</v>
      </c>
    </row>
    <row r="156" spans="1:11" x14ac:dyDescent="0.35">
      <c r="A156" s="58" t="s">
        <v>116</v>
      </c>
      <c r="B156" s="42" t="s">
        <v>362</v>
      </c>
      <c r="C156" s="48">
        <v>0</v>
      </c>
      <c r="D156" s="25">
        <f t="shared" si="16"/>
        <v>0</v>
      </c>
      <c r="E156" s="29">
        <f t="shared" si="17"/>
        <v>0</v>
      </c>
      <c r="F156" s="16"/>
      <c r="G156" s="51" t="e">
        <f>Tabela353[[#This Row],[Volume
Cadastrado (m³)]]/Tabela353[[#This Row],[Volume equivalente de  Etanol Anidro comercializado em 2025 (m³)]]</f>
        <v>#DIV/0!</v>
      </c>
      <c r="H156" s="16"/>
      <c r="I156" s="24" t="e">
        <f t="shared" si="18"/>
        <v>#DIV/0!</v>
      </c>
      <c r="J156" s="7" t="e">
        <f t="shared" si="19"/>
        <v>#DIV/0!</v>
      </c>
      <c r="K156" s="7" t="e">
        <f>IF(Tabela353[[#This Row],[% homologado]]&gt;=0.9,"Contrato de Fornecimento",IF(Tabela353[[#This Row],[% Cadastrado]]&lt;0.9,"Compra Direta"))</f>
        <v>#DIV/0!</v>
      </c>
    </row>
    <row r="157" spans="1:11" x14ac:dyDescent="0.35">
      <c r="A157" s="58" t="s">
        <v>184</v>
      </c>
      <c r="B157" s="42" t="s">
        <v>363</v>
      </c>
      <c r="C157" s="48">
        <v>0</v>
      </c>
      <c r="D157" s="25">
        <f t="shared" si="16"/>
        <v>0</v>
      </c>
      <c r="E157" s="29">
        <f t="shared" si="17"/>
        <v>0</v>
      </c>
      <c r="F157" s="16"/>
      <c r="G157" s="51" t="e">
        <f>Tabela353[[#This Row],[Volume
Cadastrado (m³)]]/Tabela353[[#This Row],[Volume equivalente de  Etanol Anidro comercializado em 2025 (m³)]]</f>
        <v>#DIV/0!</v>
      </c>
      <c r="H157" s="16"/>
      <c r="I157" s="24" t="e">
        <f t="shared" si="18"/>
        <v>#DIV/0!</v>
      </c>
      <c r="J157" s="7" t="e">
        <f t="shared" si="19"/>
        <v>#DIV/0!</v>
      </c>
      <c r="K157" s="7" t="e">
        <f>IF(Tabela353[[#This Row],[% homologado]]&gt;=0.9,"Contrato de Fornecimento",IF(Tabela353[[#This Row],[% Cadastrado]]&lt;0.9,"Compra Direta"))</f>
        <v>#DIV/0!</v>
      </c>
    </row>
    <row r="158" spans="1:11" x14ac:dyDescent="0.35">
      <c r="A158" s="58" t="s">
        <v>143</v>
      </c>
      <c r="B158" s="42" t="s">
        <v>364</v>
      </c>
      <c r="C158" s="48">
        <v>0</v>
      </c>
      <c r="D158" s="25">
        <f t="shared" si="16"/>
        <v>0</v>
      </c>
      <c r="E158" s="29">
        <f t="shared" si="17"/>
        <v>0</v>
      </c>
      <c r="F158" s="16"/>
      <c r="G158" s="51" t="e">
        <f>Tabela353[[#This Row],[Volume
Cadastrado (m³)]]/Tabela353[[#This Row],[Volume equivalente de  Etanol Anidro comercializado em 2025 (m³)]]</f>
        <v>#DIV/0!</v>
      </c>
      <c r="H158" s="16"/>
      <c r="I158" s="24" t="e">
        <f t="shared" si="18"/>
        <v>#DIV/0!</v>
      </c>
      <c r="J158" s="7" t="e">
        <f t="shared" si="19"/>
        <v>#DIV/0!</v>
      </c>
      <c r="K158" s="7" t="e">
        <f>IF(Tabela353[[#This Row],[% homologado]]&gt;=0.9,"Contrato de Fornecimento",IF(Tabela353[[#This Row],[% Cadastrado]]&lt;0.9,"Compra Direta"))</f>
        <v>#DIV/0!</v>
      </c>
    </row>
    <row r="159" spans="1:11" x14ac:dyDescent="0.35">
      <c r="A159" s="58" t="s">
        <v>78</v>
      </c>
      <c r="B159" s="42" t="s">
        <v>365</v>
      </c>
      <c r="C159" s="48">
        <v>0</v>
      </c>
      <c r="D159" s="25">
        <f t="shared" si="16"/>
        <v>0</v>
      </c>
      <c r="E159" s="29">
        <f t="shared" si="17"/>
        <v>0</v>
      </c>
      <c r="F159" s="16"/>
      <c r="G159" s="51" t="e">
        <f>Tabela353[[#This Row],[Volume
Cadastrado (m³)]]/Tabela353[[#This Row],[Volume equivalente de  Etanol Anidro comercializado em 2025 (m³)]]</f>
        <v>#DIV/0!</v>
      </c>
      <c r="H159" s="16"/>
      <c r="I159" s="24" t="e">
        <f t="shared" si="18"/>
        <v>#DIV/0!</v>
      </c>
      <c r="J159" s="7" t="e">
        <f t="shared" si="19"/>
        <v>#DIV/0!</v>
      </c>
      <c r="K159" s="7" t="e">
        <f>IF(Tabela353[[#This Row],[% homologado]]&gt;=0.9,"Contrato de Fornecimento",IF(Tabela353[[#This Row],[% Cadastrado]]&lt;0.9,"Compra Direta"))</f>
        <v>#DIV/0!</v>
      </c>
    </row>
    <row r="160" spans="1:11" x14ac:dyDescent="0.35">
      <c r="A160" s="58" t="s">
        <v>101</v>
      </c>
      <c r="B160" s="42" t="s">
        <v>366</v>
      </c>
      <c r="C160" s="48">
        <v>0</v>
      </c>
      <c r="D160" s="25">
        <f t="shared" si="16"/>
        <v>0</v>
      </c>
      <c r="E160" s="29">
        <f t="shared" si="17"/>
        <v>0</v>
      </c>
      <c r="F160" s="16"/>
      <c r="G160" s="51" t="e">
        <f>Tabela353[[#This Row],[Volume
Cadastrado (m³)]]/Tabela353[[#This Row],[Volume equivalente de  Etanol Anidro comercializado em 2025 (m³)]]</f>
        <v>#DIV/0!</v>
      </c>
      <c r="H160" s="16"/>
      <c r="I160" s="24" t="e">
        <f t="shared" si="18"/>
        <v>#DIV/0!</v>
      </c>
      <c r="J160" s="7" t="e">
        <f t="shared" si="19"/>
        <v>#DIV/0!</v>
      </c>
      <c r="K160" s="7" t="e">
        <f>IF(Tabela353[[#This Row],[% homologado]]&gt;=0.9,"Contrato de Fornecimento",IF(Tabela353[[#This Row],[% Cadastrado]]&lt;0.9,"Compra Direta"))</f>
        <v>#DIV/0!</v>
      </c>
    </row>
    <row r="161" spans="1:11" x14ac:dyDescent="0.35">
      <c r="A161" s="58" t="s">
        <v>188</v>
      </c>
      <c r="B161" s="42" t="s">
        <v>367</v>
      </c>
      <c r="C161" s="48">
        <v>0</v>
      </c>
      <c r="D161" s="25">
        <f t="shared" si="16"/>
        <v>0</v>
      </c>
      <c r="E161" s="29">
        <f t="shared" si="17"/>
        <v>0</v>
      </c>
      <c r="F161" s="16"/>
      <c r="G161" s="51" t="e">
        <f>Tabela353[[#This Row],[Volume
Cadastrado (m³)]]/Tabela353[[#This Row],[Volume equivalente de  Etanol Anidro comercializado em 2025 (m³)]]</f>
        <v>#DIV/0!</v>
      </c>
      <c r="H161" s="16"/>
      <c r="I161" s="24" t="e">
        <f t="shared" si="18"/>
        <v>#DIV/0!</v>
      </c>
      <c r="J161" s="7" t="e">
        <f t="shared" si="19"/>
        <v>#DIV/0!</v>
      </c>
      <c r="K161" s="7" t="e">
        <f>IF(Tabela353[[#This Row],[% homologado]]&gt;=0.9,"Contrato de Fornecimento",IF(Tabela353[[#This Row],[% Cadastrado]]&lt;0.9,"Compra Direta"))</f>
        <v>#DIV/0!</v>
      </c>
    </row>
    <row r="162" spans="1:11" x14ac:dyDescent="0.35">
      <c r="A162" s="58" t="s">
        <v>117</v>
      </c>
      <c r="B162" s="42" t="s">
        <v>368</v>
      </c>
      <c r="C162" s="48">
        <v>0</v>
      </c>
      <c r="D162" s="25">
        <f t="shared" si="16"/>
        <v>0</v>
      </c>
      <c r="E162" s="29">
        <f t="shared" si="17"/>
        <v>0</v>
      </c>
      <c r="F162" s="16"/>
      <c r="G162" s="51" t="e">
        <f>Tabela353[[#This Row],[Volume
Cadastrado (m³)]]/Tabela353[[#This Row],[Volume equivalente de  Etanol Anidro comercializado em 2025 (m³)]]</f>
        <v>#DIV/0!</v>
      </c>
      <c r="H162" s="16"/>
      <c r="I162" s="30" t="e">
        <f t="shared" si="18"/>
        <v>#DIV/0!</v>
      </c>
      <c r="J162" s="7" t="e">
        <f t="shared" si="19"/>
        <v>#DIV/0!</v>
      </c>
      <c r="K162" s="7" t="e">
        <f>IF(Tabela353[[#This Row],[% homologado]]&gt;=0.9,"Contrato de Fornecimento",IF(Tabela353[[#This Row],[% Cadastrado]]&lt;0.9,"Compra Direta"))</f>
        <v>#DIV/0!</v>
      </c>
    </row>
    <row r="163" spans="1:11" x14ac:dyDescent="0.35">
      <c r="A163" s="58" t="s">
        <v>206</v>
      </c>
      <c r="B163" s="42" t="s">
        <v>369</v>
      </c>
      <c r="C163" s="48">
        <v>0</v>
      </c>
      <c r="D163" s="25">
        <f t="shared" si="16"/>
        <v>0</v>
      </c>
      <c r="E163" s="29">
        <f t="shared" si="17"/>
        <v>0</v>
      </c>
      <c r="F163" s="16"/>
      <c r="G163" s="51" t="e">
        <f>Tabela353[[#This Row],[Volume
Cadastrado (m³)]]/Tabela353[[#This Row],[Volume equivalente de  Etanol Anidro comercializado em 2025 (m³)]]</f>
        <v>#DIV/0!</v>
      </c>
      <c r="H163" s="16"/>
      <c r="I163" s="24" t="e">
        <f t="shared" si="18"/>
        <v>#DIV/0!</v>
      </c>
      <c r="J163" s="7" t="e">
        <f t="shared" si="19"/>
        <v>#DIV/0!</v>
      </c>
      <c r="K163" s="7" t="e">
        <f>IF(Tabela353[[#This Row],[% homologado]]&gt;=0.9,"Contrato de Fornecimento",IF(Tabela353[[#This Row],[% Cadastrado]]&lt;0.9,"Compra Direta"))</f>
        <v>#DIV/0!</v>
      </c>
    </row>
    <row r="164" spans="1:11" x14ac:dyDescent="0.35">
      <c r="A164" s="58" t="s">
        <v>189</v>
      </c>
      <c r="B164" s="42" t="s">
        <v>370</v>
      </c>
      <c r="C164" s="48">
        <v>0</v>
      </c>
      <c r="D164" s="25">
        <f t="shared" si="16"/>
        <v>0</v>
      </c>
      <c r="E164" s="29">
        <f t="shared" si="17"/>
        <v>0</v>
      </c>
      <c r="F164" s="16"/>
      <c r="G164" s="51" t="e">
        <f>Tabela353[[#This Row],[Volume
Cadastrado (m³)]]/Tabela353[[#This Row],[Volume equivalente de  Etanol Anidro comercializado em 2025 (m³)]]</f>
        <v>#DIV/0!</v>
      </c>
      <c r="H164" s="16"/>
      <c r="I164" s="24" t="e">
        <f t="shared" si="18"/>
        <v>#DIV/0!</v>
      </c>
      <c r="J164" s="7" t="e">
        <f t="shared" si="19"/>
        <v>#DIV/0!</v>
      </c>
      <c r="K164" s="7" t="e">
        <f>IF(Tabela353[[#This Row],[% homologado]]&gt;=0.9,"Contrato de Fornecimento",IF(Tabela353[[#This Row],[% Cadastrado]]&lt;0.9,"Compra Direta"))</f>
        <v>#DIV/0!</v>
      </c>
    </row>
    <row r="165" spans="1:11" x14ac:dyDescent="0.35">
      <c r="A165" s="58" t="s">
        <v>147</v>
      </c>
      <c r="B165" s="42" t="s">
        <v>371</v>
      </c>
      <c r="C165" s="48">
        <v>0</v>
      </c>
      <c r="D165" s="25">
        <f t="shared" si="16"/>
        <v>0</v>
      </c>
      <c r="E165" s="29">
        <f t="shared" si="17"/>
        <v>0</v>
      </c>
      <c r="F165" s="16"/>
      <c r="G165" s="51" t="e">
        <f>Tabela353[[#This Row],[Volume
Cadastrado (m³)]]/Tabela353[[#This Row],[Volume equivalente de  Etanol Anidro comercializado em 2025 (m³)]]</f>
        <v>#DIV/0!</v>
      </c>
      <c r="H165" s="16"/>
      <c r="I165" s="24" t="e">
        <f t="shared" si="18"/>
        <v>#DIV/0!</v>
      </c>
      <c r="J165" s="7" t="e">
        <f t="shared" si="19"/>
        <v>#DIV/0!</v>
      </c>
      <c r="K165" s="7" t="e">
        <f>IF(Tabela353[[#This Row],[% homologado]]&gt;=0.9,"Contrato de Fornecimento",IF(Tabela353[[#This Row],[% Cadastrado]]&lt;0.9,"Compra Direta"))</f>
        <v>#DIV/0!</v>
      </c>
    </row>
    <row r="166" spans="1:11" x14ac:dyDescent="0.35">
      <c r="A166" s="58" t="s">
        <v>193</v>
      </c>
      <c r="B166" s="42" t="s">
        <v>372</v>
      </c>
      <c r="C166" s="48">
        <v>0</v>
      </c>
      <c r="D166" s="25">
        <f t="shared" si="16"/>
        <v>0</v>
      </c>
      <c r="E166" s="29">
        <f t="shared" si="17"/>
        <v>0</v>
      </c>
      <c r="F166" s="16"/>
      <c r="G166" s="51" t="e">
        <f>Tabela353[[#This Row],[Volume
Cadastrado (m³)]]/Tabela353[[#This Row],[Volume equivalente de  Etanol Anidro comercializado em 2025 (m³)]]</f>
        <v>#DIV/0!</v>
      </c>
      <c r="H166" s="16"/>
      <c r="I166" s="24" t="e">
        <f t="shared" si="18"/>
        <v>#DIV/0!</v>
      </c>
      <c r="J166" s="7" t="e">
        <f t="shared" si="19"/>
        <v>#DIV/0!</v>
      </c>
      <c r="K166" s="7" t="e">
        <f>IF(Tabela353[[#This Row],[% homologado]]&gt;=0.9,"Contrato de Fornecimento",IF(Tabela353[[#This Row],[% Cadastrado]]&lt;0.9,"Compra Direta"))</f>
        <v>#DIV/0!</v>
      </c>
    </row>
    <row r="167" spans="1:11" x14ac:dyDescent="0.35">
      <c r="A167" s="58" t="s">
        <v>148</v>
      </c>
      <c r="B167" s="42" t="s">
        <v>373</v>
      </c>
      <c r="C167" s="48">
        <v>0</v>
      </c>
      <c r="D167" s="25">
        <f t="shared" si="16"/>
        <v>0</v>
      </c>
      <c r="E167" s="29">
        <f t="shared" si="17"/>
        <v>0</v>
      </c>
      <c r="F167" s="16"/>
      <c r="G167" s="51" t="e">
        <f>Tabela353[[#This Row],[Volume
Cadastrado (m³)]]/Tabela353[[#This Row],[Volume equivalente de  Etanol Anidro comercializado em 2025 (m³)]]</f>
        <v>#DIV/0!</v>
      </c>
      <c r="H167" s="16"/>
      <c r="I167" s="24" t="e">
        <f t="shared" si="18"/>
        <v>#DIV/0!</v>
      </c>
      <c r="J167" s="7" t="e">
        <f t="shared" si="19"/>
        <v>#DIV/0!</v>
      </c>
      <c r="K167" s="7" t="e">
        <f>IF(Tabela353[[#This Row],[% homologado]]&gt;=0.9,"Contrato de Fornecimento",IF(Tabela353[[#This Row],[% Cadastrado]]&lt;0.9,"Compra Direta"))</f>
        <v>#DIV/0!</v>
      </c>
    </row>
    <row r="168" spans="1:11" x14ac:dyDescent="0.35">
      <c r="A168" s="58" t="s">
        <v>207</v>
      </c>
      <c r="B168" s="42" t="s">
        <v>374</v>
      </c>
      <c r="C168" s="48">
        <v>0</v>
      </c>
      <c r="D168" s="25">
        <f t="shared" ref="D168:D199" si="20">C168*0.7</f>
        <v>0</v>
      </c>
      <c r="E168" s="29">
        <f t="shared" ref="E168:E199" si="21">C168*0.9</f>
        <v>0</v>
      </c>
      <c r="F168" s="16"/>
      <c r="G168" s="51" t="e">
        <f>Tabela353[[#This Row],[Volume
Cadastrado (m³)]]/Tabela353[[#This Row],[Volume equivalente de  Etanol Anidro comercializado em 2025 (m³)]]</f>
        <v>#DIV/0!</v>
      </c>
      <c r="H168" s="16"/>
      <c r="I168" s="24" t="e">
        <f t="shared" ref="I168:I194" si="22">H168/C168</f>
        <v>#DIV/0!</v>
      </c>
      <c r="J168" s="7" t="e">
        <f t="shared" ref="J168:J194" si="23">IF(I168&gt;=90%,"Sim","Não")</f>
        <v>#DIV/0!</v>
      </c>
      <c r="K168" s="7" t="e">
        <f>IF(Tabela353[[#This Row],[% homologado]]&gt;=0.9,"Contrato de Fornecimento",IF(Tabela353[[#This Row],[% Cadastrado]]&lt;0.9,"Compra Direta"))</f>
        <v>#DIV/0!</v>
      </c>
    </row>
    <row r="169" spans="1:11" x14ac:dyDescent="0.35">
      <c r="A169" s="58" t="s">
        <v>195</v>
      </c>
      <c r="B169" s="42" t="s">
        <v>375</v>
      </c>
      <c r="C169" s="48">
        <v>0</v>
      </c>
      <c r="D169" s="25">
        <f t="shared" si="20"/>
        <v>0</v>
      </c>
      <c r="E169" s="29">
        <f t="shared" si="21"/>
        <v>0</v>
      </c>
      <c r="F169" s="16"/>
      <c r="G169" s="51" t="e">
        <f>Tabela353[[#This Row],[Volume
Cadastrado (m³)]]/Tabela353[[#This Row],[Volume equivalente de  Etanol Anidro comercializado em 2025 (m³)]]</f>
        <v>#DIV/0!</v>
      </c>
      <c r="H169" s="16"/>
      <c r="I169" s="24" t="e">
        <f t="shared" si="22"/>
        <v>#DIV/0!</v>
      </c>
      <c r="J169" s="7" t="e">
        <f t="shared" si="23"/>
        <v>#DIV/0!</v>
      </c>
      <c r="K169" s="7" t="e">
        <f>IF(Tabela353[[#This Row],[% homologado]]&gt;=0.9,"Contrato de Fornecimento",IF(Tabela353[[#This Row],[% Cadastrado]]&lt;0.9,"Compra Direta"))</f>
        <v>#DIV/0!</v>
      </c>
    </row>
    <row r="170" spans="1:11" x14ac:dyDescent="0.35">
      <c r="A170" s="58" t="s">
        <v>125</v>
      </c>
      <c r="B170" s="42" t="s">
        <v>376</v>
      </c>
      <c r="C170" s="48">
        <v>0</v>
      </c>
      <c r="D170" s="25">
        <f t="shared" si="20"/>
        <v>0</v>
      </c>
      <c r="E170" s="29">
        <f t="shared" si="21"/>
        <v>0</v>
      </c>
      <c r="F170" s="16"/>
      <c r="G170" s="51" t="e">
        <f>Tabela353[[#This Row],[Volume
Cadastrado (m³)]]/Tabela353[[#This Row],[Volume equivalente de  Etanol Anidro comercializado em 2025 (m³)]]</f>
        <v>#DIV/0!</v>
      </c>
      <c r="H170" s="16"/>
      <c r="I170" s="24" t="e">
        <f t="shared" si="22"/>
        <v>#DIV/0!</v>
      </c>
      <c r="J170" s="7" t="e">
        <f t="shared" si="23"/>
        <v>#DIV/0!</v>
      </c>
      <c r="K170" s="7" t="e">
        <f>IF(Tabela353[[#This Row],[% homologado]]&gt;=0.9,"Contrato de Fornecimento",IF(Tabela353[[#This Row],[% Cadastrado]]&lt;0.9,"Compra Direta"))</f>
        <v>#DIV/0!</v>
      </c>
    </row>
    <row r="171" spans="1:11" x14ac:dyDescent="0.35">
      <c r="A171" s="58" t="s">
        <v>149</v>
      </c>
      <c r="B171" s="42" t="s">
        <v>377</v>
      </c>
      <c r="C171" s="48">
        <v>0</v>
      </c>
      <c r="D171" s="25">
        <f t="shared" si="20"/>
        <v>0</v>
      </c>
      <c r="E171" s="29">
        <f t="shared" si="21"/>
        <v>0</v>
      </c>
      <c r="F171" s="16"/>
      <c r="G171" s="51" t="e">
        <f>Tabela353[[#This Row],[Volume
Cadastrado (m³)]]/Tabela353[[#This Row],[Volume equivalente de  Etanol Anidro comercializado em 2025 (m³)]]</f>
        <v>#DIV/0!</v>
      </c>
      <c r="H171" s="16"/>
      <c r="I171" s="24" t="e">
        <f t="shared" si="22"/>
        <v>#DIV/0!</v>
      </c>
      <c r="J171" s="7" t="e">
        <f t="shared" si="23"/>
        <v>#DIV/0!</v>
      </c>
      <c r="K171" s="7" t="e">
        <f>IF(Tabela353[[#This Row],[% homologado]]&gt;=0.9,"Contrato de Fornecimento",IF(Tabela353[[#This Row],[% Cadastrado]]&lt;0.9,"Compra Direta"))</f>
        <v>#DIV/0!</v>
      </c>
    </row>
    <row r="172" spans="1:11" x14ac:dyDescent="0.35">
      <c r="A172" s="58" t="s">
        <v>208</v>
      </c>
      <c r="B172" s="42" t="s">
        <v>378</v>
      </c>
      <c r="C172" s="48">
        <v>0</v>
      </c>
      <c r="D172" s="25">
        <f t="shared" si="20"/>
        <v>0</v>
      </c>
      <c r="E172" s="29">
        <f t="shared" si="21"/>
        <v>0</v>
      </c>
      <c r="F172" s="16"/>
      <c r="G172" s="51" t="e">
        <f>Tabela353[[#This Row],[Volume
Cadastrado (m³)]]/Tabela353[[#This Row],[Volume equivalente de  Etanol Anidro comercializado em 2025 (m³)]]</f>
        <v>#DIV/0!</v>
      </c>
      <c r="H172" s="16"/>
      <c r="I172" s="24" t="e">
        <f t="shared" si="22"/>
        <v>#DIV/0!</v>
      </c>
      <c r="J172" s="7" t="e">
        <f t="shared" si="23"/>
        <v>#DIV/0!</v>
      </c>
      <c r="K172" s="7" t="e">
        <f>IF(Tabela353[[#This Row],[% homologado]]&gt;=0.9,"Contrato de Fornecimento",IF(Tabela353[[#This Row],[% Cadastrado]]&lt;0.9,"Compra Direta"))</f>
        <v>#DIV/0!</v>
      </c>
    </row>
    <row r="173" spans="1:11" x14ac:dyDescent="0.35">
      <c r="A173" s="58" t="s">
        <v>186</v>
      </c>
      <c r="B173" s="42" t="s">
        <v>379</v>
      </c>
      <c r="C173" s="48">
        <v>0</v>
      </c>
      <c r="D173" s="25">
        <f t="shared" si="20"/>
        <v>0</v>
      </c>
      <c r="E173" s="29">
        <f t="shared" si="21"/>
        <v>0</v>
      </c>
      <c r="F173" s="16"/>
      <c r="G173" s="51" t="e">
        <f>Tabela353[[#This Row],[Volume
Cadastrado (m³)]]/Tabela353[[#This Row],[Volume equivalente de  Etanol Anidro comercializado em 2025 (m³)]]</f>
        <v>#DIV/0!</v>
      </c>
      <c r="H173" s="16"/>
      <c r="I173" s="24" t="e">
        <f t="shared" si="22"/>
        <v>#DIV/0!</v>
      </c>
      <c r="J173" s="7" t="e">
        <f t="shared" si="23"/>
        <v>#DIV/0!</v>
      </c>
      <c r="K173" s="7" t="e">
        <f>IF(Tabela353[[#This Row],[% homologado]]&gt;=0.9,"Contrato de Fornecimento",IF(Tabela353[[#This Row],[% Cadastrado]]&lt;0.9,"Compra Direta"))</f>
        <v>#DIV/0!</v>
      </c>
    </row>
    <row r="174" spans="1:11" x14ac:dyDescent="0.35">
      <c r="A174" s="58" t="s">
        <v>150</v>
      </c>
      <c r="B174" s="42" t="s">
        <v>380</v>
      </c>
      <c r="C174" s="48">
        <v>0</v>
      </c>
      <c r="D174" s="25">
        <f t="shared" si="20"/>
        <v>0</v>
      </c>
      <c r="E174" s="29">
        <f t="shared" si="21"/>
        <v>0</v>
      </c>
      <c r="F174" s="16"/>
      <c r="G174" s="51" t="e">
        <f>Tabela353[[#This Row],[Volume
Cadastrado (m³)]]/Tabela353[[#This Row],[Volume equivalente de  Etanol Anidro comercializado em 2025 (m³)]]</f>
        <v>#DIV/0!</v>
      </c>
      <c r="H174" s="16"/>
      <c r="I174" s="24" t="e">
        <f t="shared" si="22"/>
        <v>#DIV/0!</v>
      </c>
      <c r="J174" s="7" t="e">
        <f t="shared" si="23"/>
        <v>#DIV/0!</v>
      </c>
      <c r="K174" s="7" t="e">
        <f>IF(Tabela353[[#This Row],[% homologado]]&gt;=0.9,"Contrato de Fornecimento",IF(Tabela353[[#This Row],[% Cadastrado]]&lt;0.9,"Compra Direta"))</f>
        <v>#DIV/0!</v>
      </c>
    </row>
    <row r="175" spans="1:11" x14ac:dyDescent="0.35">
      <c r="A175" s="58" t="s">
        <v>151</v>
      </c>
      <c r="B175" s="42" t="s">
        <v>381</v>
      </c>
      <c r="C175" s="48">
        <v>0</v>
      </c>
      <c r="D175" s="25">
        <f t="shared" si="20"/>
        <v>0</v>
      </c>
      <c r="E175" s="29">
        <f t="shared" si="21"/>
        <v>0</v>
      </c>
      <c r="F175" s="16"/>
      <c r="G175" s="51" t="e">
        <f>Tabela353[[#This Row],[Volume
Cadastrado (m³)]]/Tabela353[[#This Row],[Volume equivalente de  Etanol Anidro comercializado em 2025 (m³)]]</f>
        <v>#DIV/0!</v>
      </c>
      <c r="H175" s="16"/>
      <c r="I175" s="24" t="e">
        <f t="shared" si="22"/>
        <v>#DIV/0!</v>
      </c>
      <c r="J175" s="7" t="e">
        <f t="shared" si="23"/>
        <v>#DIV/0!</v>
      </c>
      <c r="K175" s="7" t="e">
        <f>IF(Tabela353[[#This Row],[% homologado]]&gt;=0.9,"Contrato de Fornecimento",IF(Tabela353[[#This Row],[% Cadastrado]]&lt;0.9,"Compra Direta"))</f>
        <v>#DIV/0!</v>
      </c>
    </row>
    <row r="176" spans="1:11" x14ac:dyDescent="0.35">
      <c r="A176" s="58" t="s">
        <v>124</v>
      </c>
      <c r="B176" s="42" t="s">
        <v>382</v>
      </c>
      <c r="C176" s="48">
        <v>0</v>
      </c>
      <c r="D176" s="25">
        <f t="shared" si="20"/>
        <v>0</v>
      </c>
      <c r="E176" s="29">
        <f t="shared" si="21"/>
        <v>0</v>
      </c>
      <c r="F176" s="16"/>
      <c r="G176" s="51" t="e">
        <f>Tabela353[[#This Row],[Volume
Cadastrado (m³)]]/Tabela353[[#This Row],[Volume equivalente de  Etanol Anidro comercializado em 2025 (m³)]]</f>
        <v>#DIV/0!</v>
      </c>
      <c r="H176" s="16"/>
      <c r="I176" s="24" t="e">
        <f t="shared" si="22"/>
        <v>#DIV/0!</v>
      </c>
      <c r="J176" s="7" t="e">
        <f t="shared" si="23"/>
        <v>#DIV/0!</v>
      </c>
      <c r="K176" s="7" t="e">
        <f>IF(Tabela353[[#This Row],[% homologado]]&gt;=0.9,"Contrato de Fornecimento",IF(Tabela353[[#This Row],[% Cadastrado]]&lt;0.9,"Compra Direta"))</f>
        <v>#DIV/0!</v>
      </c>
    </row>
    <row r="177" spans="1:11" x14ac:dyDescent="0.35">
      <c r="A177" s="58" t="s">
        <v>177</v>
      </c>
      <c r="B177" s="42" t="s">
        <v>383</v>
      </c>
      <c r="C177" s="48">
        <v>0</v>
      </c>
      <c r="D177" s="25">
        <f t="shared" si="20"/>
        <v>0</v>
      </c>
      <c r="E177" s="29">
        <f t="shared" si="21"/>
        <v>0</v>
      </c>
      <c r="F177" s="16"/>
      <c r="G177" s="51" t="e">
        <f>Tabela353[[#This Row],[Volume
Cadastrado (m³)]]/Tabela353[[#This Row],[Volume equivalente de  Etanol Anidro comercializado em 2025 (m³)]]</f>
        <v>#DIV/0!</v>
      </c>
      <c r="H177" s="16"/>
      <c r="I177" s="24" t="e">
        <f t="shared" si="22"/>
        <v>#DIV/0!</v>
      </c>
      <c r="J177" s="7" t="e">
        <f t="shared" si="23"/>
        <v>#DIV/0!</v>
      </c>
      <c r="K177" s="7" t="e">
        <f>IF(Tabela353[[#This Row],[% homologado]]&gt;=0.9,"Contrato de Fornecimento",IF(Tabela353[[#This Row],[% Cadastrado]]&lt;0.9,"Compra Direta"))</f>
        <v>#DIV/0!</v>
      </c>
    </row>
    <row r="178" spans="1:11" x14ac:dyDescent="0.35">
      <c r="A178" s="58" t="s">
        <v>209</v>
      </c>
      <c r="B178" s="42" t="s">
        <v>384</v>
      </c>
      <c r="C178" s="48">
        <v>0</v>
      </c>
      <c r="D178" s="25">
        <f t="shared" si="20"/>
        <v>0</v>
      </c>
      <c r="E178" s="29">
        <f t="shared" si="21"/>
        <v>0</v>
      </c>
      <c r="F178" s="16"/>
      <c r="G178" s="51" t="e">
        <f>Tabela353[[#This Row],[Volume
Cadastrado (m³)]]/Tabela353[[#This Row],[Volume equivalente de  Etanol Anidro comercializado em 2025 (m³)]]</f>
        <v>#DIV/0!</v>
      </c>
      <c r="H178" s="16"/>
      <c r="I178" s="24" t="e">
        <f t="shared" si="22"/>
        <v>#DIV/0!</v>
      </c>
      <c r="J178" s="7" t="e">
        <f t="shared" si="23"/>
        <v>#DIV/0!</v>
      </c>
      <c r="K178" s="7" t="e">
        <f>IF(Tabela353[[#This Row],[% homologado]]&gt;=0.9,"Contrato de Fornecimento",IF(Tabela353[[#This Row],[% Cadastrado]]&lt;0.9,"Compra Direta"))</f>
        <v>#DIV/0!</v>
      </c>
    </row>
    <row r="179" spans="1:11" x14ac:dyDescent="0.35">
      <c r="A179" s="58" t="s">
        <v>153</v>
      </c>
      <c r="B179" s="42" t="s">
        <v>385</v>
      </c>
      <c r="C179" s="48">
        <v>0</v>
      </c>
      <c r="D179" s="25">
        <f t="shared" si="20"/>
        <v>0</v>
      </c>
      <c r="E179" s="29">
        <f t="shared" si="21"/>
        <v>0</v>
      </c>
      <c r="F179" s="16"/>
      <c r="G179" s="51" t="e">
        <f>Tabela353[[#This Row],[Volume
Cadastrado (m³)]]/Tabela353[[#This Row],[Volume equivalente de  Etanol Anidro comercializado em 2025 (m³)]]</f>
        <v>#DIV/0!</v>
      </c>
      <c r="H179" s="16"/>
      <c r="I179" s="30" t="e">
        <f t="shared" si="22"/>
        <v>#DIV/0!</v>
      </c>
      <c r="J179" s="7" t="e">
        <f t="shared" si="23"/>
        <v>#DIV/0!</v>
      </c>
      <c r="K179" s="7" t="e">
        <f>IF(Tabela353[[#This Row],[% homologado]]&gt;=0.9,"Contrato de Fornecimento",IF(Tabela353[[#This Row],[% Cadastrado]]&lt;0.9,"Compra Direta"))</f>
        <v>#DIV/0!</v>
      </c>
    </row>
    <row r="180" spans="1:11" x14ac:dyDescent="0.35">
      <c r="A180" s="58" t="s">
        <v>154</v>
      </c>
      <c r="B180" s="43" t="s">
        <v>403</v>
      </c>
      <c r="C180" s="49">
        <v>0</v>
      </c>
      <c r="D180" s="25">
        <f t="shared" si="20"/>
        <v>0</v>
      </c>
      <c r="E180" s="29">
        <f t="shared" si="21"/>
        <v>0</v>
      </c>
      <c r="F180" s="16"/>
      <c r="G180" s="51" t="e">
        <f>Tabela353[[#This Row],[Volume
Cadastrado (m³)]]/Tabela353[[#This Row],[Volume equivalente de  Etanol Anidro comercializado em 2025 (m³)]]</f>
        <v>#DIV/0!</v>
      </c>
      <c r="H180" s="16"/>
      <c r="I180" s="24" t="e">
        <f t="shared" si="22"/>
        <v>#DIV/0!</v>
      </c>
      <c r="J180" s="7" t="e">
        <f t="shared" si="23"/>
        <v>#DIV/0!</v>
      </c>
      <c r="K180" s="7" t="e">
        <f>IF(Tabela353[[#This Row],[% homologado]]&gt;=0.9,"Contrato de Fornecimento",IF(Tabela353[[#This Row],[% Cadastrado]]&lt;0.9,"Compra Direta"))</f>
        <v>#DIV/0!</v>
      </c>
    </row>
    <row r="181" spans="1:11" x14ac:dyDescent="0.35">
      <c r="A181" s="58" t="s">
        <v>156</v>
      </c>
      <c r="B181" s="42" t="s">
        <v>386</v>
      </c>
      <c r="C181" s="48">
        <v>0</v>
      </c>
      <c r="D181" s="25">
        <f t="shared" si="20"/>
        <v>0</v>
      </c>
      <c r="E181" s="29">
        <f t="shared" si="21"/>
        <v>0</v>
      </c>
      <c r="F181" s="16"/>
      <c r="G181" s="51" t="e">
        <f>Tabela353[[#This Row],[Volume
Cadastrado (m³)]]/Tabela353[[#This Row],[Volume equivalente de  Etanol Anidro comercializado em 2025 (m³)]]</f>
        <v>#DIV/0!</v>
      </c>
      <c r="H181" s="16"/>
      <c r="I181" s="30" t="e">
        <f t="shared" si="22"/>
        <v>#DIV/0!</v>
      </c>
      <c r="J181" s="7" t="e">
        <f t="shared" si="23"/>
        <v>#DIV/0!</v>
      </c>
      <c r="K181" s="7" t="e">
        <f>IF(Tabela353[[#This Row],[% homologado]]&gt;=0.9,"Contrato de Fornecimento",IF(Tabela353[[#This Row],[% Cadastrado]]&lt;0.9,"Compra Direta"))</f>
        <v>#DIV/0!</v>
      </c>
    </row>
    <row r="182" spans="1:11" x14ac:dyDescent="0.35">
      <c r="A182" s="58" t="s">
        <v>157</v>
      </c>
      <c r="B182" s="42" t="s">
        <v>387</v>
      </c>
      <c r="C182" s="48">
        <v>0</v>
      </c>
      <c r="D182" s="25">
        <f t="shared" si="20"/>
        <v>0</v>
      </c>
      <c r="E182" s="29">
        <f t="shared" si="21"/>
        <v>0</v>
      </c>
      <c r="F182" s="16"/>
      <c r="G182" s="51" t="e">
        <f>Tabela353[[#This Row],[Volume
Cadastrado (m³)]]/Tabela353[[#This Row],[Volume equivalente de  Etanol Anidro comercializado em 2025 (m³)]]</f>
        <v>#DIV/0!</v>
      </c>
      <c r="H182" s="16"/>
      <c r="I182" s="24" t="e">
        <f t="shared" si="22"/>
        <v>#DIV/0!</v>
      </c>
      <c r="J182" s="7" t="e">
        <f t="shared" si="23"/>
        <v>#DIV/0!</v>
      </c>
      <c r="K182" s="7" t="e">
        <f>IF(Tabela353[[#This Row],[% homologado]]&gt;=0.9,"Contrato de Fornecimento",IF(Tabela353[[#This Row],[% Cadastrado]]&lt;0.9,"Compra Direta"))</f>
        <v>#DIV/0!</v>
      </c>
    </row>
    <row r="183" spans="1:11" x14ac:dyDescent="0.35">
      <c r="A183" s="58" t="s">
        <v>159</v>
      </c>
      <c r="B183" s="42" t="s">
        <v>388</v>
      </c>
      <c r="C183" s="48">
        <v>0</v>
      </c>
      <c r="D183" s="25">
        <f t="shared" si="20"/>
        <v>0</v>
      </c>
      <c r="E183" s="29">
        <f t="shared" si="21"/>
        <v>0</v>
      </c>
      <c r="F183" s="16"/>
      <c r="G183" s="51" t="e">
        <f>Tabela353[[#This Row],[Volume
Cadastrado (m³)]]/Tabela353[[#This Row],[Volume equivalente de  Etanol Anidro comercializado em 2025 (m³)]]</f>
        <v>#DIV/0!</v>
      </c>
      <c r="H183" s="16"/>
      <c r="I183" s="24" t="e">
        <f t="shared" si="22"/>
        <v>#DIV/0!</v>
      </c>
      <c r="J183" s="7" t="e">
        <f t="shared" si="23"/>
        <v>#DIV/0!</v>
      </c>
      <c r="K183" s="7" t="e">
        <f>IF(Tabela353[[#This Row],[% homologado]]&gt;=0.9,"Contrato de Fornecimento",IF(Tabela353[[#This Row],[% Cadastrado]]&lt;0.9,"Compra Direta"))</f>
        <v>#DIV/0!</v>
      </c>
    </row>
    <row r="184" spans="1:11" x14ac:dyDescent="0.35">
      <c r="A184" s="58" t="s">
        <v>160</v>
      </c>
      <c r="B184" s="43" t="s">
        <v>407</v>
      </c>
      <c r="C184" s="49">
        <v>0</v>
      </c>
      <c r="D184" s="25">
        <f t="shared" si="20"/>
        <v>0</v>
      </c>
      <c r="E184" s="29">
        <f t="shared" si="21"/>
        <v>0</v>
      </c>
      <c r="F184" s="16"/>
      <c r="G184" s="51" t="e">
        <f>Tabela353[[#This Row],[Volume
Cadastrado (m³)]]/Tabela353[[#This Row],[Volume equivalente de  Etanol Anidro comercializado em 2025 (m³)]]</f>
        <v>#DIV/0!</v>
      </c>
      <c r="H184" s="16"/>
      <c r="I184" s="24" t="e">
        <f t="shared" si="22"/>
        <v>#DIV/0!</v>
      </c>
      <c r="J184" s="7" t="e">
        <f t="shared" si="23"/>
        <v>#DIV/0!</v>
      </c>
      <c r="K184" s="7" t="e">
        <f>IF(Tabela353[[#This Row],[% homologado]]&gt;=0.9,"Contrato de Fornecimento",IF(Tabela353[[#This Row],[% Cadastrado]]&lt;0.9,"Compra Direta"))</f>
        <v>#DIV/0!</v>
      </c>
    </row>
    <row r="185" spans="1:11" x14ac:dyDescent="0.35">
      <c r="A185" s="58" t="s">
        <v>179</v>
      </c>
      <c r="B185" s="43" t="s">
        <v>405</v>
      </c>
      <c r="C185" s="49">
        <v>0</v>
      </c>
      <c r="D185" s="25">
        <f t="shared" si="20"/>
        <v>0</v>
      </c>
      <c r="E185" s="29">
        <f t="shared" si="21"/>
        <v>0</v>
      </c>
      <c r="F185" s="16"/>
      <c r="G185" s="51" t="e">
        <f>Tabela353[[#This Row],[Volume
Cadastrado (m³)]]/Tabela353[[#This Row],[Volume equivalente de  Etanol Anidro comercializado em 2025 (m³)]]</f>
        <v>#DIV/0!</v>
      </c>
      <c r="H185" s="16"/>
      <c r="I185" s="24" t="e">
        <f t="shared" si="22"/>
        <v>#DIV/0!</v>
      </c>
      <c r="J185" s="7" t="e">
        <f t="shared" si="23"/>
        <v>#DIV/0!</v>
      </c>
      <c r="K185" s="7" t="e">
        <f>IF(Tabela353[[#This Row],[% homologado]]&gt;=0.9,"Contrato de Fornecimento",IF(Tabela353[[#This Row],[% Cadastrado]]&lt;0.9,"Compra Direta"))</f>
        <v>#DIV/0!</v>
      </c>
    </row>
    <row r="186" spans="1:11" x14ac:dyDescent="0.35">
      <c r="A186" s="58" t="s">
        <v>108</v>
      </c>
      <c r="B186" s="42" t="s">
        <v>389</v>
      </c>
      <c r="C186" s="48">
        <v>0</v>
      </c>
      <c r="D186" s="25">
        <f t="shared" si="20"/>
        <v>0</v>
      </c>
      <c r="E186" s="29">
        <f t="shared" si="21"/>
        <v>0</v>
      </c>
      <c r="F186" s="16"/>
      <c r="G186" s="51" t="e">
        <f>Tabela353[[#This Row],[Volume
Cadastrado (m³)]]/Tabela353[[#This Row],[Volume equivalente de  Etanol Anidro comercializado em 2025 (m³)]]</f>
        <v>#DIV/0!</v>
      </c>
      <c r="H186" s="16"/>
      <c r="I186" s="24" t="e">
        <f t="shared" si="22"/>
        <v>#DIV/0!</v>
      </c>
      <c r="J186" s="7" t="e">
        <f t="shared" si="23"/>
        <v>#DIV/0!</v>
      </c>
      <c r="K186" s="7" t="e">
        <f>IF(Tabela353[[#This Row],[% homologado]]&gt;=0.9,"Contrato de Fornecimento",IF(Tabela353[[#This Row],[% Cadastrado]]&lt;0.9,"Compra Direta"))</f>
        <v>#DIV/0!</v>
      </c>
    </row>
    <row r="187" spans="1:11" x14ac:dyDescent="0.35">
      <c r="A187" s="58" t="s">
        <v>161</v>
      </c>
      <c r="B187" s="43" t="s">
        <v>406</v>
      </c>
      <c r="C187" s="49">
        <v>0</v>
      </c>
      <c r="D187" s="25">
        <f t="shared" si="20"/>
        <v>0</v>
      </c>
      <c r="E187" s="29">
        <f t="shared" si="21"/>
        <v>0</v>
      </c>
      <c r="F187" s="16"/>
      <c r="G187" s="51" t="e">
        <f>Tabela353[[#This Row],[Volume
Cadastrado (m³)]]/Tabela353[[#This Row],[Volume equivalente de  Etanol Anidro comercializado em 2025 (m³)]]</f>
        <v>#DIV/0!</v>
      </c>
      <c r="H187" s="16"/>
      <c r="I187" s="24" t="e">
        <f t="shared" si="22"/>
        <v>#DIV/0!</v>
      </c>
      <c r="J187" s="7" t="e">
        <f t="shared" si="23"/>
        <v>#DIV/0!</v>
      </c>
      <c r="K187" s="7" t="e">
        <f>IF(Tabela353[[#This Row],[% homologado]]&gt;=0.9,"Contrato de Fornecimento",IF(Tabela353[[#This Row],[% Cadastrado]]&lt;0.9,"Compra Direta"))</f>
        <v>#DIV/0!</v>
      </c>
    </row>
    <row r="188" spans="1:11" x14ac:dyDescent="0.35">
      <c r="A188" s="58" t="s">
        <v>163</v>
      </c>
      <c r="B188" s="42" t="s">
        <v>390</v>
      </c>
      <c r="C188" s="48">
        <v>0</v>
      </c>
      <c r="D188" s="25">
        <f t="shared" si="20"/>
        <v>0</v>
      </c>
      <c r="E188" s="29">
        <f t="shared" si="21"/>
        <v>0</v>
      </c>
      <c r="F188" s="16"/>
      <c r="G188" s="51" t="e">
        <f>Tabela353[[#This Row],[Volume
Cadastrado (m³)]]/Tabela353[[#This Row],[Volume equivalente de  Etanol Anidro comercializado em 2025 (m³)]]</f>
        <v>#DIV/0!</v>
      </c>
      <c r="H188" s="16"/>
      <c r="I188" s="24" t="e">
        <f t="shared" si="22"/>
        <v>#DIV/0!</v>
      </c>
      <c r="J188" s="7" t="e">
        <f t="shared" si="23"/>
        <v>#DIV/0!</v>
      </c>
      <c r="K188" s="7" t="e">
        <f>IF(Tabela353[[#This Row],[% homologado]]&gt;=0.9,"Contrato de Fornecimento",IF(Tabela353[[#This Row],[% Cadastrado]]&lt;0.9,"Compra Direta"))</f>
        <v>#DIV/0!</v>
      </c>
    </row>
    <row r="189" spans="1:11" x14ac:dyDescent="0.35">
      <c r="A189" s="58" t="s">
        <v>210</v>
      </c>
      <c r="B189" s="42" t="s">
        <v>391</v>
      </c>
      <c r="C189" s="48">
        <v>0</v>
      </c>
      <c r="D189" s="25">
        <f t="shared" si="20"/>
        <v>0</v>
      </c>
      <c r="E189" s="29">
        <f t="shared" si="21"/>
        <v>0</v>
      </c>
      <c r="F189" s="16"/>
      <c r="G189" s="51" t="e">
        <f>Tabela353[[#This Row],[Volume
Cadastrado (m³)]]/Tabela353[[#This Row],[Volume equivalente de  Etanol Anidro comercializado em 2025 (m³)]]</f>
        <v>#DIV/0!</v>
      </c>
      <c r="H189" s="16"/>
      <c r="I189" s="24" t="e">
        <f t="shared" si="22"/>
        <v>#DIV/0!</v>
      </c>
      <c r="J189" s="7" t="e">
        <f t="shared" si="23"/>
        <v>#DIV/0!</v>
      </c>
      <c r="K189" s="7" t="e">
        <f>IF(Tabela353[[#This Row],[% homologado]]&gt;=0.9,"Contrato de Fornecimento",IF(Tabela353[[#This Row],[% Cadastrado]]&lt;0.9,"Compra Direta"))</f>
        <v>#DIV/0!</v>
      </c>
    </row>
    <row r="190" spans="1:11" x14ac:dyDescent="0.35">
      <c r="A190" s="58" t="s">
        <v>178</v>
      </c>
      <c r="B190" s="42" t="s">
        <v>392</v>
      </c>
      <c r="C190" s="48">
        <v>0</v>
      </c>
      <c r="D190" s="25">
        <f t="shared" si="20"/>
        <v>0</v>
      </c>
      <c r="E190" s="29">
        <f t="shared" si="21"/>
        <v>0</v>
      </c>
      <c r="F190" s="16"/>
      <c r="G190" s="51" t="e">
        <f>Tabela353[[#This Row],[Volume
Cadastrado (m³)]]/Tabela353[[#This Row],[Volume equivalente de  Etanol Anidro comercializado em 2025 (m³)]]</f>
        <v>#DIV/0!</v>
      </c>
      <c r="H190" s="16"/>
      <c r="I190" s="24" t="e">
        <f t="shared" si="22"/>
        <v>#DIV/0!</v>
      </c>
      <c r="J190" s="7" t="e">
        <f t="shared" si="23"/>
        <v>#DIV/0!</v>
      </c>
      <c r="K190" s="7" t="e">
        <f>IF(Tabela353[[#This Row],[% homologado]]&gt;=0.9,"Contrato de Fornecimento",IF(Tabela353[[#This Row],[% Cadastrado]]&lt;0.9,"Compra Direta"))</f>
        <v>#DIV/0!</v>
      </c>
    </row>
    <row r="191" spans="1:11" x14ac:dyDescent="0.35">
      <c r="A191" s="58" t="s">
        <v>197</v>
      </c>
      <c r="B191" s="42" t="s">
        <v>393</v>
      </c>
      <c r="C191" s="48">
        <v>0</v>
      </c>
      <c r="D191" s="25">
        <f t="shared" si="20"/>
        <v>0</v>
      </c>
      <c r="E191" s="29">
        <f t="shared" si="21"/>
        <v>0</v>
      </c>
      <c r="F191" s="16"/>
      <c r="G191" s="51" t="e">
        <f>Tabela353[[#This Row],[Volume
Cadastrado (m³)]]/Tabela353[[#This Row],[Volume equivalente de  Etanol Anidro comercializado em 2025 (m³)]]</f>
        <v>#DIV/0!</v>
      </c>
      <c r="H191" s="16"/>
      <c r="I191" s="24" t="e">
        <f t="shared" si="22"/>
        <v>#DIV/0!</v>
      </c>
      <c r="J191" s="7" t="e">
        <f t="shared" si="23"/>
        <v>#DIV/0!</v>
      </c>
      <c r="K191" s="7" t="e">
        <f>IF(Tabela353[[#This Row],[% homologado]]&gt;=0.9,"Contrato de Fornecimento",IF(Tabela353[[#This Row],[% Cadastrado]]&lt;0.9,"Compra Direta"))</f>
        <v>#DIV/0!</v>
      </c>
    </row>
    <row r="192" spans="1:11" x14ac:dyDescent="0.35">
      <c r="A192" s="58" t="s">
        <v>211</v>
      </c>
      <c r="B192" s="42" t="s">
        <v>394</v>
      </c>
      <c r="C192" s="48">
        <v>0</v>
      </c>
      <c r="D192" s="25">
        <f t="shared" si="20"/>
        <v>0</v>
      </c>
      <c r="E192" s="29">
        <f t="shared" si="21"/>
        <v>0</v>
      </c>
      <c r="F192" s="16"/>
      <c r="G192" s="51" t="e">
        <f>Tabela353[[#This Row],[Volume
Cadastrado (m³)]]/Tabela353[[#This Row],[Volume equivalente de  Etanol Anidro comercializado em 2025 (m³)]]</f>
        <v>#DIV/0!</v>
      </c>
      <c r="H192" s="16"/>
      <c r="I192" s="24" t="e">
        <f t="shared" si="22"/>
        <v>#DIV/0!</v>
      </c>
      <c r="J192" s="7" t="e">
        <f t="shared" si="23"/>
        <v>#DIV/0!</v>
      </c>
      <c r="K192" s="7" t="e">
        <f>IF(Tabela353[[#This Row],[% homologado]]&gt;=0.9,"Contrato de Fornecimento",IF(Tabela353[[#This Row],[% Cadastrado]]&lt;0.9,"Compra Direta"))</f>
        <v>#DIV/0!</v>
      </c>
    </row>
    <row r="193" spans="1:11" x14ac:dyDescent="0.35">
      <c r="A193" s="58" t="s">
        <v>166</v>
      </c>
      <c r="B193" s="42" t="s">
        <v>395</v>
      </c>
      <c r="C193" s="48">
        <v>0</v>
      </c>
      <c r="D193" s="25">
        <f t="shared" si="20"/>
        <v>0</v>
      </c>
      <c r="E193" s="29">
        <f t="shared" si="21"/>
        <v>0</v>
      </c>
      <c r="F193" s="16"/>
      <c r="G193" s="51" t="e">
        <f>Tabela353[[#This Row],[Volume
Cadastrado (m³)]]/Tabela353[[#This Row],[Volume equivalente de  Etanol Anidro comercializado em 2025 (m³)]]</f>
        <v>#DIV/0!</v>
      </c>
      <c r="H193" s="16"/>
      <c r="I193" s="24" t="e">
        <f t="shared" si="22"/>
        <v>#DIV/0!</v>
      </c>
      <c r="J193" s="7" t="e">
        <f t="shared" si="23"/>
        <v>#DIV/0!</v>
      </c>
      <c r="K193" s="7" t="e">
        <f>IF(Tabela353[[#This Row],[% homologado]]&gt;=0.9,"Contrato de Fornecimento",IF(Tabela353[[#This Row],[% Cadastrado]]&lt;0.9,"Compra Direta"))</f>
        <v>#DIV/0!</v>
      </c>
    </row>
    <row r="194" spans="1:11" x14ac:dyDescent="0.35">
      <c r="A194" s="58" t="s">
        <v>212</v>
      </c>
      <c r="B194" s="42" t="s">
        <v>396</v>
      </c>
      <c r="C194" s="48">
        <v>0</v>
      </c>
      <c r="D194" s="25">
        <f t="shared" si="20"/>
        <v>0</v>
      </c>
      <c r="E194" s="29">
        <f t="shared" si="21"/>
        <v>0</v>
      </c>
      <c r="F194" s="16"/>
      <c r="G194" s="51" t="e">
        <f>Tabela353[[#This Row],[Volume
Cadastrado (m³)]]/Tabela353[[#This Row],[Volume equivalente de  Etanol Anidro comercializado em 2025 (m³)]]</f>
        <v>#DIV/0!</v>
      </c>
      <c r="H194" s="16"/>
      <c r="I194" s="24" t="e">
        <f t="shared" si="22"/>
        <v>#DIV/0!</v>
      </c>
      <c r="J194" s="7" t="e">
        <f t="shared" si="23"/>
        <v>#DIV/0!</v>
      </c>
      <c r="K194" s="7" t="e">
        <f>IF(Tabela353[[#This Row],[% homologado]]&gt;=0.9,"Contrato de Fornecimento",IF(Tabela353[[#This Row],[% Cadastrado]]&lt;0.9,"Compra Direta"))</f>
        <v>#DIV/0!</v>
      </c>
    </row>
    <row r="195" spans="1:11" x14ac:dyDescent="0.35">
      <c r="A195" s="60" t="s">
        <v>167</v>
      </c>
      <c r="B195" s="42" t="s">
        <v>397</v>
      </c>
      <c r="C195" s="48">
        <v>0</v>
      </c>
      <c r="D195" s="25">
        <f t="shared" si="20"/>
        <v>0</v>
      </c>
      <c r="E195" s="29">
        <f t="shared" si="21"/>
        <v>0</v>
      </c>
      <c r="F195" s="50"/>
      <c r="G195" s="44" t="e">
        <f>Tabela353[[#This Row],[Volume
Cadastrado (m³)]]/Tabela353[[#This Row],[Volume equivalente de  Etanol Anidro comercializado em 2025 (m³)]]</f>
        <v>#DIV/0!</v>
      </c>
      <c r="H195" s="52"/>
      <c r="I195" s="45" t="e">
        <f t="shared" ref="I195:I199" si="24">H195/C195</f>
        <v>#DIV/0!</v>
      </c>
      <c r="J195" s="7" t="e">
        <f t="shared" ref="J195:J199" si="25">IF(I195&gt;=90%,"Sim","Não")</f>
        <v>#DIV/0!</v>
      </c>
      <c r="K195" s="7" t="e">
        <f>IF(Tabela353[[#This Row],[% homologado]]&gt;=0.9,"Contrato de Fornecimento",IF(Tabela353[[#This Row],[% Cadastrado]]&lt;0.9,"Compra Direta"))</f>
        <v>#DIV/0!</v>
      </c>
    </row>
    <row r="196" spans="1:11" x14ac:dyDescent="0.35">
      <c r="A196" s="60" t="s">
        <v>187</v>
      </c>
      <c r="B196" s="42" t="s">
        <v>398</v>
      </c>
      <c r="C196" s="48">
        <v>0</v>
      </c>
      <c r="D196" s="25">
        <f t="shared" si="20"/>
        <v>0</v>
      </c>
      <c r="E196" s="29">
        <f t="shared" si="21"/>
        <v>0</v>
      </c>
      <c r="F196" s="50"/>
      <c r="G196" s="44" t="e">
        <f>Tabela353[[#This Row],[Volume
Cadastrado (m³)]]/Tabela353[[#This Row],[Volume equivalente de  Etanol Anidro comercializado em 2025 (m³)]]</f>
        <v>#DIV/0!</v>
      </c>
      <c r="H196" s="52"/>
      <c r="I196" s="45" t="e">
        <f t="shared" si="24"/>
        <v>#DIV/0!</v>
      </c>
      <c r="J196" s="7" t="e">
        <f t="shared" si="25"/>
        <v>#DIV/0!</v>
      </c>
      <c r="K196" s="7" t="e">
        <f>IF(Tabela353[[#This Row],[% homologado]]&gt;=0.9,"Contrato de Fornecimento",IF(Tabela353[[#This Row],[% Cadastrado]]&lt;0.9,"Compra Direta"))</f>
        <v>#DIV/0!</v>
      </c>
    </row>
    <row r="197" spans="1:11" x14ac:dyDescent="0.35">
      <c r="A197" s="60" t="s">
        <v>169</v>
      </c>
      <c r="B197" s="42" t="s">
        <v>399</v>
      </c>
      <c r="C197" s="48">
        <v>0</v>
      </c>
      <c r="D197" s="25">
        <f t="shared" si="20"/>
        <v>0</v>
      </c>
      <c r="E197" s="29">
        <f t="shared" si="21"/>
        <v>0</v>
      </c>
      <c r="F197" s="50"/>
      <c r="G197" s="44" t="e">
        <f>Tabela353[[#This Row],[Volume
Cadastrado (m³)]]/Tabela353[[#This Row],[Volume equivalente de  Etanol Anidro comercializado em 2025 (m³)]]</f>
        <v>#DIV/0!</v>
      </c>
      <c r="H197" s="52"/>
      <c r="I197" s="45" t="e">
        <f t="shared" si="24"/>
        <v>#DIV/0!</v>
      </c>
      <c r="J197" s="7" t="e">
        <f t="shared" si="25"/>
        <v>#DIV/0!</v>
      </c>
      <c r="K197" s="7" t="e">
        <f>IF(Tabela353[[#This Row],[% homologado]]&gt;=0.9,"Contrato de Fornecimento",IF(Tabela353[[#This Row],[% Cadastrado]]&lt;0.9,"Compra Direta"))</f>
        <v>#DIV/0!</v>
      </c>
    </row>
    <row r="198" spans="1:11" x14ac:dyDescent="0.35">
      <c r="A198" s="60" t="s">
        <v>213</v>
      </c>
      <c r="B198" s="42" t="s">
        <v>400</v>
      </c>
      <c r="C198" s="48">
        <v>0</v>
      </c>
      <c r="D198" s="25">
        <f t="shared" si="20"/>
        <v>0</v>
      </c>
      <c r="E198" s="29">
        <f t="shared" si="21"/>
        <v>0</v>
      </c>
      <c r="F198" s="50"/>
      <c r="G198" s="44" t="e">
        <f>Tabela353[[#This Row],[Volume
Cadastrado (m³)]]/Tabela353[[#This Row],[Volume equivalente de  Etanol Anidro comercializado em 2025 (m³)]]</f>
        <v>#DIV/0!</v>
      </c>
      <c r="H198" s="52"/>
      <c r="I198" s="45" t="e">
        <f t="shared" si="24"/>
        <v>#DIV/0!</v>
      </c>
      <c r="J198" s="7" t="e">
        <f t="shared" si="25"/>
        <v>#DIV/0!</v>
      </c>
      <c r="K198" s="7" t="e">
        <f>IF(Tabela353[[#This Row],[% homologado]]&gt;=0.9,"Contrato de Fornecimento",IF(Tabela353[[#This Row],[% Cadastrado]]&lt;0.9,"Compra Direta"))</f>
        <v>#DIV/0!</v>
      </c>
    </row>
    <row r="199" spans="1:11" x14ac:dyDescent="0.35">
      <c r="A199" s="60" t="s">
        <v>170</v>
      </c>
      <c r="B199" s="42" t="s">
        <v>401</v>
      </c>
      <c r="C199" s="48">
        <v>0</v>
      </c>
      <c r="D199" s="25">
        <f t="shared" si="20"/>
        <v>0</v>
      </c>
      <c r="E199" s="29">
        <f t="shared" si="21"/>
        <v>0</v>
      </c>
      <c r="F199" s="50"/>
      <c r="G199" s="44" t="e">
        <f>Tabela353[[#This Row],[Volume
Cadastrado (m³)]]/Tabela353[[#This Row],[Volume equivalente de  Etanol Anidro comercializado em 2025 (m³)]]</f>
        <v>#DIV/0!</v>
      </c>
      <c r="H199" s="52"/>
      <c r="I199" s="45" t="e">
        <f t="shared" si="24"/>
        <v>#DIV/0!</v>
      </c>
      <c r="J199" s="7" t="e">
        <f t="shared" si="25"/>
        <v>#DIV/0!</v>
      </c>
      <c r="K199" s="7" t="e">
        <f>IF(Tabela353[[#This Row],[% homologado]]&gt;=0.9,"Contrato de Fornecimento",IF(Tabela353[[#This Row],[% Cadastrado]]&lt;0.9,"Compra Direta"))</f>
        <v>#DIV/0!</v>
      </c>
    </row>
    <row r="200" spans="1:11" x14ac:dyDescent="0.35">
      <c r="A200" s="3"/>
    </row>
    <row r="201" spans="1:11" x14ac:dyDescent="0.35">
      <c r="A201" t="s">
        <v>402</v>
      </c>
    </row>
  </sheetData>
  <mergeCells count="4">
    <mergeCell ref="B1:K1"/>
    <mergeCell ref="B3:K3"/>
    <mergeCell ref="B4:K4"/>
    <mergeCell ref="A6:K6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B-49F7-4E14-AADC-D541EACB6052}">
  <dimension ref="A2:D197"/>
  <sheetViews>
    <sheetView workbookViewId="0">
      <selection activeCell="B5" sqref="B5"/>
    </sheetView>
  </sheetViews>
  <sheetFormatPr defaultRowHeight="14.5" x14ac:dyDescent="0.35"/>
  <cols>
    <col min="1" max="1" width="13.36328125" customWidth="1"/>
    <col min="2" max="2" width="21.08984375" customWidth="1"/>
    <col min="3" max="3" width="16" customWidth="1"/>
    <col min="4" max="4" width="15.54296875" customWidth="1"/>
  </cols>
  <sheetData>
    <row r="2" spans="1:4" x14ac:dyDescent="0.35">
      <c r="A2" t="s">
        <v>126</v>
      </c>
      <c r="C2">
        <v>2025</v>
      </c>
    </row>
    <row r="3" spans="1:4" ht="15" thickBot="1" x14ac:dyDescent="0.4"/>
    <row r="4" spans="1:4" ht="44" thickBot="1" x14ac:dyDescent="0.4">
      <c r="A4" s="18" t="s">
        <v>127</v>
      </c>
      <c r="B4" s="18" t="s">
        <v>2</v>
      </c>
      <c r="C4" s="12" t="s">
        <v>175</v>
      </c>
      <c r="D4" s="13" t="s">
        <v>128</v>
      </c>
    </row>
    <row r="5" spans="1:4" x14ac:dyDescent="0.35">
      <c r="A5">
        <v>71770689</v>
      </c>
      <c r="B5" t="s">
        <v>199</v>
      </c>
      <c r="C5" s="17">
        <v>331272.90600000002</v>
      </c>
      <c r="D5" s="17">
        <v>99381.871800000008</v>
      </c>
    </row>
    <row r="6" spans="1:4" x14ac:dyDescent="0.35">
      <c r="A6">
        <v>1000175884</v>
      </c>
      <c r="B6" t="s">
        <v>118</v>
      </c>
      <c r="C6" s="17">
        <v>1602.4090000000001</v>
      </c>
      <c r="D6" s="17">
        <v>480.72270000000003</v>
      </c>
    </row>
    <row r="7" spans="1:4" x14ac:dyDescent="0.35">
      <c r="A7">
        <v>1000209895</v>
      </c>
      <c r="B7" t="s">
        <v>36</v>
      </c>
      <c r="C7" s="17">
        <v>303362.87400000001</v>
      </c>
      <c r="D7" s="17">
        <v>91008.862200000003</v>
      </c>
    </row>
    <row r="8" spans="1:4" x14ac:dyDescent="0.35">
      <c r="A8">
        <v>1000326969</v>
      </c>
      <c r="B8" t="s">
        <v>58</v>
      </c>
      <c r="C8" s="17">
        <v>94845.55</v>
      </c>
      <c r="D8" s="17">
        <v>28453.665000000001</v>
      </c>
    </row>
    <row r="9" spans="1:4" x14ac:dyDescent="0.35">
      <c r="A9">
        <v>1000401560</v>
      </c>
      <c r="B9" t="s">
        <v>203</v>
      </c>
      <c r="C9" s="17">
        <v>0</v>
      </c>
      <c r="D9" s="17">
        <v>0</v>
      </c>
    </row>
    <row r="10" spans="1:4" x14ac:dyDescent="0.35">
      <c r="A10">
        <v>1000466187</v>
      </c>
      <c r="B10" t="s">
        <v>130</v>
      </c>
      <c r="C10" s="17">
        <v>1065</v>
      </c>
      <c r="D10" s="17">
        <v>319.50000000000006</v>
      </c>
    </row>
    <row r="11" spans="1:4" x14ac:dyDescent="0.35">
      <c r="A11">
        <v>1000756149</v>
      </c>
      <c r="B11" t="s">
        <v>41</v>
      </c>
      <c r="C11" s="17">
        <v>161994.41999999998</v>
      </c>
      <c r="D11" s="17">
        <v>48598.326000000008</v>
      </c>
    </row>
    <row r="12" spans="1:4" x14ac:dyDescent="0.35">
      <c r="A12">
        <v>1000828887</v>
      </c>
      <c r="B12" t="s">
        <v>87</v>
      </c>
      <c r="C12" s="17">
        <v>26834.5</v>
      </c>
      <c r="D12" s="17">
        <v>8050.3500000000013</v>
      </c>
    </row>
    <row r="13" spans="1:4" x14ac:dyDescent="0.35">
      <c r="A13">
        <v>1000942246</v>
      </c>
      <c r="B13" t="s">
        <v>81</v>
      </c>
      <c r="C13" s="17">
        <v>33489</v>
      </c>
      <c r="D13" s="17">
        <v>10046.700000000001</v>
      </c>
    </row>
    <row r="14" spans="1:4" x14ac:dyDescent="0.35">
      <c r="A14">
        <v>1001083568</v>
      </c>
      <c r="B14" t="s">
        <v>102</v>
      </c>
      <c r="C14" s="17">
        <v>12564</v>
      </c>
      <c r="D14" s="17">
        <v>3769.2000000000003</v>
      </c>
    </row>
    <row r="15" spans="1:4" x14ac:dyDescent="0.35">
      <c r="A15">
        <v>1001125282</v>
      </c>
      <c r="B15" t="s">
        <v>18</v>
      </c>
      <c r="C15" s="17">
        <v>908588.11099999992</v>
      </c>
      <c r="D15" s="17">
        <v>272576.43329999998</v>
      </c>
    </row>
    <row r="16" spans="1:4" x14ac:dyDescent="0.35">
      <c r="A16">
        <v>1001136600</v>
      </c>
      <c r="B16" t="s">
        <v>110</v>
      </c>
      <c r="C16" s="17">
        <v>0</v>
      </c>
      <c r="D16" s="17">
        <v>0</v>
      </c>
    </row>
    <row r="17" spans="1:4" x14ac:dyDescent="0.35">
      <c r="A17">
        <v>1001228749</v>
      </c>
      <c r="B17" t="s">
        <v>131</v>
      </c>
      <c r="C17" s="17">
        <v>0</v>
      </c>
      <c r="D17" s="17">
        <v>0</v>
      </c>
    </row>
    <row r="18" spans="1:4" x14ac:dyDescent="0.35">
      <c r="A18">
        <v>1001241994</v>
      </c>
      <c r="B18" t="s">
        <v>32</v>
      </c>
      <c r="C18" s="17">
        <v>527315.83900000004</v>
      </c>
      <c r="D18" s="17">
        <v>158194.75170000002</v>
      </c>
    </row>
    <row r="19" spans="1:4" x14ac:dyDescent="0.35">
      <c r="A19">
        <v>1001256137</v>
      </c>
      <c r="B19" t="s">
        <v>48</v>
      </c>
      <c r="C19" s="17">
        <v>133308.69</v>
      </c>
      <c r="D19" s="17">
        <v>39992.607000000004</v>
      </c>
    </row>
    <row r="20" spans="1:4" x14ac:dyDescent="0.35">
      <c r="A20">
        <v>1001317309</v>
      </c>
      <c r="B20" t="s">
        <v>44</v>
      </c>
      <c r="C20" s="17">
        <v>329036.33799999999</v>
      </c>
      <c r="D20" s="17">
        <v>98710.901400000017</v>
      </c>
    </row>
    <row r="21" spans="1:4" x14ac:dyDescent="0.35">
      <c r="A21">
        <v>1001349764</v>
      </c>
      <c r="B21" t="s">
        <v>24</v>
      </c>
      <c r="C21" s="17">
        <v>622694.53100000008</v>
      </c>
      <c r="D21" s="17">
        <v>186808.35930000001</v>
      </c>
    </row>
    <row r="22" spans="1:4" x14ac:dyDescent="0.35">
      <c r="A22">
        <v>1001382912</v>
      </c>
      <c r="B22" t="s">
        <v>132</v>
      </c>
      <c r="C22" s="17">
        <v>0</v>
      </c>
      <c r="D22" s="17">
        <v>0</v>
      </c>
    </row>
    <row r="23" spans="1:4" x14ac:dyDescent="0.35">
      <c r="A23">
        <v>1001387400</v>
      </c>
      <c r="B23" t="s">
        <v>26</v>
      </c>
      <c r="C23" s="17">
        <v>456442.24699999992</v>
      </c>
      <c r="D23" s="17">
        <v>136932.67410000003</v>
      </c>
    </row>
    <row r="24" spans="1:4" x14ac:dyDescent="0.35">
      <c r="A24">
        <v>1001452651</v>
      </c>
      <c r="B24" t="s">
        <v>39</v>
      </c>
      <c r="C24" s="17">
        <v>225482.66800000001</v>
      </c>
      <c r="D24" s="17">
        <v>67644.800400000007</v>
      </c>
    </row>
    <row r="25" spans="1:4" x14ac:dyDescent="0.35">
      <c r="A25">
        <v>1001466091</v>
      </c>
      <c r="B25" t="s">
        <v>23</v>
      </c>
      <c r="C25" s="17">
        <v>619754.39899999998</v>
      </c>
      <c r="D25" s="17">
        <v>185926.31970000002</v>
      </c>
    </row>
    <row r="26" spans="1:4" x14ac:dyDescent="0.35">
      <c r="A26">
        <v>1001557353</v>
      </c>
      <c r="B26" t="s">
        <v>57</v>
      </c>
      <c r="C26" s="17">
        <v>113926.5</v>
      </c>
      <c r="D26" s="17">
        <v>34177.950000000004</v>
      </c>
    </row>
    <row r="27" spans="1:4" x14ac:dyDescent="0.35">
      <c r="A27">
        <v>1001560835</v>
      </c>
      <c r="B27" t="s">
        <v>133</v>
      </c>
      <c r="C27" s="17">
        <v>0</v>
      </c>
      <c r="D27" s="17">
        <v>0</v>
      </c>
    </row>
    <row r="28" spans="1:4" x14ac:dyDescent="0.35">
      <c r="A28">
        <v>1001561464</v>
      </c>
      <c r="B28" t="s">
        <v>65</v>
      </c>
      <c r="C28" s="17">
        <v>46275</v>
      </c>
      <c r="D28" s="17">
        <v>13882.500000000004</v>
      </c>
    </row>
    <row r="29" spans="1:4" x14ac:dyDescent="0.35">
      <c r="A29">
        <v>1001595949</v>
      </c>
      <c r="B29" t="s">
        <v>182</v>
      </c>
      <c r="C29" s="17">
        <v>7309</v>
      </c>
      <c r="D29" s="17">
        <v>2192.7000000000007</v>
      </c>
    </row>
    <row r="30" spans="1:4" x14ac:dyDescent="0.35">
      <c r="A30">
        <v>1001602498</v>
      </c>
      <c r="B30" t="s">
        <v>91</v>
      </c>
      <c r="C30" s="17">
        <v>29336.6</v>
      </c>
      <c r="D30" s="17">
        <v>8800.98</v>
      </c>
    </row>
    <row r="31" spans="1:4" x14ac:dyDescent="0.35">
      <c r="A31">
        <v>1001617593</v>
      </c>
      <c r="B31" t="s">
        <v>180</v>
      </c>
      <c r="C31" s="17">
        <v>0</v>
      </c>
      <c r="D31" s="17">
        <v>0</v>
      </c>
    </row>
    <row r="32" spans="1:4" x14ac:dyDescent="0.35">
      <c r="A32">
        <v>1001683557</v>
      </c>
      <c r="B32" t="s">
        <v>90</v>
      </c>
      <c r="C32" s="17">
        <v>90710</v>
      </c>
      <c r="D32" s="17">
        <v>27213.000000000007</v>
      </c>
    </row>
    <row r="33" spans="1:4" x14ac:dyDescent="0.35">
      <c r="A33">
        <v>1001787793</v>
      </c>
      <c r="B33" t="s">
        <v>43</v>
      </c>
      <c r="C33" s="17">
        <v>229739.209</v>
      </c>
      <c r="D33" s="17">
        <v>68921.762700000007</v>
      </c>
    </row>
    <row r="34" spans="1:4" x14ac:dyDescent="0.35">
      <c r="A34">
        <v>1001799935</v>
      </c>
      <c r="B34" t="s">
        <v>22</v>
      </c>
      <c r="C34" s="17">
        <v>523446.83899999992</v>
      </c>
      <c r="D34" s="17">
        <v>157034.05170000001</v>
      </c>
    </row>
    <row r="35" spans="1:4" x14ac:dyDescent="0.35">
      <c r="A35">
        <v>1001804345</v>
      </c>
      <c r="B35" t="s">
        <v>50</v>
      </c>
      <c r="C35" s="17">
        <v>95924.72</v>
      </c>
      <c r="D35" s="17">
        <v>28777.416000000005</v>
      </c>
    </row>
    <row r="36" spans="1:4" x14ac:dyDescent="0.35">
      <c r="A36">
        <v>1001902563</v>
      </c>
      <c r="B36" t="s">
        <v>47</v>
      </c>
      <c r="C36" s="17">
        <v>168218.9</v>
      </c>
      <c r="D36" s="17">
        <v>50465.670000000006</v>
      </c>
    </row>
    <row r="37" spans="1:4" x14ac:dyDescent="0.35">
      <c r="A37">
        <v>1001911853</v>
      </c>
      <c r="B37" t="s">
        <v>113</v>
      </c>
      <c r="C37" s="17">
        <v>4268.5</v>
      </c>
      <c r="D37" s="17">
        <v>1280.55</v>
      </c>
    </row>
    <row r="38" spans="1:4" x14ac:dyDescent="0.35">
      <c r="A38">
        <v>1001973067</v>
      </c>
      <c r="B38" t="s">
        <v>84</v>
      </c>
      <c r="C38" s="17">
        <v>28656.692999999999</v>
      </c>
      <c r="D38" s="17">
        <v>8597.0079000000005</v>
      </c>
    </row>
    <row r="39" spans="1:4" x14ac:dyDescent="0.35">
      <c r="A39">
        <v>1002044526</v>
      </c>
      <c r="B39" t="s">
        <v>63</v>
      </c>
      <c r="C39" s="17">
        <v>122697.13399999999</v>
      </c>
      <c r="D39" s="17">
        <v>36809.140200000002</v>
      </c>
    </row>
    <row r="40" spans="1:4" x14ac:dyDescent="0.35">
      <c r="A40">
        <v>1002123223</v>
      </c>
      <c r="B40" t="s">
        <v>83</v>
      </c>
      <c r="C40" s="17">
        <v>24682.718000000001</v>
      </c>
      <c r="D40" s="17">
        <v>7404.8154000000004</v>
      </c>
    </row>
    <row r="41" spans="1:4" x14ac:dyDescent="0.35">
      <c r="A41">
        <v>1002275017</v>
      </c>
      <c r="B41" t="s">
        <v>100</v>
      </c>
      <c r="C41" s="17">
        <v>0</v>
      </c>
      <c r="D41" s="17">
        <v>0</v>
      </c>
    </row>
    <row r="42" spans="1:4" x14ac:dyDescent="0.35">
      <c r="A42">
        <v>1002284585</v>
      </c>
      <c r="B42" t="s">
        <v>98</v>
      </c>
      <c r="C42" s="17">
        <v>4439.8600000000006</v>
      </c>
      <c r="D42" s="17">
        <v>1331.9580000000001</v>
      </c>
    </row>
    <row r="43" spans="1:4" x14ac:dyDescent="0.35">
      <c r="A43">
        <v>1002293021</v>
      </c>
      <c r="B43" t="s">
        <v>183</v>
      </c>
      <c r="C43" s="17">
        <v>0</v>
      </c>
      <c r="D43" s="17">
        <v>0</v>
      </c>
    </row>
    <row r="44" spans="1:4" x14ac:dyDescent="0.35">
      <c r="A44">
        <v>1002299645</v>
      </c>
      <c r="B44" t="s">
        <v>61</v>
      </c>
      <c r="C44" s="17">
        <v>111670.00599999999</v>
      </c>
      <c r="D44" s="17">
        <v>33501.001799999998</v>
      </c>
    </row>
    <row r="45" spans="1:4" x14ac:dyDescent="0.35">
      <c r="A45">
        <v>1002368373</v>
      </c>
      <c r="B45" t="s">
        <v>86</v>
      </c>
      <c r="C45" s="17">
        <v>29179.5</v>
      </c>
      <c r="D45" s="17">
        <v>8753.85</v>
      </c>
    </row>
    <row r="46" spans="1:4" x14ac:dyDescent="0.35">
      <c r="A46">
        <v>1002494950</v>
      </c>
      <c r="B46" t="s">
        <v>121</v>
      </c>
      <c r="C46" s="17">
        <v>670.5</v>
      </c>
      <c r="D46" s="17">
        <v>201.15</v>
      </c>
    </row>
    <row r="47" spans="1:4" x14ac:dyDescent="0.35">
      <c r="A47">
        <v>1002639582</v>
      </c>
      <c r="B47" t="s">
        <v>34</v>
      </c>
      <c r="C47" s="17">
        <v>452860.64999999997</v>
      </c>
      <c r="D47" s="17">
        <v>135858.19500000004</v>
      </c>
    </row>
    <row r="48" spans="1:4" x14ac:dyDescent="0.35">
      <c r="A48">
        <v>1002780845</v>
      </c>
      <c r="B48" t="s">
        <v>134</v>
      </c>
      <c r="C48" s="17">
        <v>0</v>
      </c>
      <c r="D48" s="17">
        <v>0</v>
      </c>
    </row>
    <row r="49" spans="1:4" x14ac:dyDescent="0.35">
      <c r="A49">
        <v>1002798067</v>
      </c>
      <c r="B49" t="s">
        <v>204</v>
      </c>
      <c r="C49" s="17">
        <v>0</v>
      </c>
      <c r="D49" s="17">
        <v>0</v>
      </c>
    </row>
    <row r="50" spans="1:4" x14ac:dyDescent="0.35">
      <c r="A50">
        <v>1002805889</v>
      </c>
      <c r="B50" t="s">
        <v>16</v>
      </c>
      <c r="C50" s="17">
        <v>1186979.8759999999</v>
      </c>
      <c r="D50" s="17">
        <v>356093.96279999998</v>
      </c>
    </row>
    <row r="51" spans="1:4" x14ac:dyDescent="0.35">
      <c r="A51">
        <v>1002886685</v>
      </c>
      <c r="B51" t="s">
        <v>70</v>
      </c>
      <c r="C51" s="17">
        <v>61097.200000000004</v>
      </c>
      <c r="D51" s="17">
        <v>18329.160000000003</v>
      </c>
    </row>
    <row r="52" spans="1:4" x14ac:dyDescent="0.35">
      <c r="A52">
        <v>1002909530</v>
      </c>
      <c r="B52" t="s">
        <v>29</v>
      </c>
      <c r="C52" s="17">
        <v>863630.85</v>
      </c>
      <c r="D52" s="17">
        <v>259089.25499999998</v>
      </c>
    </row>
    <row r="53" spans="1:4" x14ac:dyDescent="0.35">
      <c r="A53">
        <v>1002913444</v>
      </c>
      <c r="B53" t="s">
        <v>72</v>
      </c>
      <c r="C53" s="17">
        <v>58461.4</v>
      </c>
      <c r="D53" s="17">
        <v>17538.420000000006</v>
      </c>
    </row>
    <row r="54" spans="1:4" x14ac:dyDescent="0.35">
      <c r="A54">
        <v>1002924588</v>
      </c>
      <c r="B54" t="s">
        <v>92</v>
      </c>
      <c r="C54" s="17">
        <v>28729.58</v>
      </c>
      <c r="D54" s="17">
        <v>8618.8739999999998</v>
      </c>
    </row>
    <row r="55" spans="1:4" x14ac:dyDescent="0.35">
      <c r="A55">
        <v>1003016811</v>
      </c>
      <c r="B55" t="s">
        <v>104</v>
      </c>
      <c r="C55" s="17">
        <v>8164.25</v>
      </c>
      <c r="D55" s="17">
        <v>2449.2750000000001</v>
      </c>
    </row>
    <row r="56" spans="1:4" x14ac:dyDescent="0.35">
      <c r="A56">
        <v>1003128979</v>
      </c>
      <c r="B56" t="s">
        <v>31</v>
      </c>
      <c r="C56" s="17">
        <v>487868.00999999995</v>
      </c>
      <c r="D56" s="17">
        <v>146360.40300000002</v>
      </c>
    </row>
    <row r="57" spans="1:4" x14ac:dyDescent="0.35">
      <c r="A57">
        <v>1003565937</v>
      </c>
      <c r="B57" t="s">
        <v>52</v>
      </c>
      <c r="C57" s="17">
        <v>113907.29299999999</v>
      </c>
      <c r="D57" s="17">
        <v>34172.187899999997</v>
      </c>
    </row>
    <row r="58" spans="1:4" x14ac:dyDescent="0.35">
      <c r="A58">
        <v>1003609381</v>
      </c>
      <c r="B58" t="s">
        <v>46</v>
      </c>
      <c r="C58" s="17">
        <v>156261.38</v>
      </c>
      <c r="D58" s="17">
        <v>46878.413999999997</v>
      </c>
    </row>
    <row r="59" spans="1:4" x14ac:dyDescent="0.35">
      <c r="A59">
        <v>1003774231</v>
      </c>
      <c r="B59" t="s">
        <v>135</v>
      </c>
      <c r="C59" s="17">
        <v>0</v>
      </c>
      <c r="D59" s="17">
        <v>0</v>
      </c>
    </row>
    <row r="60" spans="1:4" x14ac:dyDescent="0.35">
      <c r="A60">
        <v>1003851841</v>
      </c>
      <c r="B60" t="s">
        <v>111</v>
      </c>
      <c r="C60" s="17">
        <v>447.5</v>
      </c>
      <c r="D60" s="17">
        <v>134.25000000000003</v>
      </c>
    </row>
    <row r="61" spans="1:4" x14ac:dyDescent="0.35">
      <c r="A61">
        <v>1003908643</v>
      </c>
      <c r="B61" t="s">
        <v>95</v>
      </c>
      <c r="C61" s="17">
        <v>16206</v>
      </c>
      <c r="D61" s="17">
        <v>4861.8</v>
      </c>
    </row>
    <row r="62" spans="1:4" x14ac:dyDescent="0.35">
      <c r="A62">
        <v>1003933842</v>
      </c>
      <c r="B62" t="s">
        <v>66</v>
      </c>
      <c r="C62" s="17">
        <v>155690.42300000001</v>
      </c>
      <c r="D62" s="17">
        <v>46707.126900000003</v>
      </c>
    </row>
    <row r="63" spans="1:4" x14ac:dyDescent="0.35">
      <c r="A63">
        <v>1003980754</v>
      </c>
      <c r="B63" t="s">
        <v>54</v>
      </c>
      <c r="C63" s="17">
        <v>109523.09999999998</v>
      </c>
      <c r="D63" s="17">
        <v>32856.93</v>
      </c>
    </row>
    <row r="64" spans="1:4" x14ac:dyDescent="0.35">
      <c r="A64">
        <v>1003987364</v>
      </c>
      <c r="B64" t="s">
        <v>21</v>
      </c>
      <c r="C64" s="17">
        <v>649144.12</v>
      </c>
      <c r="D64" s="17">
        <v>194743.23599999998</v>
      </c>
    </row>
    <row r="65" spans="1:4" x14ac:dyDescent="0.35">
      <c r="A65">
        <v>1004117163</v>
      </c>
      <c r="B65" t="s">
        <v>136</v>
      </c>
      <c r="C65" s="17">
        <v>13</v>
      </c>
      <c r="D65" s="17">
        <v>3.9000000000000004</v>
      </c>
    </row>
    <row r="66" spans="1:4" x14ac:dyDescent="0.35">
      <c r="A66">
        <v>1004138529</v>
      </c>
      <c r="B66" t="s">
        <v>55</v>
      </c>
      <c r="C66" s="17">
        <v>99932.3</v>
      </c>
      <c r="D66" s="17">
        <v>29979.690000000002</v>
      </c>
    </row>
    <row r="67" spans="1:4" x14ac:dyDescent="0.35">
      <c r="A67">
        <v>1004169215</v>
      </c>
      <c r="B67" t="s">
        <v>17</v>
      </c>
      <c r="C67" s="17">
        <v>717080.92800000007</v>
      </c>
      <c r="D67" s="17">
        <v>215124.27840000004</v>
      </c>
    </row>
    <row r="68" spans="1:4" x14ac:dyDescent="0.35">
      <c r="A68">
        <v>1004201170</v>
      </c>
      <c r="B68" t="s">
        <v>137</v>
      </c>
      <c r="C68" s="17">
        <v>0</v>
      </c>
      <c r="D68" s="17">
        <v>0</v>
      </c>
    </row>
    <row r="69" spans="1:4" x14ac:dyDescent="0.35">
      <c r="A69">
        <v>1004414127</v>
      </c>
      <c r="B69" t="s">
        <v>107</v>
      </c>
      <c r="C69" s="17">
        <v>16640.5</v>
      </c>
      <c r="D69" s="17">
        <v>4992.1500000000015</v>
      </c>
    </row>
    <row r="70" spans="1:4" x14ac:dyDescent="0.35">
      <c r="A70">
        <v>1005068412</v>
      </c>
      <c r="B70" t="s">
        <v>69</v>
      </c>
      <c r="C70" s="17">
        <v>56181.854000000007</v>
      </c>
      <c r="D70" s="17">
        <v>16854.556199999999</v>
      </c>
    </row>
    <row r="71" spans="1:4" x14ac:dyDescent="0.35">
      <c r="A71">
        <v>1005315244</v>
      </c>
      <c r="B71" t="s">
        <v>103</v>
      </c>
      <c r="C71" s="17">
        <v>7110.5</v>
      </c>
      <c r="D71" s="17">
        <v>2133.15</v>
      </c>
    </row>
    <row r="72" spans="1:4" x14ac:dyDescent="0.35">
      <c r="A72">
        <v>1005380369</v>
      </c>
      <c r="B72" t="s">
        <v>49</v>
      </c>
      <c r="C72" s="17">
        <v>123343.74399999999</v>
      </c>
      <c r="D72" s="17">
        <v>37003.123200000002</v>
      </c>
    </row>
    <row r="73" spans="1:4" x14ac:dyDescent="0.35">
      <c r="A73">
        <v>1005411176</v>
      </c>
      <c r="B73" t="s">
        <v>191</v>
      </c>
      <c r="C73" s="17">
        <v>0</v>
      </c>
      <c r="D73" s="17">
        <v>0</v>
      </c>
    </row>
    <row r="74" spans="1:4" x14ac:dyDescent="0.35">
      <c r="A74">
        <v>1005470445</v>
      </c>
      <c r="B74" t="s">
        <v>94</v>
      </c>
      <c r="C74" s="17">
        <v>19548.8</v>
      </c>
      <c r="D74" s="17">
        <v>5864.6400000000012</v>
      </c>
    </row>
    <row r="75" spans="1:4" x14ac:dyDescent="0.35">
      <c r="A75">
        <v>1005482271</v>
      </c>
      <c r="B75" t="s">
        <v>30</v>
      </c>
      <c r="C75" s="17">
        <v>565269.24799999991</v>
      </c>
      <c r="D75" s="17">
        <v>169580.77439999999</v>
      </c>
    </row>
    <row r="76" spans="1:4" x14ac:dyDescent="0.35">
      <c r="A76">
        <v>1005552292</v>
      </c>
      <c r="B76" t="s">
        <v>42</v>
      </c>
      <c r="C76" s="17">
        <v>187855.71299999999</v>
      </c>
      <c r="D76" s="17">
        <v>56356.713900000002</v>
      </c>
    </row>
    <row r="77" spans="1:4" x14ac:dyDescent="0.35">
      <c r="A77">
        <v>1005673133</v>
      </c>
      <c r="B77" t="s">
        <v>85</v>
      </c>
      <c r="C77" s="17">
        <v>51530.200000000004</v>
      </c>
      <c r="D77" s="17">
        <v>15459.060000000003</v>
      </c>
    </row>
    <row r="78" spans="1:4" x14ac:dyDescent="0.35">
      <c r="A78">
        <v>1005759383</v>
      </c>
      <c r="B78" t="s">
        <v>28</v>
      </c>
      <c r="C78" s="17">
        <v>312953.17699999997</v>
      </c>
      <c r="D78" s="17">
        <v>93885.953099999999</v>
      </c>
    </row>
    <row r="79" spans="1:4" x14ac:dyDescent="0.35">
      <c r="A79">
        <v>1006031802</v>
      </c>
      <c r="B79" t="s">
        <v>196</v>
      </c>
      <c r="C79" s="17">
        <v>132.5</v>
      </c>
      <c r="D79" s="17">
        <v>39.750000000000007</v>
      </c>
    </row>
    <row r="80" spans="1:4" x14ac:dyDescent="0.35">
      <c r="A80">
        <v>1006240179</v>
      </c>
      <c r="B80" t="s">
        <v>60</v>
      </c>
      <c r="C80" s="17">
        <v>133568.74000000002</v>
      </c>
      <c r="D80" s="17">
        <v>40070.622000000003</v>
      </c>
    </row>
    <row r="81" spans="1:4" x14ac:dyDescent="0.35">
      <c r="A81">
        <v>1006278750</v>
      </c>
      <c r="B81" t="s">
        <v>45</v>
      </c>
      <c r="C81" s="17">
        <v>343575.08799999999</v>
      </c>
      <c r="D81" s="17">
        <v>103072.52639999999</v>
      </c>
    </row>
    <row r="82" spans="1:4" x14ac:dyDescent="0.35">
      <c r="A82">
        <v>1006536758</v>
      </c>
      <c r="B82" t="s">
        <v>99</v>
      </c>
      <c r="C82" s="17">
        <v>168491.823</v>
      </c>
      <c r="D82" s="17">
        <v>50547.546900000001</v>
      </c>
    </row>
    <row r="83" spans="1:4" x14ac:dyDescent="0.35">
      <c r="A83">
        <v>1006537572</v>
      </c>
      <c r="B83" t="s">
        <v>76</v>
      </c>
      <c r="C83" s="17">
        <v>8598.7999999999993</v>
      </c>
      <c r="D83" s="17">
        <v>2579.6400000000003</v>
      </c>
    </row>
    <row r="84" spans="1:4" x14ac:dyDescent="0.35">
      <c r="A84">
        <v>1006958597</v>
      </c>
      <c r="B84" t="s">
        <v>205</v>
      </c>
      <c r="C84" s="17">
        <v>0</v>
      </c>
      <c r="D84" s="17">
        <v>0</v>
      </c>
    </row>
    <row r="85" spans="1:4" x14ac:dyDescent="0.35">
      <c r="A85">
        <v>1006983874</v>
      </c>
      <c r="B85" t="s">
        <v>97</v>
      </c>
      <c r="C85" s="17">
        <v>54004.65</v>
      </c>
      <c r="D85" s="17">
        <v>16201.395000000004</v>
      </c>
    </row>
    <row r="86" spans="1:4" x14ac:dyDescent="0.35">
      <c r="A86">
        <v>1007013489</v>
      </c>
      <c r="B86" t="s">
        <v>138</v>
      </c>
      <c r="C86" s="17">
        <v>0</v>
      </c>
      <c r="D86" s="17">
        <v>0</v>
      </c>
    </row>
    <row r="87" spans="1:4" x14ac:dyDescent="0.35">
      <c r="A87">
        <v>1007115453</v>
      </c>
      <c r="B87" t="s">
        <v>139</v>
      </c>
      <c r="C87" s="17">
        <v>17557</v>
      </c>
      <c r="D87" s="17">
        <v>5267.1</v>
      </c>
    </row>
    <row r="88" spans="1:4" x14ac:dyDescent="0.35">
      <c r="A88">
        <v>1007135653</v>
      </c>
      <c r="B88" t="s">
        <v>119</v>
      </c>
      <c r="C88" s="17">
        <v>0</v>
      </c>
      <c r="D88" s="17">
        <v>0</v>
      </c>
    </row>
    <row r="89" spans="1:4" x14ac:dyDescent="0.35">
      <c r="A89">
        <v>1007192860</v>
      </c>
      <c r="B89" t="s">
        <v>140</v>
      </c>
      <c r="C89" s="17">
        <v>0</v>
      </c>
      <c r="D89" s="17">
        <v>0</v>
      </c>
    </row>
    <row r="90" spans="1:4" x14ac:dyDescent="0.35">
      <c r="A90">
        <v>1007243624</v>
      </c>
      <c r="B90" t="s">
        <v>116</v>
      </c>
      <c r="C90" s="17">
        <v>0</v>
      </c>
      <c r="D90" s="17">
        <v>0</v>
      </c>
    </row>
    <row r="91" spans="1:4" x14ac:dyDescent="0.35">
      <c r="A91">
        <v>1007520438</v>
      </c>
      <c r="B91" t="s">
        <v>20</v>
      </c>
      <c r="C91" s="17">
        <v>660817.05799999996</v>
      </c>
      <c r="D91" s="17">
        <v>198245.11740000005</v>
      </c>
    </row>
    <row r="92" spans="1:4" x14ac:dyDescent="0.35">
      <c r="A92">
        <v>1007723581</v>
      </c>
      <c r="B92" t="s">
        <v>105</v>
      </c>
      <c r="C92" s="17">
        <v>14730.254000000001</v>
      </c>
      <c r="D92" s="17">
        <v>4419.0762000000004</v>
      </c>
    </row>
    <row r="93" spans="1:4" x14ac:dyDescent="0.35">
      <c r="A93">
        <v>1007857168</v>
      </c>
      <c r="B93" t="s">
        <v>19</v>
      </c>
      <c r="C93" s="17">
        <v>600138.47600000014</v>
      </c>
      <c r="D93" s="17">
        <v>180041.54280000005</v>
      </c>
    </row>
    <row r="94" spans="1:4" x14ac:dyDescent="0.35">
      <c r="A94">
        <v>1008543600</v>
      </c>
      <c r="B94" t="s">
        <v>123</v>
      </c>
      <c r="C94" s="17">
        <v>38176</v>
      </c>
      <c r="D94" s="17">
        <v>11452.800000000003</v>
      </c>
    </row>
    <row r="95" spans="1:4" x14ac:dyDescent="0.35">
      <c r="A95">
        <v>1008569652</v>
      </c>
      <c r="B95" t="s">
        <v>141</v>
      </c>
      <c r="C95" s="17">
        <v>1302</v>
      </c>
      <c r="D95" s="17">
        <v>390.6</v>
      </c>
    </row>
    <row r="96" spans="1:4" x14ac:dyDescent="0.35">
      <c r="A96">
        <v>1008768527</v>
      </c>
      <c r="B96" t="s">
        <v>53</v>
      </c>
      <c r="C96" s="17">
        <v>172130.6</v>
      </c>
      <c r="D96" s="17">
        <v>51639.180000000008</v>
      </c>
    </row>
    <row r="97" spans="1:4" x14ac:dyDescent="0.35">
      <c r="A97">
        <v>1008892436</v>
      </c>
      <c r="B97" t="s">
        <v>38</v>
      </c>
      <c r="C97" s="17">
        <v>246647.09999999998</v>
      </c>
      <c r="D97" s="17">
        <v>73994.13</v>
      </c>
    </row>
    <row r="98" spans="1:4" x14ac:dyDescent="0.35">
      <c r="A98">
        <v>1009056321</v>
      </c>
      <c r="B98" t="s">
        <v>106</v>
      </c>
      <c r="C98" s="17">
        <v>10406</v>
      </c>
      <c r="D98" s="17">
        <v>3121.7999999999997</v>
      </c>
    </row>
    <row r="99" spans="1:4" x14ac:dyDescent="0.35">
      <c r="A99">
        <v>1009059136</v>
      </c>
      <c r="B99" t="s">
        <v>142</v>
      </c>
      <c r="C99" s="17">
        <v>49672.7</v>
      </c>
      <c r="D99" s="17">
        <v>14901.810000000003</v>
      </c>
    </row>
    <row r="100" spans="1:4" x14ac:dyDescent="0.35">
      <c r="A100">
        <v>1009158456</v>
      </c>
      <c r="B100" t="s">
        <v>184</v>
      </c>
      <c r="C100" s="17">
        <v>0</v>
      </c>
      <c r="D100" s="17">
        <v>0</v>
      </c>
    </row>
    <row r="101" spans="1:4" x14ac:dyDescent="0.35">
      <c r="A101">
        <v>1009201095</v>
      </c>
      <c r="B101" t="s">
        <v>89</v>
      </c>
      <c r="C101" s="17">
        <v>22737.9</v>
      </c>
      <c r="D101" s="17">
        <v>6821.3700000000008</v>
      </c>
    </row>
    <row r="102" spans="1:4" x14ac:dyDescent="0.35">
      <c r="A102">
        <v>1009250921</v>
      </c>
      <c r="B102" t="s">
        <v>37</v>
      </c>
      <c r="C102" s="17">
        <v>260402.00099999999</v>
      </c>
      <c r="D102" s="17">
        <v>78120.60030000002</v>
      </c>
    </row>
    <row r="103" spans="1:4" x14ac:dyDescent="0.35">
      <c r="A103">
        <v>1009371943</v>
      </c>
      <c r="B103" t="s">
        <v>143</v>
      </c>
      <c r="C103" s="17">
        <v>0</v>
      </c>
      <c r="D103" s="17">
        <v>0</v>
      </c>
    </row>
    <row r="104" spans="1:4" x14ac:dyDescent="0.35">
      <c r="A104">
        <v>1009565834</v>
      </c>
      <c r="B104" t="s">
        <v>93</v>
      </c>
      <c r="C104" s="17">
        <v>260</v>
      </c>
      <c r="D104" s="17">
        <v>78</v>
      </c>
    </row>
    <row r="105" spans="1:4" x14ac:dyDescent="0.35">
      <c r="A105">
        <v>1009596665</v>
      </c>
      <c r="B105" t="s">
        <v>75</v>
      </c>
      <c r="C105" s="17">
        <v>51006.001999999993</v>
      </c>
      <c r="D105" s="17">
        <v>15301.800600000002</v>
      </c>
    </row>
    <row r="106" spans="1:4" x14ac:dyDescent="0.35">
      <c r="A106">
        <v>1010204914</v>
      </c>
      <c r="B106" t="s">
        <v>64</v>
      </c>
      <c r="C106" s="17">
        <v>143689.22399999999</v>
      </c>
      <c r="D106" s="17">
        <v>43106.767200000009</v>
      </c>
    </row>
    <row r="107" spans="1:4" x14ac:dyDescent="0.35">
      <c r="A107">
        <v>1010354704</v>
      </c>
      <c r="B107" t="s">
        <v>78</v>
      </c>
      <c r="C107" s="17">
        <v>0</v>
      </c>
      <c r="D107" s="17">
        <v>0</v>
      </c>
    </row>
    <row r="108" spans="1:4" x14ac:dyDescent="0.35">
      <c r="A108">
        <v>1010383235</v>
      </c>
      <c r="B108" t="s">
        <v>101</v>
      </c>
      <c r="C108" s="17">
        <v>0</v>
      </c>
      <c r="D108" s="17">
        <v>0</v>
      </c>
    </row>
    <row r="109" spans="1:4" x14ac:dyDescent="0.35">
      <c r="A109">
        <v>1010767247</v>
      </c>
      <c r="B109" t="s">
        <v>59</v>
      </c>
      <c r="C109" s="17">
        <v>76427</v>
      </c>
      <c r="D109" s="17">
        <v>22928.099999999995</v>
      </c>
    </row>
    <row r="110" spans="1:4" x14ac:dyDescent="0.35">
      <c r="A110">
        <v>1010775497</v>
      </c>
      <c r="B110" t="s">
        <v>144</v>
      </c>
      <c r="C110" s="17">
        <v>442038.38500000001</v>
      </c>
      <c r="D110" s="17">
        <v>132611.51549999998</v>
      </c>
    </row>
    <row r="111" spans="1:4" x14ac:dyDescent="0.35">
      <c r="A111">
        <v>1010806429</v>
      </c>
      <c r="B111" t="s">
        <v>188</v>
      </c>
      <c r="C111" s="17">
        <v>0</v>
      </c>
      <c r="D111" s="17">
        <v>0</v>
      </c>
    </row>
    <row r="112" spans="1:4" x14ac:dyDescent="0.35">
      <c r="A112">
        <v>1010911906</v>
      </c>
      <c r="B112" t="s">
        <v>145</v>
      </c>
      <c r="C112" s="17">
        <v>70</v>
      </c>
      <c r="D112" s="17">
        <v>21.000000000000004</v>
      </c>
    </row>
    <row r="113" spans="1:4" x14ac:dyDescent="0.35">
      <c r="A113">
        <v>1011325330</v>
      </c>
      <c r="B113" t="s">
        <v>35</v>
      </c>
      <c r="C113" s="17">
        <v>360076.56099999999</v>
      </c>
      <c r="D113" s="17">
        <v>108022.96830000002</v>
      </c>
    </row>
    <row r="114" spans="1:4" x14ac:dyDescent="0.35">
      <c r="A114">
        <v>1011361333</v>
      </c>
      <c r="B114" t="s">
        <v>117</v>
      </c>
      <c r="C114" s="17">
        <v>0</v>
      </c>
      <c r="D114" s="17">
        <v>0</v>
      </c>
    </row>
    <row r="115" spans="1:4" x14ac:dyDescent="0.35">
      <c r="A115">
        <v>1011428668</v>
      </c>
      <c r="B115" t="s">
        <v>88</v>
      </c>
      <c r="C115" s="17">
        <v>88623</v>
      </c>
      <c r="D115" s="17">
        <v>26586.9</v>
      </c>
    </row>
    <row r="116" spans="1:4" x14ac:dyDescent="0.35">
      <c r="A116">
        <v>1011441933</v>
      </c>
      <c r="B116" t="s">
        <v>146</v>
      </c>
      <c r="C116" s="17">
        <v>18615</v>
      </c>
      <c r="D116" s="17">
        <v>5584.5</v>
      </c>
    </row>
    <row r="117" spans="1:4" x14ac:dyDescent="0.35">
      <c r="A117">
        <v>1011775945</v>
      </c>
      <c r="B117" t="s">
        <v>80</v>
      </c>
      <c r="C117" s="17">
        <v>52529.499999999993</v>
      </c>
      <c r="D117" s="17">
        <v>15758.85</v>
      </c>
    </row>
    <row r="118" spans="1:4" x14ac:dyDescent="0.35">
      <c r="A118">
        <v>1011898169</v>
      </c>
      <c r="B118" t="s">
        <v>67</v>
      </c>
      <c r="C118" s="17">
        <v>67553.455000000002</v>
      </c>
      <c r="D118" s="17">
        <v>20266.036500000002</v>
      </c>
    </row>
    <row r="119" spans="1:4" x14ac:dyDescent="0.35">
      <c r="A119">
        <v>1011920216</v>
      </c>
      <c r="B119" t="s">
        <v>206</v>
      </c>
      <c r="C119" s="17">
        <v>0</v>
      </c>
      <c r="D119" s="17">
        <v>0</v>
      </c>
    </row>
    <row r="120" spans="1:4" x14ac:dyDescent="0.35">
      <c r="A120">
        <v>1011989750</v>
      </c>
      <c r="B120" t="s">
        <v>33</v>
      </c>
      <c r="C120" s="17">
        <v>196583.62900000002</v>
      </c>
      <c r="D120" s="17">
        <v>58975.0887</v>
      </c>
    </row>
    <row r="121" spans="1:4" x14ac:dyDescent="0.35">
      <c r="A121">
        <v>1013210610</v>
      </c>
      <c r="B121" t="s">
        <v>77</v>
      </c>
      <c r="C121" s="17">
        <v>61840</v>
      </c>
      <c r="D121" s="17">
        <v>18552</v>
      </c>
    </row>
    <row r="122" spans="1:4" x14ac:dyDescent="0.35">
      <c r="A122">
        <v>1013485658</v>
      </c>
      <c r="B122" t="s">
        <v>201</v>
      </c>
      <c r="C122" s="17">
        <v>196397.55000000002</v>
      </c>
      <c r="D122" s="17">
        <v>58919.265000000007</v>
      </c>
    </row>
    <row r="123" spans="1:4" x14ac:dyDescent="0.35">
      <c r="A123">
        <v>1013569712</v>
      </c>
      <c r="B123" t="s">
        <v>189</v>
      </c>
      <c r="C123" s="17">
        <v>0</v>
      </c>
      <c r="D123" s="17">
        <v>0</v>
      </c>
    </row>
    <row r="124" spans="1:4" x14ac:dyDescent="0.35">
      <c r="A124">
        <v>1013622746</v>
      </c>
      <c r="B124" t="s">
        <v>147</v>
      </c>
      <c r="C124" s="17">
        <v>0</v>
      </c>
      <c r="D124" s="17">
        <v>0</v>
      </c>
    </row>
    <row r="125" spans="1:4" x14ac:dyDescent="0.35">
      <c r="A125">
        <v>1014385558</v>
      </c>
      <c r="B125" t="s">
        <v>194</v>
      </c>
      <c r="C125" s="17">
        <v>1061</v>
      </c>
      <c r="D125" s="17">
        <v>318.30000000000007</v>
      </c>
    </row>
    <row r="126" spans="1:4" x14ac:dyDescent="0.35">
      <c r="A126">
        <v>1014546191</v>
      </c>
      <c r="B126" t="s">
        <v>193</v>
      </c>
      <c r="C126" s="17">
        <v>0</v>
      </c>
      <c r="D126" s="17">
        <v>0</v>
      </c>
    </row>
    <row r="127" spans="1:4" x14ac:dyDescent="0.35">
      <c r="A127">
        <v>1016978251</v>
      </c>
      <c r="B127" t="s">
        <v>148</v>
      </c>
      <c r="C127" s="17">
        <v>0</v>
      </c>
      <c r="D127" s="17">
        <v>0</v>
      </c>
    </row>
    <row r="128" spans="1:4" x14ac:dyDescent="0.35">
      <c r="A128">
        <v>1019700983</v>
      </c>
      <c r="B128" t="s">
        <v>122</v>
      </c>
      <c r="C128" s="17">
        <v>1494</v>
      </c>
      <c r="D128" s="17">
        <v>448.20000000000005</v>
      </c>
    </row>
    <row r="129" spans="1:4" x14ac:dyDescent="0.35">
      <c r="A129">
        <v>1019924948</v>
      </c>
      <c r="B129" t="s">
        <v>82</v>
      </c>
      <c r="C129" s="17">
        <v>105827.65699999999</v>
      </c>
      <c r="D129" s="17">
        <v>31748.297100000003</v>
      </c>
    </row>
    <row r="130" spans="1:4" x14ac:dyDescent="0.35">
      <c r="A130">
        <v>1020306024</v>
      </c>
      <c r="B130" t="s">
        <v>207</v>
      </c>
      <c r="C130" s="17">
        <v>0</v>
      </c>
      <c r="D130" s="17">
        <v>0</v>
      </c>
    </row>
    <row r="131" spans="1:4" x14ac:dyDescent="0.35">
      <c r="A131">
        <v>1021873748</v>
      </c>
      <c r="B131" t="s">
        <v>74</v>
      </c>
      <c r="C131" s="17">
        <v>131299.25</v>
      </c>
      <c r="D131" s="17">
        <v>39389.775000000009</v>
      </c>
    </row>
    <row r="132" spans="1:4" x14ac:dyDescent="0.35">
      <c r="A132">
        <v>1024347045</v>
      </c>
      <c r="B132" t="s">
        <v>181</v>
      </c>
      <c r="C132" s="17">
        <v>786.73</v>
      </c>
      <c r="D132" s="17">
        <v>236.01900000000001</v>
      </c>
    </row>
    <row r="133" spans="1:4" x14ac:dyDescent="0.35">
      <c r="A133">
        <v>1026574808</v>
      </c>
      <c r="B133" t="s">
        <v>96</v>
      </c>
      <c r="C133" s="17">
        <v>7909.6</v>
      </c>
      <c r="D133" s="17">
        <v>2372.88</v>
      </c>
    </row>
    <row r="134" spans="1:4" x14ac:dyDescent="0.35">
      <c r="A134">
        <v>1026723599</v>
      </c>
      <c r="B134" t="s">
        <v>109</v>
      </c>
      <c r="C134" s="17">
        <v>7640</v>
      </c>
      <c r="D134" s="17">
        <v>2292.0000000000005</v>
      </c>
    </row>
    <row r="135" spans="1:4" x14ac:dyDescent="0.35">
      <c r="A135">
        <v>1027043065</v>
      </c>
      <c r="B135" t="s">
        <v>195</v>
      </c>
      <c r="C135" s="17">
        <v>0</v>
      </c>
      <c r="D135" s="17">
        <v>0</v>
      </c>
    </row>
    <row r="136" spans="1:4" x14ac:dyDescent="0.35">
      <c r="A136">
        <v>1027587084</v>
      </c>
      <c r="B136" t="s">
        <v>125</v>
      </c>
      <c r="C136" s="17">
        <v>0</v>
      </c>
      <c r="D136" s="17">
        <v>0</v>
      </c>
    </row>
    <row r="137" spans="1:4" x14ac:dyDescent="0.35">
      <c r="A137">
        <v>1030474838</v>
      </c>
      <c r="B137" t="s">
        <v>149</v>
      </c>
      <c r="C137" s="17">
        <v>0</v>
      </c>
      <c r="D137" s="17">
        <v>0</v>
      </c>
    </row>
    <row r="138" spans="1:4" x14ac:dyDescent="0.35">
      <c r="A138">
        <v>1030630087</v>
      </c>
      <c r="B138" t="s">
        <v>115</v>
      </c>
      <c r="C138" s="17">
        <v>5090.6000000000004</v>
      </c>
      <c r="D138" s="17">
        <v>1527.1800000000003</v>
      </c>
    </row>
    <row r="139" spans="1:4" x14ac:dyDescent="0.35">
      <c r="A139">
        <v>1033337122</v>
      </c>
      <c r="B139" t="s">
        <v>13</v>
      </c>
      <c r="C139" s="17">
        <v>7826546.1020000009</v>
      </c>
      <c r="D139" s="17">
        <v>2347963.8306000005</v>
      </c>
    </row>
    <row r="140" spans="1:4" x14ac:dyDescent="0.35">
      <c r="A140">
        <v>1033453598</v>
      </c>
      <c r="B140" t="s">
        <v>14</v>
      </c>
      <c r="C140" s="17">
        <v>7199522.466</v>
      </c>
      <c r="D140" s="17">
        <v>2159856.7398000001</v>
      </c>
    </row>
    <row r="141" spans="1:4" x14ac:dyDescent="0.35">
      <c r="A141">
        <v>1033461567</v>
      </c>
      <c r="B141" t="s">
        <v>120</v>
      </c>
      <c r="C141" s="17">
        <v>355</v>
      </c>
      <c r="D141" s="17">
        <v>106.50000000000001</v>
      </c>
    </row>
    <row r="142" spans="1:4" x14ac:dyDescent="0.35">
      <c r="A142">
        <v>1033777842</v>
      </c>
      <c r="B142" t="s">
        <v>208</v>
      </c>
      <c r="C142" s="17">
        <v>0</v>
      </c>
      <c r="D142" s="17">
        <v>0</v>
      </c>
    </row>
    <row r="143" spans="1:4" x14ac:dyDescent="0.35">
      <c r="A143">
        <v>1033823764</v>
      </c>
      <c r="B143" t="s">
        <v>186</v>
      </c>
      <c r="C143" s="17">
        <v>0</v>
      </c>
      <c r="D143" s="17">
        <v>0</v>
      </c>
    </row>
    <row r="144" spans="1:4" x14ac:dyDescent="0.35">
      <c r="A144">
        <v>1034226839</v>
      </c>
      <c r="B144" t="s">
        <v>112</v>
      </c>
      <c r="C144" s="17">
        <v>19852.599999999999</v>
      </c>
      <c r="D144" s="17">
        <v>5955.7800000000016</v>
      </c>
    </row>
    <row r="145" spans="1:4" x14ac:dyDescent="0.35">
      <c r="A145">
        <v>1035220232</v>
      </c>
      <c r="B145" t="s">
        <v>150</v>
      </c>
      <c r="C145" s="17">
        <v>0</v>
      </c>
      <c r="D145" s="17">
        <v>0</v>
      </c>
    </row>
    <row r="146" spans="1:4" x14ac:dyDescent="0.35">
      <c r="A146">
        <v>1035464692</v>
      </c>
      <c r="B146" t="s">
        <v>151</v>
      </c>
      <c r="C146" s="17">
        <v>0</v>
      </c>
      <c r="D146" s="17">
        <v>0</v>
      </c>
    </row>
    <row r="147" spans="1:4" x14ac:dyDescent="0.35">
      <c r="A147">
        <v>1036122677</v>
      </c>
      <c r="B147" t="s">
        <v>124</v>
      </c>
      <c r="C147" s="17">
        <v>0</v>
      </c>
      <c r="D147" s="17">
        <v>0</v>
      </c>
    </row>
    <row r="148" spans="1:4" x14ac:dyDescent="0.35">
      <c r="A148">
        <v>1036154691</v>
      </c>
      <c r="B148" t="s">
        <v>177</v>
      </c>
      <c r="C148" s="17">
        <v>0</v>
      </c>
      <c r="D148" s="17">
        <v>0</v>
      </c>
    </row>
    <row r="149" spans="1:4" x14ac:dyDescent="0.35">
      <c r="A149">
        <v>1036357116</v>
      </c>
      <c r="B149" t="s">
        <v>152</v>
      </c>
      <c r="C149" s="17">
        <v>31657.184000000001</v>
      </c>
      <c r="D149" s="17">
        <v>9497.1552000000011</v>
      </c>
    </row>
    <row r="150" spans="1:4" x14ac:dyDescent="0.35">
      <c r="A150">
        <v>1036688765</v>
      </c>
      <c r="B150" t="s">
        <v>209</v>
      </c>
      <c r="C150" s="17">
        <v>0</v>
      </c>
      <c r="D150" s="17">
        <v>0</v>
      </c>
    </row>
    <row r="151" spans="1:4" x14ac:dyDescent="0.35">
      <c r="A151">
        <v>1037020090</v>
      </c>
      <c r="B151" t="s">
        <v>190</v>
      </c>
      <c r="C151" s="17">
        <v>79029.75</v>
      </c>
      <c r="D151" s="17">
        <v>23708.925000000003</v>
      </c>
    </row>
    <row r="152" spans="1:4" x14ac:dyDescent="0.35">
      <c r="A152">
        <v>1037339109</v>
      </c>
      <c r="B152" t="s">
        <v>153</v>
      </c>
      <c r="C152" s="17">
        <v>0</v>
      </c>
      <c r="D152" s="17">
        <v>0</v>
      </c>
    </row>
    <row r="153" spans="1:4" x14ac:dyDescent="0.35">
      <c r="A153">
        <v>1037579639</v>
      </c>
      <c r="B153" t="s">
        <v>154</v>
      </c>
      <c r="C153" s="17">
        <v>0</v>
      </c>
      <c r="D153" s="17">
        <v>0</v>
      </c>
    </row>
    <row r="154" spans="1:4" x14ac:dyDescent="0.35">
      <c r="A154">
        <v>1037779606</v>
      </c>
      <c r="B154" t="s">
        <v>79</v>
      </c>
      <c r="C154" s="17">
        <v>35492.9</v>
      </c>
      <c r="D154" s="17">
        <v>10647.87</v>
      </c>
    </row>
    <row r="155" spans="1:4" x14ac:dyDescent="0.35">
      <c r="A155">
        <v>1039334434</v>
      </c>
      <c r="B155" t="s">
        <v>155</v>
      </c>
      <c r="C155" s="17">
        <v>318199.61199999996</v>
      </c>
      <c r="D155" s="17">
        <v>95459.883600000001</v>
      </c>
    </row>
    <row r="156" spans="1:4" x14ac:dyDescent="0.35">
      <c r="A156">
        <v>1039476085</v>
      </c>
      <c r="B156" t="s">
        <v>192</v>
      </c>
      <c r="C156" s="17">
        <v>8735.5</v>
      </c>
      <c r="D156" s="17">
        <v>2620.6500000000005</v>
      </c>
    </row>
    <row r="157" spans="1:4" x14ac:dyDescent="0.35">
      <c r="A157">
        <v>1039554973</v>
      </c>
      <c r="B157" t="s">
        <v>156</v>
      </c>
      <c r="C157" s="17">
        <v>0</v>
      </c>
      <c r="D157" s="17">
        <v>0</v>
      </c>
    </row>
    <row r="158" spans="1:4" x14ac:dyDescent="0.35">
      <c r="A158">
        <v>1039783308</v>
      </c>
      <c r="B158" t="s">
        <v>157</v>
      </c>
      <c r="C158" s="17">
        <v>0</v>
      </c>
      <c r="D158" s="17">
        <v>0</v>
      </c>
    </row>
    <row r="159" spans="1:4" x14ac:dyDescent="0.35">
      <c r="A159">
        <v>1041080722</v>
      </c>
      <c r="B159" t="s">
        <v>200</v>
      </c>
      <c r="C159" s="17">
        <v>280659.72599999997</v>
      </c>
      <c r="D159" s="17">
        <v>84197.917799999996</v>
      </c>
    </row>
    <row r="160" spans="1:4" x14ac:dyDescent="0.35">
      <c r="A160">
        <v>1041967089</v>
      </c>
      <c r="B160" t="s">
        <v>158</v>
      </c>
      <c r="C160" s="17">
        <v>17597</v>
      </c>
      <c r="D160" s="17">
        <v>5279.1000000000013</v>
      </c>
    </row>
    <row r="161" spans="1:4" x14ac:dyDescent="0.35">
      <c r="A161">
        <v>1042131148</v>
      </c>
      <c r="B161" t="s">
        <v>159</v>
      </c>
      <c r="C161" s="17">
        <v>0</v>
      </c>
      <c r="D161" s="17">
        <v>0</v>
      </c>
    </row>
    <row r="162" spans="1:4" x14ac:dyDescent="0.35">
      <c r="A162">
        <v>1042877368</v>
      </c>
      <c r="B162" t="s">
        <v>160</v>
      </c>
      <c r="C162" s="17">
        <v>0</v>
      </c>
      <c r="D162" s="17">
        <v>0</v>
      </c>
    </row>
    <row r="163" spans="1:4" x14ac:dyDescent="0.35">
      <c r="A163">
        <v>1043347575</v>
      </c>
      <c r="B163" t="s">
        <v>179</v>
      </c>
      <c r="C163" s="17">
        <v>0</v>
      </c>
      <c r="D163" s="17">
        <v>0</v>
      </c>
    </row>
    <row r="164" spans="1:4" x14ac:dyDescent="0.35">
      <c r="A164">
        <v>1044248274</v>
      </c>
      <c r="B164" t="s">
        <v>176</v>
      </c>
      <c r="C164" s="17">
        <v>25937.75</v>
      </c>
      <c r="D164" s="17">
        <v>7781.3250000000007</v>
      </c>
    </row>
    <row r="165" spans="1:4" x14ac:dyDescent="0.35">
      <c r="A165">
        <v>1044257742</v>
      </c>
      <c r="B165" t="s">
        <v>108</v>
      </c>
      <c r="C165" s="17">
        <v>0</v>
      </c>
      <c r="D165" s="17">
        <v>0</v>
      </c>
    </row>
    <row r="166" spans="1:4" x14ac:dyDescent="0.35">
      <c r="A166">
        <v>1044297367</v>
      </c>
      <c r="B166" t="s">
        <v>202</v>
      </c>
      <c r="C166" s="17">
        <v>46432.299999999996</v>
      </c>
      <c r="D166" s="17">
        <v>13929.690000000002</v>
      </c>
    </row>
    <row r="167" spans="1:4" x14ac:dyDescent="0.35">
      <c r="A167">
        <v>1044578875</v>
      </c>
      <c r="B167" t="s">
        <v>185</v>
      </c>
      <c r="C167" s="17">
        <v>89752.981</v>
      </c>
      <c r="D167" s="17">
        <v>26925.894300000004</v>
      </c>
    </row>
    <row r="168" spans="1:4" x14ac:dyDescent="0.35">
      <c r="A168">
        <v>1045790949</v>
      </c>
      <c r="B168" t="s">
        <v>161</v>
      </c>
      <c r="C168" s="17">
        <v>0</v>
      </c>
      <c r="D168" s="17">
        <v>0</v>
      </c>
    </row>
    <row r="169" spans="1:4" x14ac:dyDescent="0.35">
      <c r="A169">
        <v>1046201869</v>
      </c>
      <c r="B169" t="s">
        <v>162</v>
      </c>
      <c r="C169" s="17">
        <v>222.5</v>
      </c>
      <c r="D169" s="17">
        <v>66.75</v>
      </c>
    </row>
    <row r="170" spans="1:4" x14ac:dyDescent="0.35">
      <c r="A170">
        <v>1047993239</v>
      </c>
      <c r="B170" t="s">
        <v>163</v>
      </c>
      <c r="C170" s="17">
        <v>0</v>
      </c>
      <c r="D170" s="17">
        <v>0</v>
      </c>
    </row>
    <row r="171" spans="1:4" x14ac:dyDescent="0.35">
      <c r="A171">
        <v>1048580847</v>
      </c>
      <c r="B171" t="s">
        <v>164</v>
      </c>
      <c r="C171" s="17">
        <v>6237.5</v>
      </c>
      <c r="D171" s="17">
        <v>1871.25</v>
      </c>
    </row>
    <row r="172" spans="1:4" x14ac:dyDescent="0.35">
      <c r="A172">
        <v>1048700586</v>
      </c>
      <c r="B172" t="s">
        <v>165</v>
      </c>
      <c r="C172" s="17">
        <v>99606.099999999991</v>
      </c>
      <c r="D172" s="17">
        <v>29881.83</v>
      </c>
    </row>
    <row r="173" spans="1:4" x14ac:dyDescent="0.35">
      <c r="A173">
        <v>1048880263</v>
      </c>
      <c r="B173" t="s">
        <v>210</v>
      </c>
      <c r="C173" s="17">
        <v>0</v>
      </c>
      <c r="D173" s="17">
        <v>0</v>
      </c>
    </row>
    <row r="174" spans="1:4" x14ac:dyDescent="0.35">
      <c r="A174">
        <v>1049871139</v>
      </c>
      <c r="B174" t="s">
        <v>178</v>
      </c>
      <c r="C174" s="17">
        <v>0</v>
      </c>
      <c r="D174" s="17">
        <v>0</v>
      </c>
    </row>
    <row r="175" spans="1:4" x14ac:dyDescent="0.35">
      <c r="A175">
        <v>1052467942</v>
      </c>
      <c r="B175" t="s">
        <v>197</v>
      </c>
      <c r="C175" s="17">
        <v>0</v>
      </c>
      <c r="D175" s="17">
        <v>0</v>
      </c>
    </row>
    <row r="176" spans="1:4" x14ac:dyDescent="0.35">
      <c r="A176">
        <v>1053567188</v>
      </c>
      <c r="B176" t="s">
        <v>211</v>
      </c>
      <c r="C176" s="17">
        <v>0</v>
      </c>
      <c r="D176" s="17">
        <v>0</v>
      </c>
    </row>
    <row r="177" spans="1:4" x14ac:dyDescent="0.35">
      <c r="A177">
        <v>1055483564</v>
      </c>
      <c r="B177" t="s">
        <v>40</v>
      </c>
      <c r="C177" s="17">
        <v>278533.64199999999</v>
      </c>
      <c r="D177" s="17">
        <v>83560.092600000018</v>
      </c>
    </row>
    <row r="178" spans="1:4" x14ac:dyDescent="0.35">
      <c r="A178">
        <v>1057450090</v>
      </c>
      <c r="B178" t="s">
        <v>166</v>
      </c>
      <c r="C178" s="17">
        <v>0</v>
      </c>
      <c r="D178" s="17">
        <v>0</v>
      </c>
    </row>
    <row r="179" spans="1:4" x14ac:dyDescent="0.35">
      <c r="A179">
        <v>1058823121</v>
      </c>
      <c r="B179" t="s">
        <v>56</v>
      </c>
      <c r="C179" s="17">
        <v>33152.183000000005</v>
      </c>
      <c r="D179" s="17">
        <v>9945.6549000000014</v>
      </c>
    </row>
    <row r="180" spans="1:4" x14ac:dyDescent="0.35">
      <c r="A180">
        <v>1059615312</v>
      </c>
      <c r="B180" t="s">
        <v>212</v>
      </c>
      <c r="C180" s="17">
        <v>0</v>
      </c>
      <c r="D180" s="17">
        <v>0</v>
      </c>
    </row>
    <row r="181" spans="1:4" x14ac:dyDescent="0.35">
      <c r="A181">
        <v>1060546801</v>
      </c>
      <c r="B181" t="s">
        <v>167</v>
      </c>
      <c r="C181" s="17">
        <v>0</v>
      </c>
      <c r="D181" s="17">
        <v>0</v>
      </c>
    </row>
    <row r="182" spans="1:4" x14ac:dyDescent="0.35">
      <c r="A182">
        <v>1068110501</v>
      </c>
      <c r="B182" t="s">
        <v>71</v>
      </c>
      <c r="C182" s="17">
        <v>40942.200000000004</v>
      </c>
      <c r="D182" s="17">
        <v>12282.66</v>
      </c>
    </row>
    <row r="183" spans="1:4" x14ac:dyDescent="0.35">
      <c r="A183">
        <v>1069209575</v>
      </c>
      <c r="B183" t="s">
        <v>25</v>
      </c>
      <c r="C183" s="17">
        <v>232.11799999999999</v>
      </c>
      <c r="D183" s="17">
        <v>69.635400000000004</v>
      </c>
    </row>
    <row r="184" spans="1:4" x14ac:dyDescent="0.35">
      <c r="A184">
        <v>1076994177</v>
      </c>
      <c r="B184" t="s">
        <v>114</v>
      </c>
      <c r="C184" s="17">
        <v>5217.5</v>
      </c>
      <c r="D184" s="17">
        <v>1565.25</v>
      </c>
    </row>
    <row r="185" spans="1:4" x14ac:dyDescent="0.35">
      <c r="A185">
        <v>1080795727</v>
      </c>
      <c r="B185" t="s">
        <v>27</v>
      </c>
      <c r="C185" s="17">
        <v>427989.09300000005</v>
      </c>
      <c r="D185" s="17">
        <v>128396.72790000001</v>
      </c>
    </row>
    <row r="186" spans="1:4" x14ac:dyDescent="0.35">
      <c r="A186">
        <v>1084634682</v>
      </c>
      <c r="B186" t="s">
        <v>187</v>
      </c>
      <c r="C186" s="17">
        <v>0</v>
      </c>
      <c r="D186" s="17">
        <v>0</v>
      </c>
    </row>
    <row r="187" spans="1:4" x14ac:dyDescent="0.35">
      <c r="A187">
        <v>1085491074</v>
      </c>
      <c r="B187" t="s">
        <v>168</v>
      </c>
      <c r="C187" s="17">
        <v>5308</v>
      </c>
      <c r="D187" s="17">
        <v>1592.4000000000003</v>
      </c>
    </row>
    <row r="188" spans="1:4" x14ac:dyDescent="0.35">
      <c r="A188">
        <v>1086910148</v>
      </c>
      <c r="B188" t="s">
        <v>68</v>
      </c>
      <c r="C188" s="17">
        <v>67194.625</v>
      </c>
      <c r="D188" s="17">
        <v>20158.387500000001</v>
      </c>
    </row>
    <row r="189" spans="1:4" x14ac:dyDescent="0.35">
      <c r="A189">
        <v>1097471676</v>
      </c>
      <c r="B189" t="s">
        <v>51</v>
      </c>
      <c r="C189" s="17">
        <v>192203.6</v>
      </c>
      <c r="D189" s="17">
        <v>57661.080000000009</v>
      </c>
    </row>
    <row r="190" spans="1:4" x14ac:dyDescent="0.35">
      <c r="A190">
        <v>2008944957</v>
      </c>
      <c r="B190" t="s">
        <v>73</v>
      </c>
      <c r="C190" s="17">
        <v>28097.05</v>
      </c>
      <c r="D190" s="17">
        <v>8429.1149999999998</v>
      </c>
    </row>
    <row r="191" spans="1:4" x14ac:dyDescent="0.35">
      <c r="A191">
        <v>3022355152</v>
      </c>
      <c r="B191" t="s">
        <v>62</v>
      </c>
      <c r="C191" s="17">
        <v>97438.400000000009</v>
      </c>
      <c r="D191" s="17">
        <v>29231.52</v>
      </c>
    </row>
    <row r="192" spans="1:4" x14ac:dyDescent="0.35">
      <c r="A192">
        <v>3030743935</v>
      </c>
      <c r="B192" t="s">
        <v>169</v>
      </c>
      <c r="C192" s="17">
        <v>0</v>
      </c>
      <c r="D192" s="17">
        <v>0</v>
      </c>
    </row>
    <row r="193" spans="1:4" x14ac:dyDescent="0.35">
      <c r="A193">
        <v>3033923421</v>
      </c>
      <c r="B193" t="s">
        <v>213</v>
      </c>
      <c r="C193" s="17">
        <v>0</v>
      </c>
      <c r="D193" s="17">
        <v>0</v>
      </c>
    </row>
    <row r="194" spans="1:4" x14ac:dyDescent="0.35">
      <c r="A194">
        <v>5023314594</v>
      </c>
      <c r="B194" t="s">
        <v>15</v>
      </c>
      <c r="C194" s="17">
        <v>1249356.1850000003</v>
      </c>
      <c r="D194" s="17">
        <v>374806.85550000001</v>
      </c>
    </row>
    <row r="195" spans="1:4" x14ac:dyDescent="0.35">
      <c r="A195">
        <v>5034274233</v>
      </c>
      <c r="B195" t="s">
        <v>12</v>
      </c>
      <c r="C195" s="17">
        <v>10069587.786</v>
      </c>
      <c r="D195" s="17">
        <v>3020876.3358000005</v>
      </c>
    </row>
    <row r="196" spans="1:4" x14ac:dyDescent="0.35">
      <c r="A196">
        <v>7731864869</v>
      </c>
      <c r="B196" t="s">
        <v>170</v>
      </c>
      <c r="C196" s="17">
        <v>0</v>
      </c>
      <c r="D196" s="17">
        <v>0</v>
      </c>
    </row>
    <row r="197" spans="1:4" x14ac:dyDescent="0.35">
      <c r="A197" t="s">
        <v>129</v>
      </c>
      <c r="B197" t="e">
        <v>#N/A</v>
      </c>
      <c r="C197" s="17">
        <v>46328232.943000004</v>
      </c>
      <c r="D197" s="17">
        <v>13898469.882899996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Distrib. (1ª fase - 02.05.26)</vt:lpstr>
      <vt:lpstr>Distrib. (2ª fase - 01.07.26)</vt:lpstr>
      <vt:lpstr>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Helena Moreira Paraquetti</dc:creator>
  <cp:lastModifiedBy>Luiz Carlos Ferreira de Souza</cp:lastModifiedBy>
  <dcterms:created xsi:type="dcterms:W3CDTF">2023-03-17T16:45:27Z</dcterms:created>
  <dcterms:modified xsi:type="dcterms:W3CDTF">2026-02-25T15:09:04Z</dcterms:modified>
</cp:coreProperties>
</file>