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CMBIO\1 - ETANOL\01. GESTÃO DE CONTRATAÇÃO\02. Homologação de Contratos\01. Distribuidores\SAFRA 2025-2026\"/>
    </mc:Choice>
  </mc:AlternateContent>
  <xr:revisionPtr revIDLastSave="0" documentId="13_ncr:1_{9EA99971-9C4C-410B-B24B-B1099F80CFCE}" xr6:coauthVersionLast="47" xr6:coauthVersionMax="47" xr10:uidLastSave="{00000000-0000-0000-0000-000000000000}"/>
  <bookViews>
    <workbookView xWindow="1030" yWindow="40" windowWidth="17970" windowHeight="10020" activeTab="1" xr2:uid="{E9761ECE-B98B-4B2B-8113-463B2E7841AE}"/>
  </bookViews>
  <sheets>
    <sheet name="Distrib. (1ª fase - 02.05.25)" sheetId="1" r:id="rId1"/>
    <sheet name="Distrib. (2ª fase - 01.07.25)" sheetId="2" r:id="rId2"/>
    <sheet name="META" sheetId="7" r:id="rId3"/>
  </sheets>
  <definedNames>
    <definedName name="_xlnm._FilterDatabase" localSheetId="2" hidden="1">META!$A$4:$D$192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2" i="2" l="1"/>
  <c r="I143" i="1" l="1"/>
  <c r="J143" i="1" s="1"/>
  <c r="G143" i="1"/>
  <c r="K143" i="1" s="1"/>
  <c r="I142" i="1"/>
  <c r="J142" i="1" s="1"/>
  <c r="G142" i="1"/>
  <c r="I137" i="1"/>
  <c r="K137" i="1" s="1"/>
  <c r="G137" i="1"/>
  <c r="E137" i="1"/>
  <c r="D137" i="1"/>
  <c r="K142" i="1" l="1"/>
  <c r="J137" i="1"/>
  <c r="G9" i="1"/>
  <c r="I9" i="1"/>
  <c r="J9" i="1" s="1"/>
  <c r="K9" i="1" l="1"/>
  <c r="E67" i="2"/>
  <c r="E16" i="2"/>
  <c r="E190" i="2"/>
  <c r="E8" i="2"/>
  <c r="E62" i="2"/>
  <c r="E157" i="2"/>
  <c r="E168" i="2"/>
  <c r="E175" i="2"/>
  <c r="E112" i="2"/>
  <c r="E191" i="2"/>
  <c r="E39" i="2"/>
  <c r="E187" i="2"/>
  <c r="E100" i="2"/>
  <c r="E23" i="2"/>
  <c r="E88" i="2"/>
  <c r="E139" i="2"/>
  <c r="E22" i="2"/>
  <c r="E80" i="2"/>
  <c r="E185" i="2"/>
  <c r="E20" i="2"/>
  <c r="E177" i="2"/>
  <c r="E163" i="2"/>
  <c r="E132" i="2"/>
  <c r="E31" i="2"/>
  <c r="E115" i="2"/>
  <c r="E107" i="2"/>
  <c r="E35" i="2"/>
  <c r="G116" i="2"/>
  <c r="G43" i="2"/>
  <c r="G109" i="2"/>
  <c r="G94" i="2"/>
  <c r="G61" i="2"/>
  <c r="G65" i="2"/>
  <c r="G183" i="2"/>
  <c r="G76" i="2"/>
  <c r="G38" i="2"/>
  <c r="G113" i="2"/>
  <c r="G10" i="2"/>
  <c r="G14" i="2"/>
  <c r="G79" i="2"/>
  <c r="G126" i="2"/>
  <c r="G174" i="2"/>
  <c r="G11" i="2"/>
  <c r="G34" i="2"/>
  <c r="G63" i="2"/>
  <c r="G104" i="2"/>
  <c r="G145" i="2"/>
  <c r="G143" i="2"/>
  <c r="G105" i="2"/>
  <c r="G30" i="2"/>
  <c r="G135" i="2"/>
  <c r="G9" i="2"/>
  <c r="G15" i="2"/>
  <c r="G120" i="2"/>
  <c r="G67" i="2"/>
  <c r="G16" i="2"/>
  <c r="G190" i="2"/>
  <c r="G8" i="2"/>
  <c r="G62" i="2"/>
  <c r="G157" i="2"/>
  <c r="G168" i="2"/>
  <c r="G175" i="2"/>
  <c r="G112" i="2"/>
  <c r="G191" i="2"/>
  <c r="G39" i="2"/>
  <c r="G187" i="2"/>
  <c r="G100" i="2"/>
  <c r="G23" i="2"/>
  <c r="G88" i="2"/>
  <c r="G139" i="2"/>
  <c r="G22" i="2"/>
  <c r="G80" i="2"/>
  <c r="G185" i="2"/>
  <c r="G20" i="2"/>
  <c r="G177" i="2"/>
  <c r="G163" i="2"/>
  <c r="G132" i="2"/>
  <c r="G31" i="2"/>
  <c r="G115" i="2"/>
  <c r="G107" i="2"/>
  <c r="G35" i="2"/>
  <c r="E178" i="1"/>
  <c r="E163" i="1"/>
  <c r="E148" i="1"/>
  <c r="E194" i="1"/>
  <c r="E142" i="1"/>
  <c r="E160" i="1"/>
  <c r="E185" i="1"/>
  <c r="E187" i="1"/>
  <c r="E189" i="1"/>
  <c r="E174" i="1"/>
  <c r="E195" i="1"/>
  <c r="E157" i="1"/>
  <c r="E193" i="1"/>
  <c r="E169" i="1"/>
  <c r="E151" i="1"/>
  <c r="E167" i="1"/>
  <c r="E182" i="1"/>
  <c r="E150" i="1"/>
  <c r="E166" i="1"/>
  <c r="E192" i="1"/>
  <c r="E149" i="1"/>
  <c r="E190" i="1"/>
  <c r="E186" i="1"/>
  <c r="E180" i="1"/>
  <c r="E153" i="1"/>
  <c r="E176" i="1"/>
  <c r="E172" i="1"/>
  <c r="E155" i="1"/>
  <c r="D178" i="1"/>
  <c r="D163" i="1"/>
  <c r="D148" i="1"/>
  <c r="D194" i="1"/>
  <c r="D142" i="1"/>
  <c r="D160" i="1"/>
  <c r="D185" i="1"/>
  <c r="D187" i="1"/>
  <c r="D189" i="1"/>
  <c r="D174" i="1"/>
  <c r="D195" i="1"/>
  <c r="D157" i="1"/>
  <c r="D193" i="1"/>
  <c r="D169" i="1"/>
  <c r="D151" i="1"/>
  <c r="D167" i="1"/>
  <c r="D182" i="1"/>
  <c r="D150" i="1"/>
  <c r="D166" i="1"/>
  <c r="D192" i="1"/>
  <c r="D149" i="1"/>
  <c r="D190" i="1"/>
  <c r="D186" i="1"/>
  <c r="D180" i="1"/>
  <c r="D153" i="1"/>
  <c r="D176" i="1"/>
  <c r="D172" i="1"/>
  <c r="D155" i="1"/>
  <c r="D142" i="2"/>
  <c r="D97" i="2"/>
  <c r="D67" i="2"/>
  <c r="D117" i="2"/>
  <c r="D16" i="2"/>
  <c r="D190" i="2"/>
  <c r="D90" i="2"/>
  <c r="D8" i="2"/>
  <c r="D136" i="2"/>
  <c r="D128" i="2"/>
  <c r="D62" i="2"/>
  <c r="D157" i="2"/>
  <c r="D81" i="2"/>
  <c r="D168" i="2"/>
  <c r="D175" i="2"/>
  <c r="D112" i="2"/>
  <c r="D191" i="2"/>
  <c r="D50" i="2"/>
  <c r="D39" i="2"/>
  <c r="D187" i="2"/>
  <c r="D100" i="2"/>
  <c r="D23" i="2"/>
  <c r="D91" i="2"/>
  <c r="D88" i="2"/>
  <c r="D192" i="2"/>
  <c r="D69" i="2"/>
  <c r="D139" i="2"/>
  <c r="D22" i="2"/>
  <c r="D80" i="2"/>
  <c r="D29" i="2"/>
  <c r="D41" i="2"/>
  <c r="D185" i="2"/>
  <c r="D20" i="2"/>
  <c r="D177" i="2"/>
  <c r="D163" i="2"/>
  <c r="D159" i="2"/>
  <c r="D132" i="2"/>
  <c r="D60" i="2"/>
  <c r="D31" i="2"/>
  <c r="D179" i="2"/>
  <c r="D74" i="2"/>
  <c r="D182" i="2"/>
  <c r="D140" i="2"/>
  <c r="D115" i="2"/>
  <c r="D118" i="2"/>
  <c r="D48" i="2"/>
  <c r="D52" i="2"/>
  <c r="D133" i="2"/>
  <c r="D93" i="2"/>
  <c r="D107" i="2"/>
  <c r="D13" i="2"/>
  <c r="D186" i="2"/>
  <c r="D35" i="2"/>
  <c r="E142" i="2"/>
  <c r="E97" i="2"/>
  <c r="E117" i="2"/>
  <c r="E90" i="2"/>
  <c r="E136" i="2"/>
  <c r="E128" i="2"/>
  <c r="E81" i="2"/>
  <c r="E50" i="2"/>
  <c r="E91" i="2"/>
  <c r="E192" i="2"/>
  <c r="E69" i="2"/>
  <c r="E29" i="2"/>
  <c r="E41" i="2"/>
  <c r="E159" i="2"/>
  <c r="E60" i="2"/>
  <c r="E179" i="2"/>
  <c r="E74" i="2"/>
  <c r="E182" i="2"/>
  <c r="E140" i="2"/>
  <c r="E118" i="2"/>
  <c r="E48" i="2"/>
  <c r="E52" i="2"/>
  <c r="E133" i="2"/>
  <c r="E93" i="2"/>
  <c r="E13" i="2"/>
  <c r="E186" i="2"/>
  <c r="G97" i="2"/>
  <c r="G117" i="2"/>
  <c r="G90" i="2"/>
  <c r="G136" i="2"/>
  <c r="G128" i="2"/>
  <c r="G81" i="2"/>
  <c r="G50" i="2"/>
  <c r="G91" i="2"/>
  <c r="G192" i="2"/>
  <c r="G69" i="2"/>
  <c r="G29" i="2"/>
  <c r="G41" i="2"/>
  <c r="G159" i="2"/>
  <c r="G60" i="2"/>
  <c r="G179" i="2"/>
  <c r="G74" i="2"/>
  <c r="G182" i="2"/>
  <c r="G140" i="2"/>
  <c r="G118" i="2"/>
  <c r="G48" i="2"/>
  <c r="G52" i="2"/>
  <c r="G133" i="2"/>
  <c r="G93" i="2"/>
  <c r="G13" i="2"/>
  <c r="G186" i="2"/>
  <c r="I142" i="2"/>
  <c r="J142" i="2" s="1"/>
  <c r="I97" i="2"/>
  <c r="J97" i="2" s="1"/>
  <c r="I67" i="2"/>
  <c r="J67" i="2" s="1"/>
  <c r="I117" i="2"/>
  <c r="J117" i="2" s="1"/>
  <c r="I16" i="2"/>
  <c r="I190" i="2"/>
  <c r="J190" i="2" s="1"/>
  <c r="I90" i="2"/>
  <c r="J90" i="2" s="1"/>
  <c r="I8" i="2"/>
  <c r="J8" i="2" s="1"/>
  <c r="I136" i="2"/>
  <c r="J136" i="2" s="1"/>
  <c r="I128" i="2"/>
  <c r="J128" i="2" s="1"/>
  <c r="I62" i="2"/>
  <c r="I157" i="2"/>
  <c r="K157" i="2" s="1"/>
  <c r="I81" i="2"/>
  <c r="J81" i="2" s="1"/>
  <c r="I168" i="2"/>
  <c r="K168" i="2" s="1"/>
  <c r="I175" i="2"/>
  <c r="J175" i="2" s="1"/>
  <c r="I112" i="2"/>
  <c r="J112" i="2" s="1"/>
  <c r="I191" i="2"/>
  <c r="J191" i="2" s="1"/>
  <c r="I50" i="2"/>
  <c r="J50" i="2" s="1"/>
  <c r="I39" i="2"/>
  <c r="J39" i="2" s="1"/>
  <c r="I187" i="2"/>
  <c r="J187" i="2" s="1"/>
  <c r="I100" i="2"/>
  <c r="J100" i="2" s="1"/>
  <c r="I23" i="2"/>
  <c r="K23" i="2" s="1"/>
  <c r="I91" i="2"/>
  <c r="J91" i="2" s="1"/>
  <c r="I88" i="2"/>
  <c r="J88" i="2" s="1"/>
  <c r="I192" i="2"/>
  <c r="J192" i="2" s="1"/>
  <c r="I69" i="2"/>
  <c r="J69" i="2" s="1"/>
  <c r="I139" i="2"/>
  <c r="J139" i="2" s="1"/>
  <c r="I22" i="2"/>
  <c r="I80" i="2"/>
  <c r="I29" i="2"/>
  <c r="J29" i="2" s="1"/>
  <c r="I41" i="2"/>
  <c r="J41" i="2" s="1"/>
  <c r="I185" i="2"/>
  <c r="J185" i="2" s="1"/>
  <c r="I20" i="2"/>
  <c r="J20" i="2" s="1"/>
  <c r="I177" i="2"/>
  <c r="J177" i="2" s="1"/>
  <c r="I163" i="2"/>
  <c r="K163" i="2" s="1"/>
  <c r="I159" i="2"/>
  <c r="J159" i="2" s="1"/>
  <c r="I132" i="2"/>
  <c r="I60" i="2"/>
  <c r="J60" i="2" s="1"/>
  <c r="I31" i="2"/>
  <c r="I179" i="2"/>
  <c r="J179" i="2" s="1"/>
  <c r="I74" i="2"/>
  <c r="I182" i="2"/>
  <c r="J182" i="2" s="1"/>
  <c r="I140" i="2"/>
  <c r="J140" i="2" s="1"/>
  <c r="I115" i="2"/>
  <c r="J115" i="2" s="1"/>
  <c r="I118" i="2"/>
  <c r="J118" i="2" s="1"/>
  <c r="I48" i="2"/>
  <c r="J48" i="2" s="1"/>
  <c r="I52" i="2"/>
  <c r="J52" i="2" s="1"/>
  <c r="I133" i="2"/>
  <c r="J133" i="2" s="1"/>
  <c r="I93" i="2"/>
  <c r="J93" i="2" s="1"/>
  <c r="I107" i="2"/>
  <c r="J107" i="2" s="1"/>
  <c r="I13" i="2"/>
  <c r="I186" i="2"/>
  <c r="I35" i="2"/>
  <c r="K35" i="2" s="1"/>
  <c r="G136" i="1"/>
  <c r="G97" i="1"/>
  <c r="G18" i="1"/>
  <c r="G96" i="1"/>
  <c r="G109" i="1"/>
  <c r="G86" i="1"/>
  <c r="G36" i="1"/>
  <c r="G99" i="1"/>
  <c r="G87" i="1"/>
  <c r="G74" i="1"/>
  <c r="G130" i="1"/>
  <c r="G70" i="1"/>
  <c r="G39" i="1"/>
  <c r="G47" i="1"/>
  <c r="G84" i="1"/>
  <c r="G131" i="1"/>
  <c r="G123" i="1"/>
  <c r="G26" i="1"/>
  <c r="G102" i="1"/>
  <c r="G73" i="1"/>
  <c r="G49" i="1"/>
  <c r="G75" i="1"/>
  <c r="G67" i="1"/>
  <c r="G13" i="1"/>
  <c r="G11" i="1"/>
  <c r="G10" i="1"/>
  <c r="K10" i="1" s="1"/>
  <c r="D11" i="1"/>
  <c r="D136" i="1"/>
  <c r="D97" i="1"/>
  <c r="D18" i="1"/>
  <c r="D96" i="1"/>
  <c r="D109" i="1"/>
  <c r="D86" i="1"/>
  <c r="D36" i="1"/>
  <c r="D99" i="1"/>
  <c r="D87" i="1"/>
  <c r="D74" i="1"/>
  <c r="D130" i="1"/>
  <c r="D70" i="1"/>
  <c r="D39" i="1"/>
  <c r="D47" i="1"/>
  <c r="D84" i="1"/>
  <c r="D131" i="1"/>
  <c r="D123" i="1"/>
  <c r="D26" i="1"/>
  <c r="D102" i="1"/>
  <c r="D73" i="1"/>
  <c r="D49" i="1"/>
  <c r="D75" i="1"/>
  <c r="D67" i="1"/>
  <c r="D13" i="1"/>
  <c r="D9" i="1"/>
  <c r="E11" i="1"/>
  <c r="E136" i="1"/>
  <c r="E97" i="1"/>
  <c r="E18" i="1"/>
  <c r="E96" i="1"/>
  <c r="E109" i="1"/>
  <c r="E86" i="1"/>
  <c r="E36" i="1"/>
  <c r="E99" i="1"/>
  <c r="E87" i="1"/>
  <c r="E74" i="1"/>
  <c r="E130" i="1"/>
  <c r="E70" i="1"/>
  <c r="E39" i="1"/>
  <c r="E47" i="1"/>
  <c r="E84" i="1"/>
  <c r="E131" i="1"/>
  <c r="E123" i="1"/>
  <c r="E26" i="1"/>
  <c r="E102" i="1"/>
  <c r="E73" i="1"/>
  <c r="E49" i="1"/>
  <c r="E75" i="1"/>
  <c r="E67" i="1"/>
  <c r="E13" i="1"/>
  <c r="E9" i="1"/>
  <c r="I11" i="1"/>
  <c r="I136" i="1"/>
  <c r="K136" i="1" s="1"/>
  <c r="I97" i="1"/>
  <c r="I18" i="1"/>
  <c r="J18" i="1" s="1"/>
  <c r="I96" i="1"/>
  <c r="I109" i="1"/>
  <c r="I86" i="1"/>
  <c r="I36" i="1"/>
  <c r="I99" i="1"/>
  <c r="J99" i="1" s="1"/>
  <c r="I87" i="1"/>
  <c r="I74" i="1"/>
  <c r="I130" i="1"/>
  <c r="J130" i="1" s="1"/>
  <c r="I70" i="1"/>
  <c r="I39" i="1"/>
  <c r="I47" i="1"/>
  <c r="I84" i="1"/>
  <c r="I131" i="1"/>
  <c r="J131" i="1" s="1"/>
  <c r="I123" i="1"/>
  <c r="J123" i="1" s="1"/>
  <c r="I26" i="1"/>
  <c r="I102" i="1"/>
  <c r="J102" i="1" s="1"/>
  <c r="I73" i="1"/>
  <c r="I49" i="1"/>
  <c r="I75" i="1"/>
  <c r="J75" i="1" s="1"/>
  <c r="I67" i="1"/>
  <c r="I13" i="1"/>
  <c r="I178" i="2"/>
  <c r="I92" i="2"/>
  <c r="J92" i="2" s="1"/>
  <c r="G92" i="2"/>
  <c r="E92" i="2"/>
  <c r="D92" i="2"/>
  <c r="I120" i="2"/>
  <c r="E120" i="2"/>
  <c r="D120" i="2"/>
  <c r="J10" i="1"/>
  <c r="E10" i="1"/>
  <c r="D10" i="1"/>
  <c r="I15" i="2"/>
  <c r="J15" i="2" s="1"/>
  <c r="I37" i="2"/>
  <c r="J37" i="2" s="1"/>
  <c r="G37" i="2"/>
  <c r="I122" i="1"/>
  <c r="G122" i="1"/>
  <c r="K16" i="2" l="1"/>
  <c r="K80" i="2"/>
  <c r="K13" i="2"/>
  <c r="K22" i="2"/>
  <c r="K62" i="2"/>
  <c r="K31" i="2"/>
  <c r="K132" i="2"/>
  <c r="K120" i="2"/>
  <c r="K74" i="2"/>
  <c r="K74" i="1"/>
  <c r="K67" i="1"/>
  <c r="K107" i="2"/>
  <c r="J168" i="2"/>
  <c r="K52" i="2"/>
  <c r="K139" i="2"/>
  <c r="K67" i="2"/>
  <c r="J157" i="2"/>
  <c r="K128" i="2"/>
  <c r="K47" i="1"/>
  <c r="K11" i="1"/>
  <c r="J31" i="2"/>
  <c r="J74" i="2"/>
  <c r="J80" i="2"/>
  <c r="K29" i="2"/>
  <c r="K88" i="2"/>
  <c r="J62" i="2"/>
  <c r="J23" i="2"/>
  <c r="J13" i="2"/>
  <c r="K60" i="2"/>
  <c r="K69" i="2"/>
  <c r="K177" i="2"/>
  <c r="J22" i="2"/>
  <c r="J132" i="2"/>
  <c r="K48" i="2"/>
  <c r="J35" i="2"/>
  <c r="K50" i="2"/>
  <c r="K179" i="2"/>
  <c r="K140" i="2"/>
  <c r="K191" i="2"/>
  <c r="J16" i="2"/>
  <c r="K175" i="2"/>
  <c r="K142" i="2"/>
  <c r="K81" i="2"/>
  <c r="K93" i="2"/>
  <c r="K186" i="2"/>
  <c r="K117" i="2"/>
  <c r="K37" i="2"/>
  <c r="K182" i="2"/>
  <c r="K91" i="2"/>
  <c r="K133" i="2"/>
  <c r="K159" i="2"/>
  <c r="K112" i="2"/>
  <c r="J186" i="2"/>
  <c r="J163" i="2"/>
  <c r="K192" i="2"/>
  <c r="K97" i="2"/>
  <c r="K90" i="2"/>
  <c r="K190" i="2"/>
  <c r="K39" i="2"/>
  <c r="K41" i="2"/>
  <c r="K118" i="2"/>
  <c r="K100" i="2"/>
  <c r="K136" i="2"/>
  <c r="K20" i="2"/>
  <c r="K115" i="2"/>
  <c r="K185" i="2"/>
  <c r="K187" i="2"/>
  <c r="K8" i="2"/>
  <c r="K87" i="1"/>
  <c r="K86" i="1"/>
  <c r="K49" i="1"/>
  <c r="K73" i="1"/>
  <c r="K109" i="1"/>
  <c r="K96" i="1"/>
  <c r="K39" i="1"/>
  <c r="K99" i="1"/>
  <c r="K70" i="1"/>
  <c r="K36" i="1"/>
  <c r="K84" i="1"/>
  <c r="K97" i="1"/>
  <c r="K26" i="1"/>
  <c r="K13" i="1"/>
  <c r="J86" i="1"/>
  <c r="J109" i="1"/>
  <c r="J49" i="1"/>
  <c r="J73" i="1"/>
  <c r="J97" i="1"/>
  <c r="K75" i="1"/>
  <c r="J39" i="1"/>
  <c r="J13" i="1"/>
  <c r="J74" i="1"/>
  <c r="J136" i="1"/>
  <c r="J67" i="1"/>
  <c r="J11" i="1"/>
  <c r="J84" i="1"/>
  <c r="J87" i="1"/>
  <c r="J47" i="1"/>
  <c r="K18" i="1"/>
  <c r="K131" i="1"/>
  <c r="K123" i="1"/>
  <c r="J96" i="1"/>
  <c r="J26" i="1"/>
  <c r="J70" i="1"/>
  <c r="K102" i="1"/>
  <c r="K130" i="1"/>
  <c r="J36" i="1"/>
  <c r="K15" i="2"/>
  <c r="K92" i="2"/>
  <c r="J120" i="2"/>
  <c r="K122" i="1"/>
  <c r="J122" i="1"/>
  <c r="E37" i="2" l="1"/>
  <c r="D37" i="2"/>
  <c r="E15" i="2"/>
  <c r="D15" i="2"/>
  <c r="I9" i="2"/>
  <c r="E9" i="2"/>
  <c r="D9" i="2"/>
  <c r="I135" i="2"/>
  <c r="E135" i="2"/>
  <c r="D135" i="2"/>
  <c r="I36" i="2"/>
  <c r="G36" i="2"/>
  <c r="E36" i="2"/>
  <c r="D36" i="2"/>
  <c r="I103" i="2"/>
  <c r="G103" i="2"/>
  <c r="E103" i="2"/>
  <c r="D103" i="2"/>
  <c r="I30" i="2"/>
  <c r="E30" i="2"/>
  <c r="D30" i="2"/>
  <c r="I32" i="2"/>
  <c r="G32" i="2"/>
  <c r="E32" i="2"/>
  <c r="D32" i="2"/>
  <c r="I184" i="2"/>
  <c r="G184" i="2"/>
  <c r="E184" i="2"/>
  <c r="D184" i="2"/>
  <c r="I105" i="2"/>
  <c r="E105" i="2"/>
  <c r="D105" i="2"/>
  <c r="I143" i="2"/>
  <c r="E143" i="2"/>
  <c r="D143" i="2"/>
  <c r="I169" i="2"/>
  <c r="G169" i="2"/>
  <c r="E169" i="2"/>
  <c r="D169" i="2"/>
  <c r="I145" i="2"/>
  <c r="E145" i="2"/>
  <c r="D145" i="2"/>
  <c r="I104" i="2"/>
  <c r="E104" i="2"/>
  <c r="D104" i="2"/>
  <c r="I63" i="2"/>
  <c r="K63" i="2" s="1"/>
  <c r="E63" i="2"/>
  <c r="D63" i="2"/>
  <c r="I33" i="2"/>
  <c r="G33" i="2"/>
  <c r="E33" i="2"/>
  <c r="D33" i="2"/>
  <c r="I102" i="2"/>
  <c r="G102" i="2"/>
  <c r="E102" i="2"/>
  <c r="D102" i="2"/>
  <c r="I7" i="2"/>
  <c r="G7" i="2"/>
  <c r="E7" i="2"/>
  <c r="D7" i="2"/>
  <c r="I34" i="2"/>
  <c r="E34" i="2"/>
  <c r="D34" i="2"/>
  <c r="I85" i="2"/>
  <c r="G85" i="2"/>
  <c r="E85" i="2"/>
  <c r="D85" i="2"/>
  <c r="I193" i="2"/>
  <c r="G193" i="2"/>
  <c r="E193" i="2"/>
  <c r="D193" i="2"/>
  <c r="I19" i="2"/>
  <c r="G19" i="2"/>
  <c r="E19" i="2"/>
  <c r="D19" i="2"/>
  <c r="I146" i="2"/>
  <c r="G146" i="2"/>
  <c r="E146" i="2"/>
  <c r="D146" i="2"/>
  <c r="I129" i="2"/>
  <c r="G129" i="2"/>
  <c r="E129" i="2"/>
  <c r="D129" i="2"/>
  <c r="I167" i="2"/>
  <c r="G167" i="2"/>
  <c r="E167" i="2"/>
  <c r="D167" i="2"/>
  <c r="I11" i="2"/>
  <c r="K11" i="2" s="1"/>
  <c r="E11" i="2"/>
  <c r="D11" i="2"/>
  <c r="I174" i="2"/>
  <c r="E174" i="2"/>
  <c r="D174" i="2"/>
  <c r="I77" i="2"/>
  <c r="G77" i="2"/>
  <c r="E77" i="2"/>
  <c r="D77" i="2"/>
  <c r="I154" i="2"/>
  <c r="G154" i="2"/>
  <c r="E154" i="2"/>
  <c r="D154" i="2"/>
  <c r="I70" i="2"/>
  <c r="G70" i="2"/>
  <c r="E70" i="2"/>
  <c r="D70" i="2"/>
  <c r="I17" i="2"/>
  <c r="G17" i="2"/>
  <c r="E17" i="2"/>
  <c r="D17" i="2"/>
  <c r="I44" i="2"/>
  <c r="G44" i="2"/>
  <c r="E44" i="2"/>
  <c r="D44" i="2"/>
  <c r="I99" i="2"/>
  <c r="G99" i="2"/>
  <c r="E99" i="2"/>
  <c r="D99" i="2"/>
  <c r="I170" i="2"/>
  <c r="G170" i="2"/>
  <c r="E170" i="2"/>
  <c r="D170" i="2"/>
  <c r="I126" i="2"/>
  <c r="E126" i="2"/>
  <c r="D126" i="2"/>
  <c r="I111" i="2"/>
  <c r="G111" i="2"/>
  <c r="E111" i="2"/>
  <c r="D111" i="2"/>
  <c r="I12" i="2"/>
  <c r="G12" i="2"/>
  <c r="E12" i="2"/>
  <c r="D12" i="2"/>
  <c r="I137" i="2"/>
  <c r="G137" i="2"/>
  <c r="E137" i="2"/>
  <c r="D137" i="2"/>
  <c r="I110" i="2"/>
  <c r="G110" i="2"/>
  <c r="E110" i="2"/>
  <c r="D110" i="2"/>
  <c r="I155" i="2"/>
  <c r="G155" i="2"/>
  <c r="E155" i="2"/>
  <c r="D155" i="2"/>
  <c r="I78" i="2"/>
  <c r="G78" i="2"/>
  <c r="E78" i="2"/>
  <c r="D78" i="2"/>
  <c r="I156" i="2"/>
  <c r="G156" i="2"/>
  <c r="E156" i="2"/>
  <c r="D156" i="2"/>
  <c r="I79" i="2"/>
  <c r="E79" i="2"/>
  <c r="D79" i="2"/>
  <c r="I64" i="2"/>
  <c r="G64" i="2"/>
  <c r="E64" i="2"/>
  <c r="D64" i="2"/>
  <c r="I160" i="2"/>
  <c r="G160" i="2"/>
  <c r="E160" i="2"/>
  <c r="D160" i="2"/>
  <c r="I45" i="2"/>
  <c r="G45" i="2"/>
  <c r="E45" i="2"/>
  <c r="D45" i="2"/>
  <c r="I150" i="2"/>
  <c r="G150" i="2"/>
  <c r="E150" i="2"/>
  <c r="D150" i="2"/>
  <c r="I21" i="2"/>
  <c r="G21" i="2"/>
  <c r="E21" i="2"/>
  <c r="D21" i="2"/>
  <c r="I127" i="2"/>
  <c r="G127" i="2"/>
  <c r="E127" i="2"/>
  <c r="D127" i="2"/>
  <c r="I14" i="2"/>
  <c r="K14" i="2" s="1"/>
  <c r="E14" i="2"/>
  <c r="D14" i="2"/>
  <c r="I84" i="2"/>
  <c r="G84" i="2"/>
  <c r="E84" i="2"/>
  <c r="D84" i="2"/>
  <c r="I40" i="2"/>
  <c r="G40" i="2"/>
  <c r="E40" i="2"/>
  <c r="D40" i="2"/>
  <c r="I10" i="2"/>
  <c r="K10" i="2" s="1"/>
  <c r="E10" i="2"/>
  <c r="D10" i="2"/>
  <c r="I82" i="2"/>
  <c r="G82" i="2"/>
  <c r="E82" i="2"/>
  <c r="D82" i="2"/>
  <c r="I75" i="2"/>
  <c r="G75" i="2"/>
  <c r="E75" i="2"/>
  <c r="D75" i="2"/>
  <c r="I49" i="2"/>
  <c r="G49" i="2"/>
  <c r="E49" i="2"/>
  <c r="D49" i="2"/>
  <c r="I158" i="2"/>
  <c r="G158" i="2"/>
  <c r="E158" i="2"/>
  <c r="D158" i="2"/>
  <c r="I89" i="2"/>
  <c r="G89" i="2"/>
  <c r="E89" i="2"/>
  <c r="D89" i="2"/>
  <c r="I106" i="2"/>
  <c r="G106" i="2"/>
  <c r="E106" i="2"/>
  <c r="D106" i="2"/>
  <c r="I176" i="2"/>
  <c r="G176" i="2"/>
  <c r="E176" i="2"/>
  <c r="D176" i="2"/>
  <c r="I166" i="2"/>
  <c r="G166" i="2"/>
  <c r="E166" i="2"/>
  <c r="D166" i="2"/>
  <c r="I28" i="2"/>
  <c r="G28" i="2"/>
  <c r="E28" i="2"/>
  <c r="D28" i="2"/>
  <c r="I134" i="2"/>
  <c r="G134" i="2"/>
  <c r="E134" i="2"/>
  <c r="D134" i="2"/>
  <c r="I122" i="2"/>
  <c r="G122" i="2"/>
  <c r="E122" i="2"/>
  <c r="D122" i="2"/>
  <c r="I113" i="2"/>
  <c r="E113" i="2"/>
  <c r="D113" i="2"/>
  <c r="I71" i="2"/>
  <c r="G71" i="2"/>
  <c r="E71" i="2"/>
  <c r="D71" i="2"/>
  <c r="I47" i="2"/>
  <c r="G47" i="2"/>
  <c r="E47" i="2"/>
  <c r="D47" i="2"/>
  <c r="I151" i="2"/>
  <c r="G151" i="2"/>
  <c r="E151" i="2"/>
  <c r="D151" i="2"/>
  <c r="I149" i="2"/>
  <c r="G149" i="2"/>
  <c r="E149" i="2"/>
  <c r="D149" i="2"/>
  <c r="I38" i="2"/>
  <c r="K38" i="2" s="1"/>
  <c r="E38" i="2"/>
  <c r="D38" i="2"/>
  <c r="I123" i="2"/>
  <c r="G123" i="2"/>
  <c r="E123" i="2"/>
  <c r="D123" i="2"/>
  <c r="I108" i="2"/>
  <c r="G108" i="2"/>
  <c r="E108" i="2"/>
  <c r="D108" i="2"/>
  <c r="I76" i="2"/>
  <c r="K76" i="2" s="1"/>
  <c r="E76" i="2"/>
  <c r="D76" i="2"/>
  <c r="I26" i="2"/>
  <c r="G26" i="2"/>
  <c r="E26" i="2"/>
  <c r="D26" i="2"/>
  <c r="I148" i="2"/>
  <c r="G148" i="2"/>
  <c r="E148" i="2"/>
  <c r="D148" i="2"/>
  <c r="I24" i="2"/>
  <c r="G24" i="2"/>
  <c r="E24" i="2"/>
  <c r="D24" i="2"/>
  <c r="I189" i="2"/>
  <c r="G189" i="2"/>
  <c r="E189" i="2"/>
  <c r="D189" i="2"/>
  <c r="I66" i="2"/>
  <c r="G66" i="2"/>
  <c r="E66" i="2"/>
  <c r="D66" i="2"/>
  <c r="I183" i="2"/>
  <c r="K183" i="2" s="1"/>
  <c r="E183" i="2"/>
  <c r="D183" i="2"/>
  <c r="I83" i="2"/>
  <c r="G83" i="2"/>
  <c r="E83" i="2"/>
  <c r="D83" i="2"/>
  <c r="I46" i="2"/>
  <c r="G46" i="2"/>
  <c r="E46" i="2"/>
  <c r="D46" i="2"/>
  <c r="I55" i="2"/>
  <c r="G55" i="2"/>
  <c r="E55" i="2"/>
  <c r="D55" i="2"/>
  <c r="I124" i="2"/>
  <c r="G124" i="2"/>
  <c r="E124" i="2"/>
  <c r="D124" i="2"/>
  <c r="I121" i="2"/>
  <c r="G121" i="2"/>
  <c r="E121" i="2"/>
  <c r="D121" i="2"/>
  <c r="I147" i="2"/>
  <c r="G147" i="2"/>
  <c r="E147" i="2"/>
  <c r="D147" i="2"/>
  <c r="I72" i="2"/>
  <c r="G72" i="2"/>
  <c r="E72" i="2"/>
  <c r="D72" i="2"/>
  <c r="I138" i="2"/>
  <c r="G138" i="2"/>
  <c r="E138" i="2"/>
  <c r="D138" i="2"/>
  <c r="I95" i="2"/>
  <c r="G95" i="2"/>
  <c r="E95" i="2"/>
  <c r="D95" i="2"/>
  <c r="I65" i="2"/>
  <c r="K65" i="2" s="1"/>
  <c r="E65" i="2"/>
  <c r="D65" i="2"/>
  <c r="I61" i="2"/>
  <c r="K61" i="2" s="1"/>
  <c r="E61" i="2"/>
  <c r="D61" i="2"/>
  <c r="I173" i="2"/>
  <c r="G173" i="2"/>
  <c r="E173" i="2"/>
  <c r="D173" i="2"/>
  <c r="I58" i="2"/>
  <c r="G58" i="2"/>
  <c r="E58" i="2"/>
  <c r="D58" i="2"/>
  <c r="I51" i="2"/>
  <c r="G51" i="2"/>
  <c r="E51" i="2"/>
  <c r="D51" i="2"/>
  <c r="I86" i="2"/>
  <c r="G86" i="2"/>
  <c r="E86" i="2"/>
  <c r="D86" i="2"/>
  <c r="I94" i="2"/>
  <c r="E94" i="2"/>
  <c r="D94" i="2"/>
  <c r="I59" i="2"/>
  <c r="G59" i="2"/>
  <c r="E59" i="2"/>
  <c r="D59" i="2"/>
  <c r="I98" i="2"/>
  <c r="G98" i="2"/>
  <c r="E98" i="2"/>
  <c r="D98" i="2"/>
  <c r="I125" i="2"/>
  <c r="G125" i="2"/>
  <c r="E125" i="2"/>
  <c r="D125" i="2"/>
  <c r="I162" i="2"/>
  <c r="G162" i="2"/>
  <c r="E162" i="2"/>
  <c r="D162" i="2"/>
  <c r="I18" i="2"/>
  <c r="G18" i="2"/>
  <c r="E18" i="2"/>
  <c r="D18" i="2"/>
  <c r="I56" i="2"/>
  <c r="G56" i="2"/>
  <c r="E56" i="2"/>
  <c r="D56" i="2"/>
  <c r="I53" i="2"/>
  <c r="G53" i="2"/>
  <c r="E53" i="2"/>
  <c r="D53" i="2"/>
  <c r="I68" i="2"/>
  <c r="G68" i="2"/>
  <c r="E68" i="2"/>
  <c r="D68" i="2"/>
  <c r="I141" i="2"/>
  <c r="G141" i="2"/>
  <c r="E141" i="2"/>
  <c r="D141" i="2"/>
  <c r="I87" i="2"/>
  <c r="G87" i="2"/>
  <c r="E87" i="2"/>
  <c r="D87" i="2"/>
  <c r="I164" i="2"/>
  <c r="G164" i="2"/>
  <c r="E164" i="2"/>
  <c r="D164" i="2"/>
  <c r="I109" i="2"/>
  <c r="K109" i="2" s="1"/>
  <c r="E109" i="2"/>
  <c r="D109" i="2"/>
  <c r="I188" i="2"/>
  <c r="G188" i="2"/>
  <c r="E188" i="2"/>
  <c r="D188" i="2"/>
  <c r="I27" i="2"/>
  <c r="G27" i="2"/>
  <c r="E27" i="2"/>
  <c r="D27" i="2"/>
  <c r="I181" i="2"/>
  <c r="G181" i="2"/>
  <c r="E181" i="2"/>
  <c r="D181" i="2"/>
  <c r="I43" i="2"/>
  <c r="E43" i="2"/>
  <c r="D43" i="2"/>
  <c r="I130" i="2"/>
  <c r="G130" i="2"/>
  <c r="E130" i="2"/>
  <c r="D130" i="2"/>
  <c r="I42" i="2"/>
  <c r="G42" i="2"/>
  <c r="E42" i="2"/>
  <c r="D42" i="2"/>
  <c r="I171" i="2"/>
  <c r="G171" i="2"/>
  <c r="E171" i="2"/>
  <c r="D171" i="2"/>
  <c r="I165" i="2"/>
  <c r="G165" i="2"/>
  <c r="E165" i="2"/>
  <c r="D165" i="2"/>
  <c r="I25" i="2"/>
  <c r="G25" i="2"/>
  <c r="E25" i="2"/>
  <c r="D25" i="2"/>
  <c r="I152" i="2"/>
  <c r="G152" i="2"/>
  <c r="E152" i="2"/>
  <c r="D152" i="2"/>
  <c r="I54" i="2"/>
  <c r="G54" i="2"/>
  <c r="E54" i="2"/>
  <c r="D54" i="2"/>
  <c r="I57" i="2"/>
  <c r="G57" i="2"/>
  <c r="E57" i="2"/>
  <c r="D57" i="2"/>
  <c r="I172" i="2"/>
  <c r="G172" i="2"/>
  <c r="E172" i="2"/>
  <c r="D172" i="2"/>
  <c r="I116" i="2"/>
  <c r="K116" i="2" s="1"/>
  <c r="E116" i="2"/>
  <c r="D116" i="2"/>
  <c r="I180" i="2"/>
  <c r="G180" i="2"/>
  <c r="E180" i="2"/>
  <c r="D180" i="2"/>
  <c r="I119" i="2"/>
  <c r="G119" i="2"/>
  <c r="E119" i="2"/>
  <c r="D119" i="2"/>
  <c r="I96" i="2"/>
  <c r="G96" i="2"/>
  <c r="E96" i="2"/>
  <c r="D96" i="2"/>
  <c r="I161" i="2"/>
  <c r="G161" i="2"/>
  <c r="E161" i="2"/>
  <c r="D161" i="2"/>
  <c r="I114" i="2"/>
  <c r="G114" i="2"/>
  <c r="E114" i="2"/>
  <c r="D114" i="2"/>
  <c r="I153" i="2"/>
  <c r="G153" i="2"/>
  <c r="E153" i="2"/>
  <c r="D153" i="2"/>
  <c r="I73" i="2"/>
  <c r="G73" i="2"/>
  <c r="E73" i="2"/>
  <c r="D73" i="2"/>
  <c r="I101" i="2"/>
  <c r="G101" i="2"/>
  <c r="E101" i="2"/>
  <c r="D101" i="2"/>
  <c r="I144" i="2"/>
  <c r="G144" i="2"/>
  <c r="E144" i="2"/>
  <c r="D144" i="2"/>
  <c r="I131" i="2"/>
  <c r="G131" i="2"/>
  <c r="E131" i="2"/>
  <c r="D131" i="2"/>
  <c r="G178" i="2"/>
  <c r="K178" i="2" s="1"/>
  <c r="E178" i="2"/>
  <c r="D178" i="2"/>
  <c r="G32" i="1"/>
  <c r="G54" i="1"/>
  <c r="G127" i="1"/>
  <c r="G45" i="1"/>
  <c r="G61" i="1"/>
  <c r="G135" i="1"/>
  <c r="G38" i="1"/>
  <c r="G68" i="1"/>
  <c r="G34" i="1"/>
  <c r="G110" i="1"/>
  <c r="G120" i="1"/>
  <c r="G121" i="1"/>
  <c r="G117" i="1"/>
  <c r="G29" i="1"/>
  <c r="G105" i="1"/>
  <c r="G56" i="1"/>
  <c r="G85" i="1"/>
  <c r="G60" i="1"/>
  <c r="G52" i="1"/>
  <c r="G91" i="1"/>
  <c r="G12" i="1"/>
  <c r="G139" i="1"/>
  <c r="G104" i="1"/>
  <c r="G88" i="1"/>
  <c r="G21" i="1"/>
  <c r="G90" i="1"/>
  <c r="G62" i="1"/>
  <c r="G132" i="1"/>
  <c r="G24" i="1"/>
  <c r="G101" i="1"/>
  <c r="G113" i="1"/>
  <c r="G129" i="1"/>
  <c r="G35" i="1"/>
  <c r="G65" i="1"/>
  <c r="G48" i="1"/>
  <c r="G92" i="1"/>
  <c r="G94" i="1"/>
  <c r="G14" i="1"/>
  <c r="G138" i="1"/>
  <c r="G53" i="1"/>
  <c r="G43" i="1"/>
  <c r="G28" i="1"/>
  <c r="G22" i="1"/>
  <c r="G42" i="1"/>
  <c r="G27" i="1"/>
  <c r="G78" i="1"/>
  <c r="G118" i="1"/>
  <c r="G72" i="1"/>
  <c r="G41" i="1"/>
  <c r="G69" i="1"/>
  <c r="G51" i="1"/>
  <c r="G124" i="1"/>
  <c r="G58" i="1"/>
  <c r="G98" i="1"/>
  <c r="G106" i="1"/>
  <c r="G63" i="1"/>
  <c r="G89" i="1"/>
  <c r="G30" i="1"/>
  <c r="G76" i="1"/>
  <c r="G16" i="1"/>
  <c r="G80" i="1"/>
  <c r="G112" i="1"/>
  <c r="G25" i="1"/>
  <c r="G64" i="1"/>
  <c r="G125" i="1"/>
  <c r="G100" i="1"/>
  <c r="G59" i="1"/>
  <c r="G17" i="1"/>
  <c r="G15" i="1"/>
  <c r="G108" i="1"/>
  <c r="G107" i="1"/>
  <c r="G57" i="1"/>
  <c r="G23" i="1"/>
  <c r="G44" i="1"/>
  <c r="G83" i="1"/>
  <c r="G128" i="1"/>
  <c r="G66" i="1"/>
  <c r="G37" i="1"/>
  <c r="G77" i="1"/>
  <c r="G46" i="1"/>
  <c r="G140" i="1"/>
  <c r="G134" i="1"/>
  <c r="G20" i="1"/>
  <c r="G111" i="1"/>
  <c r="G19" i="1"/>
  <c r="G50" i="1"/>
  <c r="G40" i="1"/>
  <c r="G119" i="1"/>
  <c r="G141" i="1"/>
  <c r="G95" i="1"/>
  <c r="G103" i="1"/>
  <c r="G81" i="1"/>
  <c r="G114" i="1"/>
  <c r="G133" i="1"/>
  <c r="G55" i="1"/>
  <c r="G31" i="1"/>
  <c r="G71" i="1"/>
  <c r="G126" i="1"/>
  <c r="G82" i="1"/>
  <c r="G33" i="1"/>
  <c r="G79" i="1"/>
  <c r="G93" i="1"/>
  <c r="G116" i="1"/>
  <c r="G115" i="1"/>
  <c r="D147" i="1"/>
  <c r="D122" i="1"/>
  <c r="E147" i="1"/>
  <c r="E122" i="1"/>
  <c r="K131" i="2" l="1"/>
  <c r="K161" i="2"/>
  <c r="K180" i="2"/>
  <c r="K57" i="2"/>
  <c r="K25" i="2"/>
  <c r="K42" i="2"/>
  <c r="K181" i="2"/>
  <c r="K141" i="2"/>
  <c r="K56" i="2"/>
  <c r="K125" i="2"/>
  <c r="K58" i="2"/>
  <c r="K101" i="2"/>
  <c r="K172" i="2"/>
  <c r="K171" i="2"/>
  <c r="K188" i="2"/>
  <c r="K53" i="2"/>
  <c r="K162" i="2"/>
  <c r="K59" i="2"/>
  <c r="K51" i="2"/>
  <c r="K46" i="2"/>
  <c r="K66" i="2"/>
  <c r="K108" i="2"/>
  <c r="K71" i="2"/>
  <c r="K176" i="2"/>
  <c r="K158" i="2"/>
  <c r="K82" i="2"/>
  <c r="K21" i="2"/>
  <c r="K160" i="2"/>
  <c r="K156" i="2"/>
  <c r="K111" i="2"/>
  <c r="K70" i="2"/>
  <c r="K129" i="2"/>
  <c r="K114" i="2"/>
  <c r="K152" i="2"/>
  <c r="K87" i="2"/>
  <c r="K72" i="2"/>
  <c r="K83" i="2"/>
  <c r="K26" i="2"/>
  <c r="K123" i="2"/>
  <c r="K151" i="2"/>
  <c r="K49" i="2"/>
  <c r="K150" i="2"/>
  <c r="K64" i="2"/>
  <c r="K44" i="2"/>
  <c r="K146" i="2"/>
  <c r="K98" i="2"/>
  <c r="K24" i="2"/>
  <c r="K45" i="2"/>
  <c r="K95" i="2"/>
  <c r="K40" i="2"/>
  <c r="K54" i="2"/>
  <c r="K75" i="2"/>
  <c r="K165" i="2"/>
  <c r="K173" i="2"/>
  <c r="K7" i="2"/>
  <c r="K169" i="2"/>
  <c r="K103" i="2"/>
  <c r="K155" i="2"/>
  <c r="K144" i="2"/>
  <c r="K130" i="2"/>
  <c r="K86" i="2"/>
  <c r="K166" i="2"/>
  <c r="K170" i="2"/>
  <c r="K96" i="2"/>
  <c r="K55" i="2"/>
  <c r="K89" i="2"/>
  <c r="K77" i="2"/>
  <c r="K164" i="2"/>
  <c r="K122" i="2"/>
  <c r="K85" i="2"/>
  <c r="K73" i="2"/>
  <c r="K28" i="2"/>
  <c r="K137" i="2"/>
  <c r="K126" i="2"/>
  <c r="K102" i="2"/>
  <c r="K104" i="2"/>
  <c r="K32" i="2"/>
  <c r="J27" i="2"/>
  <c r="K27" i="2"/>
  <c r="J68" i="2"/>
  <c r="K68" i="2"/>
  <c r="J47" i="2"/>
  <c r="K47" i="2"/>
  <c r="J127" i="2"/>
  <c r="K127" i="2"/>
  <c r="J79" i="2"/>
  <c r="K79" i="2"/>
  <c r="J12" i="2"/>
  <c r="K12" i="2"/>
  <c r="K17" i="2"/>
  <c r="J167" i="2"/>
  <c r="K167" i="2"/>
  <c r="K19" i="2"/>
  <c r="J34" i="2"/>
  <c r="K34" i="2"/>
  <c r="K33" i="2"/>
  <c r="K145" i="2"/>
  <c r="K105" i="2"/>
  <c r="J30" i="2"/>
  <c r="K30" i="2"/>
  <c r="K135" i="2"/>
  <c r="J153" i="2"/>
  <c r="K153" i="2"/>
  <c r="K18" i="2"/>
  <c r="J147" i="2"/>
  <c r="K147" i="2"/>
  <c r="J119" i="2"/>
  <c r="K119" i="2"/>
  <c r="K121" i="2"/>
  <c r="J148" i="2"/>
  <c r="K148" i="2"/>
  <c r="J149" i="2"/>
  <c r="K149" i="2"/>
  <c r="J84" i="2"/>
  <c r="K84" i="2"/>
  <c r="J110" i="2"/>
  <c r="K110" i="2"/>
  <c r="J99" i="2"/>
  <c r="K99" i="2"/>
  <c r="J174" i="2"/>
  <c r="K174" i="2"/>
  <c r="J193" i="2"/>
  <c r="K193" i="2"/>
  <c r="J184" i="2"/>
  <c r="K184" i="2"/>
  <c r="J9" i="2"/>
  <c r="K9" i="2"/>
  <c r="K138" i="2"/>
  <c r="J134" i="2"/>
  <c r="K134" i="2"/>
  <c r="J43" i="2"/>
  <c r="K43" i="2"/>
  <c r="J94" i="2"/>
  <c r="K94" i="2"/>
  <c r="J124" i="2"/>
  <c r="K124" i="2"/>
  <c r="J189" i="2"/>
  <c r="K189" i="2"/>
  <c r="J113" i="2"/>
  <c r="K113" i="2"/>
  <c r="J106" i="2"/>
  <c r="K106" i="2"/>
  <c r="J78" i="2"/>
  <c r="K78" i="2"/>
  <c r="J154" i="2"/>
  <c r="K154" i="2"/>
  <c r="J143" i="2"/>
  <c r="K143" i="2"/>
  <c r="J36" i="2"/>
  <c r="K36" i="2"/>
  <c r="J17" i="2"/>
  <c r="J131" i="2"/>
  <c r="J152" i="2"/>
  <c r="J87" i="2"/>
  <c r="J138" i="2"/>
  <c r="J123" i="2"/>
  <c r="J166" i="2"/>
  <c r="J160" i="2"/>
  <c r="J63" i="2"/>
  <c r="J161" i="2"/>
  <c r="J101" i="2"/>
  <c r="J116" i="2"/>
  <c r="J42" i="2"/>
  <c r="J109" i="2"/>
  <c r="J162" i="2"/>
  <c r="J173" i="2"/>
  <c r="J46" i="2"/>
  <c r="J76" i="2"/>
  <c r="J75" i="2"/>
  <c r="J150" i="2"/>
  <c r="J126" i="2"/>
  <c r="J57" i="2"/>
  <c r="J165" i="2"/>
  <c r="J56" i="2"/>
  <c r="J98" i="2"/>
  <c r="J51" i="2"/>
  <c r="J65" i="2"/>
  <c r="J183" i="2"/>
  <c r="J158" i="2"/>
  <c r="J10" i="2"/>
  <c r="J146" i="2"/>
  <c r="J102" i="2"/>
  <c r="J145" i="2"/>
  <c r="J178" i="2"/>
  <c r="J144" i="2"/>
  <c r="J73" i="2"/>
  <c r="J114" i="2"/>
  <c r="J96" i="2"/>
  <c r="J180" i="2"/>
  <c r="J172" i="2"/>
  <c r="J54" i="2"/>
  <c r="J25" i="2"/>
  <c r="J171" i="2"/>
  <c r="J130" i="2"/>
  <c r="J181" i="2"/>
  <c r="J188" i="2"/>
  <c r="J164" i="2"/>
  <c r="J141" i="2"/>
  <c r="J53" i="2"/>
  <c r="J18" i="2"/>
  <c r="J125" i="2"/>
  <c r="J59" i="2"/>
  <c r="J86" i="2"/>
  <c r="J58" i="2"/>
  <c r="J61" i="2"/>
  <c r="J95" i="2"/>
  <c r="J72" i="2"/>
  <c r="J121" i="2"/>
  <c r="J55" i="2"/>
  <c r="J83" i="2"/>
  <c r="J66" i="2"/>
  <c r="J24" i="2"/>
  <c r="J26" i="2"/>
  <c r="J108" i="2"/>
  <c r="J38" i="2"/>
  <c r="J151" i="2"/>
  <c r="J71" i="2"/>
  <c r="J122" i="2"/>
  <c r="J28" i="2"/>
  <c r="J176" i="2"/>
  <c r="J89" i="2"/>
  <c r="J49" i="2"/>
  <c r="J82" i="2"/>
  <c r="J40" i="2"/>
  <c r="J14" i="2"/>
  <c r="J21" i="2"/>
  <c r="J45" i="2"/>
  <c r="J64" i="2"/>
  <c r="J156" i="2"/>
  <c r="J155" i="2"/>
  <c r="J137" i="2"/>
  <c r="J111" i="2"/>
  <c r="J170" i="2"/>
  <c r="J44" i="2"/>
  <c r="J70" i="2"/>
  <c r="J77" i="2"/>
  <c r="J11" i="2"/>
  <c r="J129" i="2"/>
  <c r="J19" i="2"/>
  <c r="J85" i="2"/>
  <c r="J7" i="2"/>
  <c r="J33" i="2"/>
  <c r="J104" i="2"/>
  <c r="J169" i="2"/>
  <c r="J105" i="2"/>
  <c r="J32" i="2"/>
  <c r="J103" i="2"/>
  <c r="J135" i="2"/>
  <c r="E53" i="1" l="1"/>
  <c r="E43" i="1"/>
  <c r="E28" i="1"/>
  <c r="E132" i="1"/>
  <c r="E22" i="1"/>
  <c r="E42" i="1"/>
  <c r="E27" i="1"/>
  <c r="E62" i="1"/>
  <c r="E158" i="1"/>
  <c r="E78" i="1"/>
  <c r="E118" i="1"/>
  <c r="E90" i="1"/>
  <c r="E173" i="1"/>
  <c r="E72" i="1"/>
  <c r="E41" i="1"/>
  <c r="E21" i="1"/>
  <c r="E69" i="1"/>
  <c r="E51" i="1"/>
  <c r="E124" i="1"/>
  <c r="E88" i="1"/>
  <c r="E58" i="1"/>
  <c r="E98" i="1"/>
  <c r="E106" i="1"/>
  <c r="E104" i="1"/>
  <c r="E168" i="1"/>
  <c r="E63" i="1"/>
  <c r="E89" i="1"/>
  <c r="E139" i="1"/>
  <c r="E30" i="1"/>
  <c r="E159" i="1"/>
  <c r="E162" i="1"/>
  <c r="E12" i="1"/>
  <c r="E76" i="1"/>
  <c r="E16" i="1"/>
  <c r="E80" i="1"/>
  <c r="E91" i="1"/>
  <c r="E112" i="1"/>
  <c r="E25" i="1"/>
  <c r="E64" i="1"/>
  <c r="E52" i="1"/>
  <c r="E191" i="1"/>
  <c r="E125" i="1"/>
  <c r="E100" i="1"/>
  <c r="E60" i="1"/>
  <c r="E59" i="1"/>
  <c r="E17" i="1"/>
  <c r="E164" i="1"/>
  <c r="E85" i="1"/>
  <c r="E15" i="1"/>
  <c r="E156" i="1"/>
  <c r="E108" i="1"/>
  <c r="E56" i="1"/>
  <c r="E107" i="1"/>
  <c r="E57" i="1"/>
  <c r="E175" i="1"/>
  <c r="E105" i="1"/>
  <c r="E23" i="1"/>
  <c r="E44" i="1"/>
  <c r="E83" i="1"/>
  <c r="E29" i="1"/>
  <c r="E128" i="1"/>
  <c r="E66" i="1"/>
  <c r="E37" i="1"/>
  <c r="E117" i="1"/>
  <c r="E77" i="1"/>
  <c r="E46" i="1"/>
  <c r="E144" i="1"/>
  <c r="E121" i="1"/>
  <c r="E140" i="1"/>
  <c r="E146" i="1"/>
  <c r="E134" i="1"/>
  <c r="E20" i="1"/>
  <c r="E111" i="1"/>
  <c r="E19" i="1"/>
  <c r="E120" i="1"/>
  <c r="E165" i="1"/>
  <c r="E50" i="1"/>
  <c r="E40" i="1"/>
  <c r="E110" i="1"/>
  <c r="E119" i="1"/>
  <c r="E141" i="1"/>
  <c r="E95" i="1"/>
  <c r="E34" i="1"/>
  <c r="E179" i="1"/>
  <c r="E103" i="1"/>
  <c r="E81" i="1"/>
  <c r="E68" i="1"/>
  <c r="E114" i="1"/>
  <c r="E133" i="1"/>
  <c r="E55" i="1"/>
  <c r="E38" i="1"/>
  <c r="E188" i="1"/>
  <c r="E145" i="1"/>
  <c r="E31" i="1"/>
  <c r="E135" i="1"/>
  <c r="E71" i="1"/>
  <c r="E126" i="1"/>
  <c r="E82" i="1"/>
  <c r="E61" i="1"/>
  <c r="E154" i="1"/>
  <c r="E33" i="1"/>
  <c r="E79" i="1"/>
  <c r="E45" i="1"/>
  <c r="E161" i="1"/>
  <c r="E170" i="1"/>
  <c r="E184" i="1"/>
  <c r="E127" i="1"/>
  <c r="E183" i="1"/>
  <c r="E171" i="1"/>
  <c r="E93" i="1"/>
  <c r="E54" i="1"/>
  <c r="E152" i="1"/>
  <c r="E116" i="1"/>
  <c r="E115" i="1"/>
  <c r="E181" i="1"/>
  <c r="E143" i="1"/>
  <c r="D53" i="1"/>
  <c r="D43" i="1"/>
  <c r="D28" i="1"/>
  <c r="D132" i="1"/>
  <c r="D22" i="1"/>
  <c r="D42" i="1"/>
  <c r="D27" i="1"/>
  <c r="D62" i="1"/>
  <c r="D158" i="1"/>
  <c r="D78" i="1"/>
  <c r="D118" i="1"/>
  <c r="D90" i="1"/>
  <c r="D173" i="1"/>
  <c r="D72" i="1"/>
  <c r="D41" i="1"/>
  <c r="D21" i="1"/>
  <c r="D69" i="1"/>
  <c r="D51" i="1"/>
  <c r="D124" i="1"/>
  <c r="D88" i="1"/>
  <c r="D58" i="1"/>
  <c r="D98" i="1"/>
  <c r="D106" i="1"/>
  <c r="D104" i="1"/>
  <c r="D168" i="1"/>
  <c r="D63" i="1"/>
  <c r="D89" i="1"/>
  <c r="D139" i="1"/>
  <c r="D30" i="1"/>
  <c r="D159" i="1"/>
  <c r="D162" i="1"/>
  <c r="D12" i="1"/>
  <c r="D76" i="1"/>
  <c r="D16" i="1"/>
  <c r="D80" i="1"/>
  <c r="D91" i="1"/>
  <c r="D112" i="1"/>
  <c r="D25" i="1"/>
  <c r="D64" i="1"/>
  <c r="D52" i="1"/>
  <c r="D191" i="1"/>
  <c r="D125" i="1"/>
  <c r="D100" i="1"/>
  <c r="D60" i="1"/>
  <c r="D59" i="1"/>
  <c r="D17" i="1"/>
  <c r="D164" i="1"/>
  <c r="D85" i="1"/>
  <c r="D15" i="1"/>
  <c r="D156" i="1"/>
  <c r="D108" i="1"/>
  <c r="D56" i="1"/>
  <c r="D107" i="1"/>
  <c r="D57" i="1"/>
  <c r="D175" i="1"/>
  <c r="D105" i="1"/>
  <c r="D23" i="1"/>
  <c r="D44" i="1"/>
  <c r="D83" i="1"/>
  <c r="D29" i="1"/>
  <c r="D128" i="1"/>
  <c r="D66" i="1"/>
  <c r="D37" i="1"/>
  <c r="D117" i="1"/>
  <c r="D77" i="1"/>
  <c r="D46" i="1"/>
  <c r="D144" i="1"/>
  <c r="D121" i="1"/>
  <c r="D140" i="1"/>
  <c r="D146" i="1"/>
  <c r="D134" i="1"/>
  <c r="D20" i="1"/>
  <c r="D111" i="1"/>
  <c r="D19" i="1"/>
  <c r="D120" i="1"/>
  <c r="D165" i="1"/>
  <c r="D50" i="1"/>
  <c r="D40" i="1"/>
  <c r="D110" i="1"/>
  <c r="D119" i="1"/>
  <c r="D141" i="1"/>
  <c r="D95" i="1"/>
  <c r="D34" i="1"/>
  <c r="D179" i="1"/>
  <c r="D103" i="1"/>
  <c r="D81" i="1"/>
  <c r="D68" i="1"/>
  <c r="D114" i="1"/>
  <c r="D133" i="1"/>
  <c r="D55" i="1"/>
  <c r="D38" i="1"/>
  <c r="D188" i="1"/>
  <c r="D145" i="1"/>
  <c r="D31" i="1"/>
  <c r="D135" i="1"/>
  <c r="D71" i="1"/>
  <c r="D126" i="1"/>
  <c r="D82" i="1"/>
  <c r="D61" i="1"/>
  <c r="D154" i="1"/>
  <c r="D33" i="1"/>
  <c r="D79" i="1"/>
  <c r="D45" i="1"/>
  <c r="D161" i="1"/>
  <c r="D170" i="1"/>
  <c r="D184" i="1"/>
  <c r="D127" i="1"/>
  <c r="D183" i="1"/>
  <c r="D171" i="1"/>
  <c r="D93" i="1"/>
  <c r="D54" i="1"/>
  <c r="D152" i="1"/>
  <c r="D116" i="1"/>
  <c r="D115" i="1"/>
  <c r="D181" i="1"/>
  <c r="D143" i="1"/>
  <c r="I53" i="1"/>
  <c r="K53" i="1" s="1"/>
  <c r="I43" i="1"/>
  <c r="K43" i="1" s="1"/>
  <c r="I28" i="1"/>
  <c r="K28" i="1" s="1"/>
  <c r="I132" i="1"/>
  <c r="K132" i="1" s="1"/>
  <c r="I22" i="1"/>
  <c r="K22" i="1" s="1"/>
  <c r="I42" i="1"/>
  <c r="K42" i="1" s="1"/>
  <c r="I27" i="1"/>
  <c r="K27" i="1" s="1"/>
  <c r="I62" i="1"/>
  <c r="K62" i="1" s="1"/>
  <c r="I78" i="1"/>
  <c r="K78" i="1" s="1"/>
  <c r="I118" i="1"/>
  <c r="K118" i="1" s="1"/>
  <c r="I90" i="1"/>
  <c r="K90" i="1" s="1"/>
  <c r="I72" i="1"/>
  <c r="K72" i="1" s="1"/>
  <c r="I41" i="1"/>
  <c r="K41" i="1" s="1"/>
  <c r="I21" i="1"/>
  <c r="K21" i="1" s="1"/>
  <c r="I69" i="1"/>
  <c r="K69" i="1" s="1"/>
  <c r="I51" i="1"/>
  <c r="K51" i="1" s="1"/>
  <c r="I124" i="1"/>
  <c r="K124" i="1" s="1"/>
  <c r="I88" i="1"/>
  <c r="K88" i="1" s="1"/>
  <c r="I58" i="1"/>
  <c r="K58" i="1" s="1"/>
  <c r="I98" i="1"/>
  <c r="K98" i="1" s="1"/>
  <c r="I106" i="1"/>
  <c r="K106" i="1" s="1"/>
  <c r="I104" i="1"/>
  <c r="K104" i="1" s="1"/>
  <c r="I63" i="1"/>
  <c r="K63" i="1" s="1"/>
  <c r="I89" i="1"/>
  <c r="K89" i="1" s="1"/>
  <c r="I139" i="1"/>
  <c r="K139" i="1" s="1"/>
  <c r="I30" i="1"/>
  <c r="K30" i="1" s="1"/>
  <c r="I12" i="1"/>
  <c r="K12" i="1" s="1"/>
  <c r="I76" i="1"/>
  <c r="K76" i="1" s="1"/>
  <c r="I16" i="1"/>
  <c r="K16" i="1" s="1"/>
  <c r="I80" i="1"/>
  <c r="K80" i="1" s="1"/>
  <c r="I91" i="1"/>
  <c r="K91" i="1" s="1"/>
  <c r="I112" i="1"/>
  <c r="K112" i="1" s="1"/>
  <c r="I25" i="1"/>
  <c r="K25" i="1" s="1"/>
  <c r="I64" i="1"/>
  <c r="K64" i="1" s="1"/>
  <c r="I52" i="1"/>
  <c r="K52" i="1" s="1"/>
  <c r="I125" i="1"/>
  <c r="K125" i="1" s="1"/>
  <c r="I100" i="1"/>
  <c r="K100" i="1" s="1"/>
  <c r="I60" i="1"/>
  <c r="K60" i="1" s="1"/>
  <c r="I59" i="1"/>
  <c r="K59" i="1" s="1"/>
  <c r="I17" i="1"/>
  <c r="K17" i="1" s="1"/>
  <c r="I85" i="1"/>
  <c r="K85" i="1" s="1"/>
  <c r="I15" i="1"/>
  <c r="K15" i="1" s="1"/>
  <c r="I108" i="1"/>
  <c r="K108" i="1" s="1"/>
  <c r="I56" i="1"/>
  <c r="K56" i="1" s="1"/>
  <c r="I107" i="1"/>
  <c r="K107" i="1" s="1"/>
  <c r="I57" i="1"/>
  <c r="K57" i="1" s="1"/>
  <c r="I105" i="1"/>
  <c r="K105" i="1" s="1"/>
  <c r="I23" i="1"/>
  <c r="K23" i="1" s="1"/>
  <c r="I44" i="1"/>
  <c r="K44" i="1" s="1"/>
  <c r="I83" i="1"/>
  <c r="K83" i="1" s="1"/>
  <c r="I29" i="1"/>
  <c r="K29" i="1" s="1"/>
  <c r="I128" i="1"/>
  <c r="K128" i="1" s="1"/>
  <c r="I66" i="1"/>
  <c r="K66" i="1" s="1"/>
  <c r="I37" i="1"/>
  <c r="K37" i="1" s="1"/>
  <c r="I117" i="1"/>
  <c r="K117" i="1" s="1"/>
  <c r="I77" i="1"/>
  <c r="K77" i="1" s="1"/>
  <c r="I46" i="1"/>
  <c r="K46" i="1" s="1"/>
  <c r="I121" i="1"/>
  <c r="K121" i="1" s="1"/>
  <c r="I140" i="1"/>
  <c r="K140" i="1" s="1"/>
  <c r="I134" i="1"/>
  <c r="K134" i="1" s="1"/>
  <c r="I20" i="1"/>
  <c r="K20" i="1" s="1"/>
  <c r="I111" i="1"/>
  <c r="K111" i="1" s="1"/>
  <c r="I19" i="1"/>
  <c r="K19" i="1" s="1"/>
  <c r="I120" i="1"/>
  <c r="K120" i="1" s="1"/>
  <c r="I50" i="1"/>
  <c r="K50" i="1" s="1"/>
  <c r="I40" i="1"/>
  <c r="K40" i="1" s="1"/>
  <c r="I110" i="1"/>
  <c r="K110" i="1" s="1"/>
  <c r="I119" i="1"/>
  <c r="K119" i="1" s="1"/>
  <c r="I141" i="1"/>
  <c r="K141" i="1" s="1"/>
  <c r="I95" i="1"/>
  <c r="K95" i="1" s="1"/>
  <c r="I34" i="1"/>
  <c r="K34" i="1" s="1"/>
  <c r="I103" i="1"/>
  <c r="K103" i="1" s="1"/>
  <c r="I81" i="1"/>
  <c r="K81" i="1" s="1"/>
  <c r="I68" i="1"/>
  <c r="K68" i="1" s="1"/>
  <c r="I114" i="1"/>
  <c r="K114" i="1" s="1"/>
  <c r="I133" i="1"/>
  <c r="K133" i="1" s="1"/>
  <c r="I55" i="1"/>
  <c r="K55" i="1" s="1"/>
  <c r="I38" i="1"/>
  <c r="K38" i="1" s="1"/>
  <c r="I31" i="1"/>
  <c r="K31" i="1" s="1"/>
  <c r="I135" i="1"/>
  <c r="K135" i="1" s="1"/>
  <c r="I71" i="1"/>
  <c r="K71" i="1" s="1"/>
  <c r="I126" i="1"/>
  <c r="K126" i="1" s="1"/>
  <c r="I82" i="1"/>
  <c r="K82" i="1" s="1"/>
  <c r="I61" i="1"/>
  <c r="K61" i="1" s="1"/>
  <c r="I33" i="1"/>
  <c r="K33" i="1" s="1"/>
  <c r="I79" i="1"/>
  <c r="K79" i="1" s="1"/>
  <c r="I45" i="1"/>
  <c r="K45" i="1" s="1"/>
  <c r="I127" i="1"/>
  <c r="K127" i="1" s="1"/>
  <c r="I93" i="1"/>
  <c r="K93" i="1" s="1"/>
  <c r="I54" i="1"/>
  <c r="K54" i="1" s="1"/>
  <c r="I116" i="1"/>
  <c r="K116" i="1" s="1"/>
  <c r="I115" i="1"/>
  <c r="K115" i="1" s="1"/>
  <c r="E24" i="1"/>
  <c r="D24" i="1"/>
  <c r="I24" i="1"/>
  <c r="K24" i="1" s="1"/>
  <c r="E177" i="1"/>
  <c r="D177" i="1"/>
  <c r="I138" i="1"/>
  <c r="K138" i="1" s="1"/>
  <c r="E138" i="1"/>
  <c r="D138" i="1"/>
  <c r="I14" i="1"/>
  <c r="K14" i="1" s="1"/>
  <c r="E14" i="1"/>
  <c r="D14" i="1"/>
  <c r="I101" i="1"/>
  <c r="K101" i="1" s="1"/>
  <c r="E101" i="1"/>
  <c r="D101" i="1"/>
  <c r="I94" i="1"/>
  <c r="K94" i="1" s="1"/>
  <c r="E94" i="1"/>
  <c r="D94" i="1"/>
  <c r="I92" i="1"/>
  <c r="K92" i="1" s="1"/>
  <c r="E92" i="1"/>
  <c r="D92" i="1"/>
  <c r="I48" i="1"/>
  <c r="K48" i="1" s="1"/>
  <c r="E48" i="1"/>
  <c r="D48" i="1"/>
  <c r="I113" i="1"/>
  <c r="K113" i="1" s="1"/>
  <c r="E113" i="1"/>
  <c r="D113" i="1"/>
  <c r="I65" i="1"/>
  <c r="K65" i="1" s="1"/>
  <c r="E65" i="1"/>
  <c r="D65" i="1"/>
  <c r="I35" i="1"/>
  <c r="K35" i="1" s="1"/>
  <c r="E35" i="1"/>
  <c r="D35" i="1"/>
  <c r="I129" i="1"/>
  <c r="K129" i="1" s="1"/>
  <c r="E129" i="1"/>
  <c r="D129" i="1"/>
  <c r="I32" i="1"/>
  <c r="K32" i="1" s="1"/>
  <c r="E32" i="1"/>
  <c r="D32" i="1"/>
  <c r="J56" i="1" l="1"/>
  <c r="J12" i="1"/>
  <c r="J34" i="1"/>
  <c r="J128" i="1"/>
  <c r="J62" i="1"/>
  <c r="J101" i="1"/>
  <c r="J115" i="1"/>
  <c r="J19" i="1"/>
  <c r="J108" i="1"/>
  <c r="J89" i="1"/>
  <c r="J27" i="1"/>
  <c r="J55" i="1"/>
  <c r="J83" i="1"/>
  <c r="J94" i="1"/>
  <c r="J14" i="1"/>
  <c r="J54" i="1"/>
  <c r="J68" i="1"/>
  <c r="J110" i="1"/>
  <c r="J105" i="1"/>
  <c r="J85" i="1"/>
  <c r="J104" i="1"/>
  <c r="J21" i="1"/>
  <c r="J30" i="1"/>
  <c r="J20" i="1"/>
  <c r="J59" i="1"/>
  <c r="J88" i="1"/>
  <c r="J117" i="1"/>
  <c r="J52" i="1"/>
  <c r="J135" i="1"/>
  <c r="J45" i="1"/>
  <c r="J32" i="1"/>
  <c r="J79" i="1"/>
  <c r="J95" i="1"/>
  <c r="J118" i="1"/>
  <c r="J64" i="1"/>
  <c r="J82" i="1"/>
  <c r="J40" i="1"/>
  <c r="J37" i="1"/>
  <c r="J100" i="1"/>
  <c r="J80" i="1"/>
  <c r="J124" i="1"/>
  <c r="J134" i="1"/>
  <c r="J41" i="1"/>
  <c r="J81" i="1"/>
  <c r="J93" i="1"/>
  <c r="J31" i="1"/>
  <c r="J106" i="1"/>
  <c r="J28" i="1"/>
  <c r="J127" i="1"/>
  <c r="J114" i="1"/>
  <c r="J120" i="1"/>
  <c r="J23" i="1"/>
  <c r="J60" i="1"/>
  <c r="J90" i="1"/>
  <c r="J132" i="1"/>
  <c r="J61" i="1"/>
  <c r="J121" i="1"/>
  <c r="J91" i="1"/>
  <c r="J38" i="1"/>
  <c r="J29" i="1"/>
  <c r="J139" i="1"/>
  <c r="J71" i="1"/>
  <c r="J119" i="1"/>
  <c r="J77" i="1"/>
  <c r="J15" i="1"/>
  <c r="J76" i="1"/>
  <c r="J69" i="1"/>
  <c r="J53" i="1"/>
  <c r="J140" i="1"/>
  <c r="J107" i="1"/>
  <c r="J112" i="1"/>
  <c r="J58" i="1"/>
  <c r="J22" i="1"/>
  <c r="J113" i="1"/>
  <c r="J116" i="1"/>
  <c r="J33" i="1"/>
  <c r="J126" i="1"/>
  <c r="J133" i="1"/>
  <c r="J103" i="1"/>
  <c r="J141" i="1"/>
  <c r="J50" i="1"/>
  <c r="J111" i="1"/>
  <c r="J46" i="1"/>
  <c r="J66" i="1"/>
  <c r="J44" i="1"/>
  <c r="J57" i="1"/>
  <c r="J17" i="1"/>
  <c r="J125" i="1"/>
  <c r="J25" i="1"/>
  <c r="J16" i="1"/>
  <c r="J63" i="1"/>
  <c r="J98" i="1"/>
  <c r="J51" i="1"/>
  <c r="J72" i="1"/>
  <c r="J78" i="1"/>
  <c r="J42" i="1"/>
  <c r="J43" i="1"/>
  <c r="J24" i="1"/>
  <c r="J129" i="1"/>
  <c r="J92" i="1"/>
  <c r="J48" i="1"/>
  <c r="J65" i="1"/>
  <c r="J35" i="1"/>
  <c r="J138" i="1"/>
</calcChain>
</file>

<file path=xl/sharedStrings.xml><?xml version="1.0" encoding="utf-8"?>
<sst xmlns="http://schemas.openxmlformats.org/spreadsheetml/2006/main" count="1185" uniqueCount="405">
  <si>
    <t xml:space="preserve">Período de aplicação: </t>
  </si>
  <si>
    <t>Regime de Fornecimento de Etanol Anidro Combustível</t>
  </si>
  <si>
    <t>CNPJ</t>
  </si>
  <si>
    <t>Razão Social</t>
  </si>
  <si>
    <t>Volume de
Etanol Anidro a contratar - 70%  (m³)</t>
  </si>
  <si>
    <t>Volume de
Etanol Anidro a contratar - 90% (m³)</t>
  </si>
  <si>
    <t>Meta
Atingida</t>
  </si>
  <si>
    <t>Regime de fornecimento</t>
  </si>
  <si>
    <t>Volume
Cadastrado (m³)</t>
  </si>
  <si>
    <t>% Cadastrado</t>
  </si>
  <si>
    <t>Volume
Homologado (m³)2</t>
  </si>
  <si>
    <t>% homologado</t>
  </si>
  <si>
    <t>34.274.233/0001-02</t>
  </si>
  <si>
    <t>33.337.122/0001-27</t>
  </si>
  <si>
    <t>33.453.598/0001-23</t>
  </si>
  <si>
    <t>23.314.594/0001-00</t>
  </si>
  <si>
    <t>02.805.889/0001-00</t>
  </si>
  <si>
    <t>04.169.215/0001-91</t>
  </si>
  <si>
    <t>01.125.282/0001-16</t>
  </si>
  <si>
    <t>07.857.168/0001-67</t>
  </si>
  <si>
    <t>07.520.438/0001-40</t>
  </si>
  <si>
    <t>03.987.364/0001-03</t>
  </si>
  <si>
    <t>01.799.935/0001-42</t>
  </si>
  <si>
    <t>01.466.091/0021-61</t>
  </si>
  <si>
    <t>01.349.764/0001-50</t>
  </si>
  <si>
    <t>69.209.575/0003-87</t>
  </si>
  <si>
    <t>01.387.400/0001-64</t>
  </si>
  <si>
    <t>80.795.727/0001-41</t>
  </si>
  <si>
    <t>05.759.383/0018-48</t>
  </si>
  <si>
    <t>02.909.530/0003-44</t>
  </si>
  <si>
    <t>05.482.271/0001-44</t>
  </si>
  <si>
    <t>03.128.979/0001-76</t>
  </si>
  <si>
    <t>01.241.994/0003-62</t>
  </si>
  <si>
    <t>11.989.750/0001-54</t>
  </si>
  <si>
    <t>71.770.689/0001-81</t>
  </si>
  <si>
    <t>02.639.582/0001-86</t>
  </si>
  <si>
    <t>11.325.330/0001-73</t>
  </si>
  <si>
    <t>41.080.722/0002-61</t>
  </si>
  <si>
    <t>00.209.895/0001-79</t>
  </si>
  <si>
    <t>09.250.921/0001-87</t>
  </si>
  <si>
    <t>08.892.436/0001-44</t>
  </si>
  <si>
    <t>01.452.651/0001-85</t>
  </si>
  <si>
    <t>55.483.564/0007-00</t>
  </si>
  <si>
    <t>00.756.149/0008-71</t>
  </si>
  <si>
    <t>05.552.292/0001-99</t>
  </si>
  <si>
    <t>01.787.793/0001-01</t>
  </si>
  <si>
    <t>01.317.309/0001-72</t>
  </si>
  <si>
    <t>06.278.750/0001-06</t>
  </si>
  <si>
    <t>03.609.381/0001-07</t>
  </si>
  <si>
    <t>01.902.563/0001-38</t>
  </si>
  <si>
    <t>13.485.658/0001-82</t>
  </si>
  <si>
    <t>01.256.137/0001-74</t>
  </si>
  <si>
    <t>05.380.369/0001-90</t>
  </si>
  <si>
    <t>01.804.345/0001-60</t>
  </si>
  <si>
    <t>97.471.676/0001-03</t>
  </si>
  <si>
    <t>03.565.937/0001-00</t>
  </si>
  <si>
    <t>08.768.527/0001-72</t>
  </si>
  <si>
    <t>03.980.754/0003-05</t>
  </si>
  <si>
    <t>04.138.529/0001-27</t>
  </si>
  <si>
    <t>58.823.121/0001-13</t>
  </si>
  <si>
    <t>01.557.353/0010-40</t>
  </si>
  <si>
    <t>00.326.969/0001-57</t>
  </si>
  <si>
    <t>10.767.247/0001-91</t>
  </si>
  <si>
    <t>06.240.179/0001-30</t>
  </si>
  <si>
    <t>02.299.645/0001-00</t>
  </si>
  <si>
    <t>22.355.152/0001-40</t>
  </si>
  <si>
    <t>02.044.526/0001-07</t>
  </si>
  <si>
    <t>10.204.914/0001-28</t>
  </si>
  <si>
    <t>01.561.464/0001-30</t>
  </si>
  <si>
    <t>03.933.842/0001-94</t>
  </si>
  <si>
    <t>11.898.169/0001-27</t>
  </si>
  <si>
    <t>86.910.148/0001-89</t>
  </si>
  <si>
    <t>05.068.412/0001-87</t>
  </si>
  <si>
    <t>02.886.685/0001-40</t>
  </si>
  <si>
    <t>68.110.501/0001-64</t>
  </si>
  <si>
    <t>02.913.444/0015-49</t>
  </si>
  <si>
    <t>08.944.957/0003-60</t>
  </si>
  <si>
    <t>21.873.748/0001-79</t>
  </si>
  <si>
    <t>09.596.665/0001-84</t>
  </si>
  <si>
    <t>06.537.572/0004-33</t>
  </si>
  <si>
    <t>13.210.610/0001-61</t>
  </si>
  <si>
    <t>10.354.704/0006-20</t>
  </si>
  <si>
    <t>37.779.606/0001-87</t>
  </si>
  <si>
    <t>11.775.945/0001-00</t>
  </si>
  <si>
    <t>00.942.246/0001-82</t>
  </si>
  <si>
    <t>19.924.948/0001-61</t>
  </si>
  <si>
    <t>02.123.223/0001-71</t>
  </si>
  <si>
    <t>01.973.067/0008-41</t>
  </si>
  <si>
    <t>05.673.133/0001-42</t>
  </si>
  <si>
    <t>02.368.373/0001-45</t>
  </si>
  <si>
    <t>00.828.887/0001-00</t>
  </si>
  <si>
    <t>11.428.668/0003-12</t>
  </si>
  <si>
    <t>09.201.095/0001-86</t>
  </si>
  <si>
    <t>44.297.367/0001-94</t>
  </si>
  <si>
    <t>01.683.557/0001-37</t>
  </si>
  <si>
    <t>01.602.498/0001-25</t>
  </si>
  <si>
    <t>02.924.588/0001-03</t>
  </si>
  <si>
    <t>09.565.834/0001-19</t>
  </si>
  <si>
    <t>05.470.445/0001-59</t>
  </si>
  <si>
    <t>03.908.643/0001-26</t>
  </si>
  <si>
    <t>26.574.808/0002-57</t>
  </si>
  <si>
    <t>06.983.874/0005-16</t>
  </si>
  <si>
    <t>02.284.585/0001-44</t>
  </si>
  <si>
    <t>06.536.758/0001-25</t>
  </si>
  <si>
    <t>02.275.017/0001-87</t>
  </si>
  <si>
    <t>10.383.235/0001-63</t>
  </si>
  <si>
    <t>01.083.568/0001-86</t>
  </si>
  <si>
    <t>05.315.244/0001-87</t>
  </si>
  <si>
    <t>03.016.811/0001-79</t>
  </si>
  <si>
    <t>07.723.581/0001-39</t>
  </si>
  <si>
    <t>09.056.321/0001-82</t>
  </si>
  <si>
    <t>04.414.127/0001-08</t>
  </si>
  <si>
    <t>44.257.742/0001-72</t>
  </si>
  <si>
    <t>26.723.599/0001-85</t>
  </si>
  <si>
    <t>01.136.600/0001-44</t>
  </si>
  <si>
    <t>03.851.841/0001-09</t>
  </si>
  <si>
    <t>34.226.839/0001-64</t>
  </si>
  <si>
    <t>01.911.853/0001-48</t>
  </si>
  <si>
    <t>76.994.177/0001-12</t>
  </si>
  <si>
    <t>30.630.087/0001-41</t>
  </si>
  <si>
    <t>07.243.624/0001-89</t>
  </si>
  <si>
    <t>11.361.333/0001-62</t>
  </si>
  <si>
    <t>00.175.884/0001-15</t>
  </si>
  <si>
    <t>07.135.653/0001-27</t>
  </si>
  <si>
    <t>33.461.567/0001-14</t>
  </si>
  <si>
    <t>02.494.950/0001-45</t>
  </si>
  <si>
    <t>07.489.111/0001-52</t>
  </si>
  <si>
    <t>19.700.983/0001-05</t>
  </si>
  <si>
    <t>08.543.600/0001-08</t>
  </si>
  <si>
    <t>36.122.677/0001-40</t>
  </si>
  <si>
    <t>27.587.084/0001-68</t>
  </si>
  <si>
    <t>Referência</t>
  </si>
  <si>
    <t>Rótulos de Linha</t>
  </si>
  <si>
    <t>Soma de Volume Calculado Anidro M3</t>
  </si>
  <si>
    <t>Total Geral</t>
  </si>
  <si>
    <t>00.466.187/0001-13</t>
  </si>
  <si>
    <t>01.228.749/0001-53</t>
  </si>
  <si>
    <t>01.382.912/0001-38</t>
  </si>
  <si>
    <t>01.560.835/0001-69</t>
  </si>
  <si>
    <t>02.780.845/0002-53</t>
  </si>
  <si>
    <t>03.774.231/0001-40</t>
  </si>
  <si>
    <t>04.117.163/0002-90</t>
  </si>
  <si>
    <t>04.201.170/0001-95</t>
  </si>
  <si>
    <t>07.013.489/0001-85</t>
  </si>
  <si>
    <t>07.115.453/0001-02</t>
  </si>
  <si>
    <t>07.192.860/0001-13</t>
  </si>
  <si>
    <t>08.569.652/0001-53</t>
  </si>
  <si>
    <t>09.059.136/0001-41</t>
  </si>
  <si>
    <t>09.371.943/0004-48</t>
  </si>
  <si>
    <t>10.775.497/0002-54</t>
  </si>
  <si>
    <t>10.911.906/0001-11</t>
  </si>
  <si>
    <t>11.441.933/0001-30</t>
  </si>
  <si>
    <t>11.920.216/0001-91</t>
  </si>
  <si>
    <t>13.622.746/0001-89</t>
  </si>
  <si>
    <t>16.978.251/0001-85</t>
  </si>
  <si>
    <t>30.474.838/0001-88</t>
  </si>
  <si>
    <t>35.220.232/0001-30</t>
  </si>
  <si>
    <t>35.464.692/0001-03</t>
  </si>
  <si>
    <t>36.357.116/0001-20</t>
  </si>
  <si>
    <t>37.339.109/0001-68</t>
  </si>
  <si>
    <t>37.579.639/0001-83</t>
  </si>
  <si>
    <t>39.334.434/0001-63</t>
  </si>
  <si>
    <t>39.554.973/0001-08</t>
  </si>
  <si>
    <t>39.783.308/0001-96</t>
  </si>
  <si>
    <t>41.967.089/0002-28</t>
  </si>
  <si>
    <t>42.131.148/0001-05</t>
  </si>
  <si>
    <t>42.877.368/0001-82</t>
  </si>
  <si>
    <t>45.790.949/0001-70</t>
  </si>
  <si>
    <t>46.201.869/0006-00</t>
  </si>
  <si>
    <t>47.993.239/0001-73</t>
  </si>
  <si>
    <t>48.580.847/0001-19</t>
  </si>
  <si>
    <t>48.700.586/0001-23</t>
  </si>
  <si>
    <t>49.461.328/0001-02</t>
  </si>
  <si>
    <t>57.450.090/0001-30</t>
  </si>
  <si>
    <t>60.546.801/0001-89</t>
  </si>
  <si>
    <t>85.491.074/0001-20</t>
  </si>
  <si>
    <t>30.743.935/0001-29</t>
  </si>
  <si>
    <t>31.864.869/0001-08</t>
  </si>
  <si>
    <t>Art. 3º O distribuidor de combustíveis líquidos automotivos deverá optar por exclusivamente uma das seguintes modalidades de aquisição de etanol anidro combustível com o fornecedor, para fins de homologação por parte da ANP:I - regime de contrato de fornecimento; ou II - regime de compra direta.                                                                                                                                                                                                                                                                                                                                                                                                          Art. 5º Quando a opção for pela aquisição de etanol anidro combustível sob o regime de contrato de fornecimento com o fornecedor, nos termos do art. 3º, o distribuidor de combustíveis líquidos automotivos deverá:I - protocolizar na ANP cópias dos extratos de contratos firmados com fornecedores de etanol; e II - encaminhar arquivo eletrônico em formato a ser disponibilizado no sítio eletrônico da ANP na Internet (www.gov.br/anp) com informações relativas ao extrato de contrato, até 2 de maio de cada ano (ano Y), para prévia homologação pela ANP.
 Art. 21.  Os distribuidores de combustíveis líquidos deverão possuir, em 31 de março de cada ano (ano Y+1), estoque próprio de etanol anidro combustível, em volume compatível com, no mínimo, 10 (dez) dias de sua comercialização média de gasolina C no mês de março do ano anterior (Y), considerando o percentual de mistura obrigatória vigente.</t>
  </si>
  <si>
    <t>Regulação:              Resolução ANP nº 946/2023</t>
  </si>
  <si>
    <r>
      <t xml:space="preserve">Relatório de enquadramento no regime de fornecimento e estoque de etanol anidro - Resolução ANP nº 946/2023                                                                                                                                                                        </t>
    </r>
    <r>
      <rPr>
        <b/>
        <u/>
        <sz val="13.5"/>
        <color theme="1"/>
        <rFont val="Calibri"/>
        <family val="2"/>
        <scheme val="minor"/>
      </rPr>
      <t>DISTRIBUIDORES</t>
    </r>
  </si>
  <si>
    <r>
      <t xml:space="preserve">Relatório de enquadramento no regime de fornecimento e estoque de etanol anidro - Resolução ANP nº 946/2023                                                                                                                                                                                    </t>
    </r>
    <r>
      <rPr>
        <b/>
        <u/>
        <sz val="13.5"/>
        <color theme="1"/>
        <rFont val="Calibri"/>
        <family val="2"/>
        <scheme val="minor"/>
      </rPr>
      <t>DISTRIBUIDORES</t>
    </r>
  </si>
  <si>
    <t xml:space="preserve"> Safra 2025/2026</t>
  </si>
  <si>
    <t>Volume equivalente de  Etanol Anidro comercializado em 2024 (m³)</t>
  </si>
  <si>
    <t>Soma de Volume Gasolina C (em M³)</t>
  </si>
  <si>
    <t>DISTRIBUIDORA DE PRODUTOS DE PETRÓLEO CHARRUA LTDA</t>
  </si>
  <si>
    <t>MAXSUL DISTRIBUIDORA DE COMBUSTÍVEIS LTDA.</t>
  </si>
  <si>
    <t>MAR AZUL DISTRIBUIDORA DE COMBUSTIVEIS LTDA</t>
  </si>
  <si>
    <t>ALFA DISTRIBUIDORA DE PETRÓLEO LTDA.</t>
  </si>
  <si>
    <t>IMPERIAL DISTRIBUIDORA DE PETRÓLEO LTDA.</t>
  </si>
  <si>
    <t>DISTRIBUIDORA RIO BRANCO DE PETRÓLEO LTDA.</t>
  </si>
  <si>
    <t>GP DISTRIBUIDORA DE COMBUSTÍVEIS S/A.</t>
  </si>
  <si>
    <t>PETROSERRA DISTRIBUIDORA DE PETRÓLEO LTDA</t>
  </si>
  <si>
    <t>IPIRANGA PRODUTOS DE PETRÓLEO S.A</t>
  </si>
  <si>
    <t>FLEXPETRO DISTRIBUIDORA DE DERIVADOS DE PETRÓLEO S.A.</t>
  </si>
  <si>
    <t>REALCOOL DISTRIBUIDORA DE PETROLEO LTDA.</t>
  </si>
  <si>
    <t>SR BRASIL PETRÓLEO LTDA.</t>
  </si>
  <si>
    <t>YPETRO DISTRIBUIDORA DE COMBUSTIVEIS S.A.</t>
  </si>
  <si>
    <t>PETROTORQUE JC DISTRIBUIDORA DE COMBUSTIVEIS LTDA</t>
  </si>
  <si>
    <t>ECOMAT - ECOLÓGICA MATO GROSSO INDÚSTRIA E COMÉRCIO LTDA.</t>
  </si>
  <si>
    <t>START PETROLEO S.A.</t>
  </si>
  <si>
    <t>DISTRIBUIDORA TABOCÃO LTDA.</t>
  </si>
  <si>
    <t>WATT DISTRIBUIDORA BRASILEIRA DE COMBUSTÍVEIS E DERIVADOS DE PETRÓLEO LTDA</t>
  </si>
  <si>
    <t>RAIZEN S.A.</t>
  </si>
  <si>
    <t>DIBRAPE DISTRIBUIDORA BRASILEIRA DE PETRÓLEO LTDA.</t>
  </si>
  <si>
    <t>PETROX DISTRIBUIDORA LTDA.</t>
  </si>
  <si>
    <t>RM PETRÓLEO LTDA</t>
  </si>
  <si>
    <t>TOBRAS DISTRIBUIDORA DE COMBUSTÍVEIS LTDA.</t>
  </si>
  <si>
    <t>TDC DISTRIBUIDORA DE COMBUSTÍVEIS S/A.</t>
  </si>
  <si>
    <t>LARCO COMERCIAL DE PRODUTOS DE PETRÓLEO LTDA.</t>
  </si>
  <si>
    <t>MONTE CABRAL DISTRIBUIDORA DE COMBUSTÍVEIS LTDA.</t>
  </si>
  <si>
    <t>DISTRIBUIDORA DE COMBUSTÍVEL TORRÃO LTDA.</t>
  </si>
  <si>
    <t>PETROSALVADOR DISTRIBUIDORA DE COMBUSTÍVEIS LTDA.</t>
  </si>
  <si>
    <t>CENTRO OESTE BRASIL PETRÓLEO LTDA.</t>
  </si>
  <si>
    <t>PETROWORLD COMBUSTÍVEIS S/A.</t>
  </si>
  <si>
    <t>FLAGLER COMBUSTIVEIS S/A</t>
  </si>
  <si>
    <t>GASTECH PETROLEO DISTRIBUIDORA DE COMBUSTIVEIS LTDA</t>
  </si>
  <si>
    <t>PETRONOL DISTRIBUIDORA DE PETRÓLEO E ETANOL LTDA.</t>
  </si>
  <si>
    <t>SIM DISTRIBUIDORA DE COMBUSTIVEIS LTDA</t>
  </si>
  <si>
    <t>E. A. - ENERGIA AVANCADA LTDA</t>
  </si>
  <si>
    <t>DIRECIONAL DISTRIBUIDORA DE DERIVADOS DE PETRÓLEO LTDA.</t>
  </si>
  <si>
    <t>IGUATEMI PETROLEO LTDA</t>
  </si>
  <si>
    <t>EVEREST DISTRIBUIDORA DE DERIVADOS DE PETRÓLEO LTDA</t>
  </si>
  <si>
    <t>32.828.561/0001-70</t>
  </si>
  <si>
    <t>PETROBRASIL DISTRIBUIDORA DE PETROLEO LTDA</t>
  </si>
  <si>
    <t>PETROGOIÁS DISTRIBUIDORA DE PETRÓLEO LTDA.</t>
  </si>
  <si>
    <t>PETROBAHIA S/A</t>
  </si>
  <si>
    <t>POTENCIAL PETRÓLEO LTDA</t>
  </si>
  <si>
    <t>SIMARELLI DISTRIBUIDORA DE DERIVADOS DE PETRÓLEO LTDA.</t>
  </si>
  <si>
    <t>RAIZEN MIME COMBUSTIVEIS S/A.</t>
  </si>
  <si>
    <t>TOWER BRASIL PETRÓLEO LTDA.</t>
  </si>
  <si>
    <t>REDEPETRO DISTRIBUIDORA DE PETRÓLEO LTDA.</t>
  </si>
  <si>
    <t>SANTA LUCIA DISTRIBUIDORA DE COMBUSTIVEIS LTDA</t>
  </si>
  <si>
    <t>DUVALE DISTRIBUIDORA DE PETRÓLEO E ÁLCOOL LTDA.</t>
  </si>
  <si>
    <t>HORA DISTRIBUIDORA DE PETRÓLEO LTDA.</t>
  </si>
  <si>
    <t>MIDAS DISTRIBUIDORA DE COMBUSTIVEIS S.A.</t>
  </si>
  <si>
    <t>FÉLIX DISTRIBUIDORA DE COMBUSTÍVEIS LTDA</t>
  </si>
  <si>
    <t>BV DISTRIBUIDORA DE COMBUSTÍVEIS LTDA</t>
  </si>
  <si>
    <t>SADA COMBUSTÍVEIS LTDA</t>
  </si>
  <si>
    <t>GREEN DISTRIBUIDORA DE PETRÓLEO LTDA</t>
  </si>
  <si>
    <t>WELLPETRO COMÉRCIO DE COMBUSTÍVEIS LTDA</t>
  </si>
  <si>
    <t>44.248.274/0001-70</t>
  </si>
  <si>
    <t>INTEGRACAO COMBUSTIVEIS LTDA</t>
  </si>
  <si>
    <t>WEBPETRO DISTRIBUIDORA DE COMBUSTÍVEIS LTDA.</t>
  </si>
  <si>
    <t>ORIZONA COMBUSTIVEIS S/A</t>
  </si>
  <si>
    <t>36.154.691/0001-25</t>
  </si>
  <si>
    <t>ACAI PARA COMERCIO DE PETROLEO LTDA</t>
  </si>
  <si>
    <t>49.871.139/0001-08</t>
  </si>
  <si>
    <t>ARAPETRO DISTRIBUIDORA DE COMBUSTIVEIS LTDA</t>
  </si>
  <si>
    <t>VIBRA ENERGIA S.A</t>
  </si>
  <si>
    <t>TEMAPE - TERMINAIS MARÍTIMOS DE PERNAMBUCO LTDA.</t>
  </si>
  <si>
    <t>DISTRIBUIDORA EQUADOR DE PRODUTOS DE PETRÓLEO LTDA.</t>
  </si>
  <si>
    <t>DISTRIBUIDORA MONTEPETRO DE PETRÓLEO LTDA.</t>
  </si>
  <si>
    <t>PONTUAL BRASIL PETRÓLEO LTDA</t>
  </si>
  <si>
    <t>PETRÓLEO SABBÁ S.A.</t>
  </si>
  <si>
    <t>CIAPETRO DISTRIBUIDORA DE COMBUSTÍVEIS LTDA</t>
  </si>
  <si>
    <t>SP INDÚSTRIA E DISTRIBUIDORA DE PETRÓLEO LTDA</t>
  </si>
  <si>
    <t>RUFF CJ DISTRIBUIDORA DE PETRÓLEO LTDA</t>
  </si>
  <si>
    <t>UNIBRASPE BRASILEIRA DE PETRÓLEO S/A.</t>
  </si>
  <si>
    <t>TRIANGULO DISTRIBUIDORA DE PETRÓLEO LTDA</t>
  </si>
  <si>
    <t>MANGUINHOS DISTRIBUIDORA S. A.</t>
  </si>
  <si>
    <t>SOLL DISTRIBUIDORA DE PETRÓLEO LTDA</t>
  </si>
  <si>
    <t>ECO DISTRIBUIDORA DE PETRÓLEO S/A</t>
  </si>
  <si>
    <t>PETROQUALITY DISTRIBUIDORA DE COMBUSTÍVEIS LTDA.</t>
  </si>
  <si>
    <t>43.347.575/0001-98</t>
  </si>
  <si>
    <t>CARINTHIA DISTRIBUIDORA S.A.</t>
  </si>
  <si>
    <t>BIOPETRO DISTRIBUIDORA DE COMBUSTIVEIS</t>
  </si>
  <si>
    <t>MEG DISTRIBUIDORA DE COMBUSTÍVEIS LTDA</t>
  </si>
  <si>
    <t>IMPERIO COMERCIO DE PETROLEO LTDA</t>
  </si>
  <si>
    <t>WK PRODUTOS DE PETROLEO LTDA</t>
  </si>
  <si>
    <t>ACAI PETROLEO MATO GROSSO LTDA</t>
  </si>
  <si>
    <t>01.617.593/0001-00</t>
  </si>
  <si>
    <t>MONVALLE DISTRIBUIDORA DE PETROLEO LTDA</t>
  </si>
  <si>
    <t>VELOX DISTRIBUIDORA DE COMBUSTIVEIS LTDA</t>
  </si>
  <si>
    <t>MONTE ALEGRE COMBUSTIVEIS LTDA.</t>
  </si>
  <si>
    <t>24.347.045/0001-03</t>
  </si>
  <si>
    <t>BEST FUEL DISTRIBUIDORA DE PETROLEO LTDA</t>
  </si>
  <si>
    <t>FLAG DISTRIBUIDORA DE PETRÓLEO LTDA.</t>
  </si>
  <si>
    <t>IDAZA DISTRIBUIDORA DE PETRÓLEO LTDA</t>
  </si>
  <si>
    <t>ROYAL FIC DISTRIBUIDORA DE DERIVADOS DE PETRÓLEO S/A</t>
  </si>
  <si>
    <t>DISTRIBUIDORA DE COMBUSTÍVEIS SAARA S.A.</t>
  </si>
  <si>
    <t>SETTA COMBUSTIVEIS LTDA</t>
  </si>
  <si>
    <t>01.595.949/0001-44</t>
  </si>
  <si>
    <t>ATLANTA DISTRIBUIDORA DE PETRÓLEO LTDA.</t>
  </si>
  <si>
    <t>DISTRIBUIDORA SUL DE PETRÓLEO LTDA.</t>
  </si>
  <si>
    <t>LIDERPETRO DISTRIBUIDORA DE PETRÓLEO LTDA</t>
  </si>
  <si>
    <t>RDP ENERGIA LTDA</t>
  </si>
  <si>
    <t>02.293.021/0001-78</t>
  </si>
  <si>
    <t>JACAR DISTRIBUIDORA DE PETRÓLEO LTDA.</t>
  </si>
  <si>
    <t>PETRONAC DISTRIBUIDORA NACIONAL DE DERIVADOS DE PETRÓLEO E ALCOOL LTDA</t>
  </si>
  <si>
    <t>TAG DISTRIBUIDORA DE COMBUSTÍVEIS S/A.</t>
  </si>
  <si>
    <t>STANG DISTRIBUIDORA DE PETRÓLEO LTDA.</t>
  </si>
  <si>
    <t>ON PETRO - DISTRIBUIDORA DE COMBUSTÍVEIS LTDA</t>
  </si>
  <si>
    <t>09.158.456/0001-59</t>
  </si>
  <si>
    <t>PHOENIX DISTRIBUIDORA DE COMBUSTÍVEIS LTDA.</t>
  </si>
  <si>
    <t>MAX DISTRIBUIDORA DE PETRÓLEO LTDA.</t>
  </si>
  <si>
    <t>COPERCANA DISTRIBUIDORA DE COMBUSTIVEIS LTDA</t>
  </si>
  <si>
    <t>BRASPETRO DISTRIBUIDORA DE PETROLEO LTDA.</t>
  </si>
  <si>
    <t>ALL DISTRIBUIDORA DE COMBUSTÍVEIS EIRELI</t>
  </si>
  <si>
    <t>GASOIL DISTRIBUIDORA DE PETROLEO LTDA</t>
  </si>
  <si>
    <t>VAISHIA DISTRIBUIDORA E TRANSPORTADORA DE COMBUSTIVEIS EIRELI</t>
  </si>
  <si>
    <t>ARGEMIL DISTRIBUIDORA DE COMBUSTIVEIS E ARMAZENS GERAIS S/A.</t>
  </si>
  <si>
    <t>44.578.875/0001-40</t>
  </si>
  <si>
    <t>ESTRELA * DISTRIBUIDORA DE COMBUSTIVEIS LIMITADA.</t>
  </si>
  <si>
    <t>EASY PETRO DISTRIBUIDORA DE COMBUSTIVEIS LTDA</t>
  </si>
  <si>
    <t>PORT BRAZIL DISTRIBUIDORA DE COMBUSTIVEIS LTDA</t>
  </si>
  <si>
    <t>PETRO DALLAS DO BRASIL LTDA.</t>
  </si>
  <si>
    <t>33.823.764/0001-36</t>
  </si>
  <si>
    <t>ECONOMY DISTRIBUIDORA DE PETROLEO LTDA</t>
  </si>
  <si>
    <t>FAN - DISTRIBUIDORA DE PETRÓLEO LTDA.</t>
  </si>
  <si>
    <t>TAURUS DISTRIBUIDORA DE PETRÓLEO LTDA</t>
  </si>
  <si>
    <t>CARBOPETRO DISTRIBUIDORA DE PETRÓLEO LTDA.</t>
  </si>
  <si>
    <t>DANPETRO DISTRIBUIDORA DE PETRÓLEO S.A.</t>
  </si>
  <si>
    <t>FERA LUBRIFICANTES LTDA.</t>
  </si>
  <si>
    <t>FGC DISTRIBUIDORA DE COMBUSTÍVEIS LTDA.</t>
  </si>
  <si>
    <t>84.634.682/0001-84</t>
  </si>
  <si>
    <t>PETRO AMAZON PETRÓLEO DA AMAZONIA LTDA</t>
  </si>
  <si>
    <t>ART PETRO DISTRIBUIDORA DE COMBUSTÍVEIS LTDA.</t>
  </si>
  <si>
    <t>DISLUB COMBUSTÍVEIS S/A</t>
  </si>
  <si>
    <t>CRUZ DE MALTA DISTRIBUIDORA DE PETRÓLEO LTDA.</t>
  </si>
  <si>
    <t>76 OIL DISTRIBUIDORA DE COMBUSTÍVEIS S/A</t>
  </si>
  <si>
    <t>GRAN PETRO DISTRIBUIDORA DE COMBUSTÍVEIS LTDA.</t>
  </si>
  <si>
    <t>10.806.429/0001-24</t>
  </si>
  <si>
    <t>TERRA BRASIL DISTRIBUIDORA DE PETRÓLEO LTDA</t>
  </si>
  <si>
    <t>BIOSTRATUM DISTRIBUIDORA DE COMBUSTÍVEIS LTDA</t>
  </si>
  <si>
    <t>ALCOOLBRAS - ÁLCOOL DO BRASIL DISTRIBUIDORA DE COMBUSTÍVEIS LTDA.</t>
  </si>
  <si>
    <t>TRANSO COMBUSTÍVEIS LTDA</t>
  </si>
  <si>
    <t>PETRO NORTE DISTRIBUIDORA DE PETROLEO LTDA</t>
  </si>
  <si>
    <t>13.569.712/0001-78</t>
  </si>
  <si>
    <t>ECO BRASIL DISTRIBUIDORA DE COMBUSTÍVEIS LTDA.</t>
  </si>
  <si>
    <t>BP COMERCIALIZADORA DE ENERGIA LTDA</t>
  </si>
  <si>
    <t>37.020.090/0001-92</t>
  </si>
  <si>
    <t>PETRORIENTE DISTRIBUIDORA DE COMBUSTIVEIS S.A</t>
  </si>
  <si>
    <t>05.411.176/0001-50</t>
  </si>
  <si>
    <t>PARANAPANEMA DISTRIBUIDORA DE COMBUSTIVEIS EIRELI</t>
  </si>
  <si>
    <t>J.R DISTRIBUIDORA DE PETRÓLEO LTDA</t>
  </si>
  <si>
    <t>MIDAS COMÉRCIO DE COMBUSTÍVEIS LTDA</t>
  </si>
  <si>
    <t>39.476.085/0001-14</t>
  </si>
  <si>
    <t>THEX COMBUSTIVEIS LTDA</t>
  </si>
  <si>
    <t>52.028.066/0001-93</t>
  </si>
  <si>
    <t>TOP COMBUSTÍVEIS LTDA</t>
  </si>
  <si>
    <t>CENTROESTE DISTRIBUICAO DE DERIVADOS DE PETROLEO S/A</t>
  </si>
  <si>
    <t>02.798.067/0001-49</t>
  </si>
  <si>
    <t>ECOLÓGICA DISTRIBUIDORA DE COMBUSTÍVEIS LTDA.</t>
  </si>
  <si>
    <t>PETROSUL DISTRIBUIDORA TRANSPORTADORA E COMÉRCIO DE COMBUSTÍVEIS LTDA</t>
  </si>
  <si>
    <t>COMÉRCIO DE DERIVADOS DE PETRÓLEO ISABELLA LTDA.</t>
  </si>
  <si>
    <t>WALENDOWSKY DISTRIBUIDORA DE COMBUSTÍVEIS LTDA</t>
  </si>
  <si>
    <t>SMALL DISTRIBUIDORA DE DERIVADOS DE PETRÓLEO LTDA.</t>
  </si>
  <si>
    <t>REDE SOL FUEL DISTRIBUIDORA S/A.</t>
  </si>
  <si>
    <t>ATLÂNTICA PRODUTOS DE PETRÓLEO LTDA.</t>
  </si>
  <si>
    <t>DISTRIBUIDORA DE COMBUSTIVEIS MASUT LTDA</t>
  </si>
  <si>
    <t>PELIKANO DISTRIBUIDORA DE PETRÓLEO LTDA</t>
  </si>
  <si>
    <t>ALE COMBUSTIVEIS S.A.</t>
  </si>
  <si>
    <t>BIOPETRÓLEO DO BRASIL DISTRIBUIDORA DE COMBUSTÍVEIS LTDA</t>
  </si>
  <si>
    <t>RUMOS DISTRIBUIDORA DE PETROLEO S/A</t>
  </si>
  <si>
    <t>ARAGUAIA DISTRIBUIDORA DE COMBUSTÍVEIS S.A</t>
  </si>
  <si>
    <t>14.546.191/0001-04</t>
  </si>
  <si>
    <t>STOCK DISTRIBUIDORA DE PETRÓLEO LTDA</t>
  </si>
  <si>
    <t>PHAENARETE DISTRIBUIDORA DE COMBUSTIVEIS LTDA</t>
  </si>
  <si>
    <t>PETROALCOOL DISTRIBUIDORA DE PETRÓLEO LTDA.</t>
  </si>
  <si>
    <t>14.385.558/0001-47</t>
  </si>
  <si>
    <t>REAL DISTRIBUIDORA DE PETROLEO LTDA</t>
  </si>
  <si>
    <t>AGILE LOGISTICA E DISTRIBUIÇÃO DE COMBUSTÍVEIS LTDA</t>
  </si>
  <si>
    <t>AVANT COMBUSTIVEIS LTDA</t>
  </si>
  <si>
    <t>ALLGREEN DISTRIBUIDORA DE COMBUSTÍVEIS LTDA.</t>
  </si>
  <si>
    <t>ASPEN DISTRIBUIDORA DE COMBUSTÍVEIS LTDA</t>
  </si>
  <si>
    <t>27.043.065/0001-70</t>
  </si>
  <si>
    <t>PETRUS COMBUSTIVEIS S/A</t>
  </si>
  <si>
    <t>TOTALENERGIES DISTRIBUIDORA BRASIL LTDA</t>
  </si>
  <si>
    <t>AMERICANOIL DISTRIBUIDORA DE DERIVADOS DE PETRÓLEO LTDA.</t>
  </si>
  <si>
    <t>FEDERAL ENERGIA S/A</t>
  </si>
  <si>
    <t>ATEM' S DISTRIBUIDORA DE PETRÓLEO S.A.</t>
  </si>
  <si>
    <t>PETROLUZ DISTRIBUIDORA LTDA.</t>
  </si>
  <si>
    <t>D`MAIS DISTRIBUIDORA DE PETRÓLEO LTDA.</t>
  </si>
  <si>
    <t>BETUNEL INDUSTRIA E COMERCIO S/A</t>
  </si>
  <si>
    <t>RODOIL DISTRIBUIDORA DE COMBUSTÍVEIS LTDA</t>
  </si>
  <si>
    <t>ESTRADA DISTRIBUIDORA DE DERIVADOS DE PETRÓLEO LTDA.</t>
  </si>
  <si>
    <t>RODOPETRO DISTRIBUIDORA DE PETRÓLEO LTDA.</t>
  </si>
  <si>
    <t>UNI COMBUSTÍVEIS LTDA</t>
  </si>
  <si>
    <t>PETROEXPRESS DISTRIBUIDORA DE COMBUSTÍVEIS E DERIVADOS DE PETRÓLEO LTDA.</t>
  </si>
  <si>
    <t>RZD DISTRIBUIDORA DE DERIVADOS DE PETRÓLEO LTDA.</t>
  </si>
  <si>
    <t>GOL COMBUSTÍVEIS S.A</t>
  </si>
  <si>
    <t>NIMO ENERGIA * DISTRIBUIDORA E COMERCIO DE COMBUSTIVEIS LIMITADA</t>
  </si>
  <si>
    <t>MAXXI DISTRIBUIDORA DE PETRÓLEO LTDA.</t>
  </si>
  <si>
    <t>MAXIMUS DISTRIBUIDORA DE COMBUSTIVEIS LTDA</t>
  </si>
  <si>
    <t>06.031.802/0001-45</t>
  </si>
  <si>
    <t>MINUANO PETRÓLEO LTDA.</t>
  </si>
  <si>
    <t>VMR DISTRIBUIDORA DE COMBUSTIVEIS E LUBRIFICANTES LTDA.</t>
  </si>
  <si>
    <t>ALPES DISTRIBUIDORA DE PETRÓLEO LTDA.</t>
  </si>
  <si>
    <t>SAFRA DISTRIBUIDORA DE PETROLEO LTDA</t>
  </si>
  <si>
    <t>52.467.942/0001-88</t>
  </si>
  <si>
    <t>SOLIS PETRO - TRADING E DISTRIBUIDORA DE COMBUSTIVEIS LTDA</t>
  </si>
  <si>
    <t>Nota:  * Liberado até comprovação da contratação de 90% do volume comercializado em 2024.</t>
  </si>
  <si>
    <t>41.080.722/0001-80</t>
  </si>
  <si>
    <t>13.485.658/0006-97</t>
  </si>
  <si>
    <t>GAZ PRIME DISTRIBUIDORA DE COMBUSTIVEIS LTDA (ADJ EM 20.02.25)</t>
  </si>
  <si>
    <t>44.297.367/0009-41</t>
  </si>
  <si>
    <t>ARAPETRO DISTRIBUIDORA DE PETRÓLEO LTDA.</t>
  </si>
  <si>
    <t>ACOL DISTRIBUIDORA DE COMBUSTÍVEIS LTDA. (REVOGADA EM 11/02/2025)</t>
  </si>
  <si>
    <t>RAVATO DISTRIBUIDORA DE COMBUSTIVEIS LTDA. (REVOGADA EM 11/02/2025)</t>
  </si>
  <si>
    <t>ARKA DISTRIBUIDORA DE COMBUSTIVEIS EIRELI (REVOGADA EM 11/02/2025)</t>
  </si>
  <si>
    <t>Sem meta</t>
  </si>
  <si>
    <t>ACOL DISTRIBUIDORA DE COMBUSTÍVEIS LTDA.</t>
  </si>
  <si>
    <r>
      <t xml:space="preserve">ARAPETRO DISTRIBUIDORA DE PETRÓLEO LTDA.   </t>
    </r>
    <r>
      <rPr>
        <sz val="9"/>
        <color rgb="FFFF0000"/>
        <rFont val="Calibri"/>
        <family val="2"/>
      </rPr>
      <t>(REVOGADA EM 21.11.24)</t>
    </r>
  </si>
  <si>
    <t xml:space="preserve">ARKA DISTRIBUIDORA DE COMBUSTIVEIS EIRELI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</si>
</sst>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3.5"/>
      <color theme="1"/>
      <name val="Calibri"/>
      <family val="2"/>
      <scheme val="minor"/>
    </font>
    <font>
      <b/>
      <u/>
      <sz val="13.5"/>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color theme="1"/>
      <name val="Arial"/>
      <family val="2"/>
    </font>
    <font>
      <sz val="8"/>
      <name val="Calibri"/>
      <family val="2"/>
      <scheme val="minor"/>
    </font>
    <font>
      <sz val="9"/>
      <name val="Arial"/>
      <family val="2"/>
    </font>
    <font>
      <sz val="10"/>
      <color theme="1"/>
      <name val="Calibri"/>
      <family val="2"/>
    </font>
    <font>
      <sz val="11"/>
      <color rgb="FFFF0000"/>
      <name val="Calibri"/>
      <family val="2"/>
      <scheme val="minor"/>
    </font>
    <font>
      <sz val="9"/>
      <color rgb="FFFF0000"/>
      <name val="Arial"/>
      <family val="2"/>
    </font>
    <font>
      <sz val="10"/>
      <color rgb="FFFF0000"/>
      <name val="Calibri"/>
      <family val="2"/>
      <scheme val="minor"/>
    </font>
    <font>
      <sz val="9"/>
      <color theme="1"/>
      <name val="Calibri"/>
      <family val="2"/>
    </font>
    <font>
      <sz val="9"/>
      <color rgb="FFFF0000"/>
      <name val="Calibri"/>
      <family val="2"/>
    </font>
  </fonts>
  <fills count="5">
    <fill>
      <patternFill patternType="none"/>
    </fill>
    <fill>
      <patternFill patternType="gray125"/>
    </fill>
    <fill>
      <patternFill patternType="solid">
        <fgColor theme="9" tint="0.39997558519241921"/>
        <bgColor indexed="64"/>
      </patternFill>
    </fill>
    <fill>
      <patternFill patternType="solid">
        <fgColor rgb="FFE2EFDA"/>
        <bgColor indexed="64"/>
      </patternFill>
    </fill>
    <fill>
      <patternFill patternType="solid">
        <fgColor theme="0" tint="-4.9989318521683403E-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theme="0" tint="-0.499984740745262"/>
      </right>
      <top/>
      <bottom style="thin">
        <color theme="6"/>
      </bottom>
      <diagonal/>
    </border>
    <border>
      <left style="thin">
        <color theme="0" tint="-0.499984740745262"/>
      </left>
      <right style="thin">
        <color theme="0" tint="-0.499984740745262"/>
      </right>
      <top/>
      <bottom style="thin">
        <color theme="6"/>
      </bottom>
      <diagonal/>
    </border>
    <border>
      <left style="thin">
        <color theme="0" tint="-0.499984740745262"/>
      </left>
      <right style="thin">
        <color theme="0" tint="-0.499984740745262"/>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top/>
      <bottom/>
      <diagonal/>
    </border>
    <border>
      <left style="thin">
        <color theme="0" tint="-0.499984740745262"/>
      </left>
      <right/>
      <top/>
      <bottom style="thin">
        <color theme="6"/>
      </bottom>
      <diagonal/>
    </border>
    <border>
      <left/>
      <right style="thin">
        <color theme="0"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0" fontId="5" fillId="0" borderId="1" xfId="0" applyFont="1" applyBorder="1"/>
    <xf numFmtId="0" fontId="5" fillId="0" borderId="1" xfId="0" applyFont="1" applyBorder="1" applyAlignment="1">
      <alignment horizontal="left" vertical="center" wrapText="1"/>
    </xf>
    <xf numFmtId="0" fontId="5" fillId="0" borderId="0" xfId="0" applyFont="1"/>
    <xf numFmtId="0" fontId="6" fillId="0" borderId="0" xfId="0" applyFont="1"/>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164" fontId="8" fillId="4" borderId="8" xfId="1" applyNumberFormat="1" applyFont="1" applyFill="1" applyBorder="1" applyAlignment="1">
      <alignment horizontal="center" vertical="center"/>
    </xf>
    <xf numFmtId="165" fontId="8" fillId="4" borderId="8" xfId="2" applyNumberFormat="1" applyFont="1" applyFill="1" applyBorder="1" applyAlignment="1">
      <alignment horizontal="center" vertical="center"/>
    </xf>
    <xf numFmtId="9" fontId="0" fillId="0" borderId="0" xfId="2" applyFont="1"/>
    <xf numFmtId="0" fontId="9" fillId="0" borderId="0" xfId="0" applyFont="1"/>
    <xf numFmtId="9" fontId="8" fillId="4" borderId="8" xfId="2" applyFont="1" applyFill="1" applyBorder="1" applyAlignment="1">
      <alignment horizontal="center" vertical="center"/>
    </xf>
    <xf numFmtId="3" fontId="9" fillId="0" borderId="0" xfId="0" applyNumberFormat="1" applyFont="1"/>
    <xf numFmtId="0" fontId="0" fillId="0" borderId="9" xfId="0" applyBorder="1" applyAlignment="1">
      <alignment wrapText="1"/>
    </xf>
    <xf numFmtId="0" fontId="0" fillId="0" borderId="10" xfId="0" applyBorder="1" applyAlignment="1">
      <alignment wrapText="1"/>
    </xf>
    <xf numFmtId="0" fontId="5" fillId="0" borderId="2" xfId="0" applyFont="1" applyBorder="1" applyAlignment="1">
      <alignment horizontal="left" vertical="center" wrapText="1"/>
    </xf>
    <xf numFmtId="0" fontId="5" fillId="0" borderId="0" xfId="0" applyFont="1" applyAlignment="1">
      <alignment horizontal="center"/>
    </xf>
    <xf numFmtId="3" fontId="5" fillId="0" borderId="0" xfId="0" applyNumberFormat="1" applyFont="1"/>
    <xf numFmtId="165" fontId="12" fillId="0" borderId="0" xfId="2" applyNumberFormat="1" applyFont="1"/>
    <xf numFmtId="165" fontId="12" fillId="0" borderId="0" xfId="2" applyNumberFormat="1" applyFont="1" applyFill="1"/>
    <xf numFmtId="164" fontId="8" fillId="0" borderId="0" xfId="1" applyNumberFormat="1" applyFont="1" applyFill="1" applyBorder="1" applyAlignment="1">
      <alignment vertical="center"/>
    </xf>
    <xf numFmtId="9" fontId="8" fillId="0" borderId="0" xfId="2" applyFont="1" applyFill="1" applyBorder="1" applyAlignment="1">
      <alignment horizontal="center" vertical="center"/>
    </xf>
    <xf numFmtId="164" fontId="8" fillId="0" borderId="0" xfId="1" applyNumberFormat="1" applyFont="1" applyFill="1" applyBorder="1" applyAlignment="1">
      <alignment horizontal="center" vertical="center"/>
    </xf>
    <xf numFmtId="3" fontId="0" fillId="0" borderId="0" xfId="0" applyNumberFormat="1"/>
    <xf numFmtId="0" fontId="0" fillId="0" borderId="9" xfId="0" applyBorder="1"/>
    <xf numFmtId="0" fontId="0" fillId="0" borderId="9" xfId="0" applyBorder="1" applyAlignment="1">
      <alignment horizontal="center"/>
    </xf>
    <xf numFmtId="3" fontId="11" fillId="0" borderId="14" xfId="3" applyNumberFormat="1" applyFont="1" applyFill="1" applyBorder="1" applyAlignment="1">
      <alignment horizontal="left" vertical="center"/>
    </xf>
    <xf numFmtId="165" fontId="11" fillId="0" borderId="0" xfId="2" applyNumberFormat="1" applyFont="1" applyFill="1" applyBorder="1" applyAlignment="1">
      <alignment horizontal="center" vertical="center"/>
    </xf>
    <xf numFmtId="3" fontId="11" fillId="0" borderId="0" xfId="1"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13" fillId="0" borderId="0" xfId="0" applyFont="1"/>
    <xf numFmtId="3" fontId="14" fillId="0" borderId="0" xfId="0" applyNumberFormat="1" applyFont="1"/>
    <xf numFmtId="9" fontId="15" fillId="4" borderId="8" xfId="2" applyFont="1" applyFill="1" applyBorder="1" applyAlignment="1">
      <alignment horizontal="center" vertical="center"/>
    </xf>
    <xf numFmtId="164" fontId="15" fillId="4" borderId="8" xfId="1" applyNumberFormat="1" applyFont="1" applyFill="1" applyBorder="1" applyAlignment="1">
      <alignment horizontal="center" vertical="center"/>
    </xf>
    <xf numFmtId="9" fontId="8" fillId="4" borderId="16" xfId="2" applyFont="1" applyFill="1" applyBorder="1" applyAlignment="1">
      <alignment horizontal="center" vertical="center"/>
    </xf>
    <xf numFmtId="3" fontId="8" fillId="4" borderId="8" xfId="3" applyNumberFormat="1" applyFont="1" applyFill="1" applyBorder="1" applyAlignment="1">
      <alignment horizontal="right" vertical="center"/>
    </xf>
    <xf numFmtId="164" fontId="8" fillId="4" borderId="8" xfId="1" applyNumberFormat="1" applyFont="1" applyFill="1" applyBorder="1" applyAlignment="1">
      <alignment horizontal="right" vertical="center"/>
    </xf>
    <xf numFmtId="164" fontId="8" fillId="4" borderId="8" xfId="1" applyNumberFormat="1" applyFont="1" applyFill="1" applyBorder="1" applyAlignment="1">
      <alignment horizontal="right"/>
    </xf>
    <xf numFmtId="3" fontId="8" fillId="4" borderId="8" xfId="3" applyNumberFormat="1" applyFont="1" applyFill="1" applyBorder="1" applyAlignment="1">
      <alignment horizontal="right"/>
    </xf>
    <xf numFmtId="3" fontId="5" fillId="0" borderId="0" xfId="0" applyNumberFormat="1" applyFont="1" applyAlignment="1">
      <alignment horizontal="right"/>
    </xf>
    <xf numFmtId="3" fontId="8" fillId="4" borderId="14" xfId="3" applyNumberFormat="1" applyFont="1" applyFill="1" applyBorder="1" applyAlignment="1">
      <alignment horizontal="right" vertical="center"/>
    </xf>
    <xf numFmtId="164" fontId="8" fillId="4" borderId="14" xfId="1" applyNumberFormat="1" applyFont="1" applyFill="1" applyBorder="1" applyAlignment="1">
      <alignment horizontal="right" vertical="center"/>
    </xf>
    <xf numFmtId="165" fontId="8" fillId="4" borderId="16" xfId="2" applyNumberFormat="1" applyFont="1" applyFill="1" applyBorder="1" applyAlignment="1">
      <alignment horizontal="center" vertical="center"/>
    </xf>
    <xf numFmtId="0" fontId="16" fillId="0" borderId="0" xfId="0" applyFont="1"/>
    <xf numFmtId="0" fontId="17" fillId="0" borderId="0" xfId="0" applyFont="1"/>
    <xf numFmtId="9" fontId="9" fillId="0" borderId="0" xfId="2" applyFont="1"/>
    <xf numFmtId="9" fontId="9" fillId="0" borderId="0" xfId="2" applyFont="1" applyFill="1"/>
    <xf numFmtId="9" fontId="9" fillId="0" borderId="0" xfId="2" applyFont="1" applyAlignment="1">
      <alignment horizontal="right" vertical="center"/>
    </xf>
    <xf numFmtId="9" fontId="9" fillId="0" borderId="0" xfId="2" applyFont="1" applyFill="1" applyAlignment="1">
      <alignment horizontal="right" vertical="center"/>
    </xf>
    <xf numFmtId="9" fontId="8" fillId="0" borderId="8" xfId="2" applyFont="1" applyFill="1" applyBorder="1" applyAlignment="1">
      <alignment horizontal="center" vertical="center"/>
    </xf>
    <xf numFmtId="164" fontId="8" fillId="0" borderId="8" xfId="1" applyNumberFormat="1" applyFont="1" applyFill="1" applyBorder="1" applyAlignment="1">
      <alignment horizontal="center" vertical="center"/>
    </xf>
    <xf numFmtId="3" fontId="16" fillId="0" borderId="0" xfId="0" applyNumberFormat="1" applyFont="1"/>
    <xf numFmtId="165" fontId="8" fillId="0" borderId="8" xfId="2" applyNumberFormat="1" applyFont="1" applyFill="1" applyBorder="1" applyAlignment="1">
      <alignment horizontal="center" vertical="center"/>
    </xf>
    <xf numFmtId="3" fontId="5" fillId="4" borderId="8" xfId="3" applyNumberFormat="1" applyFont="1" applyFill="1" applyBorder="1" applyAlignment="1">
      <alignment horizontal="right" vertical="center"/>
    </xf>
    <xf numFmtId="3" fontId="5" fillId="4" borderId="8" xfId="3" applyNumberFormat="1" applyFont="1" applyFill="1" applyBorder="1" applyAlignment="1">
      <alignment horizontal="right"/>
    </xf>
    <xf numFmtId="164" fontId="5" fillId="4" borderId="8" xfId="1" applyNumberFormat="1" applyFont="1" applyFill="1" applyBorder="1" applyAlignment="1">
      <alignment horizontal="center" vertical="center"/>
    </xf>
    <xf numFmtId="0" fontId="3" fillId="0" borderId="0" xfId="0" applyFont="1" applyAlignment="1">
      <alignment horizontal="center" vertical="center" wrapText="1"/>
    </xf>
    <xf numFmtId="0" fontId="6" fillId="0" borderId="11" xfId="0" applyFont="1" applyBorder="1" applyAlignment="1">
      <alignment horizontal="left"/>
    </xf>
    <xf numFmtId="0" fontId="6" fillId="0" borderId="12" xfId="0" applyFont="1" applyBorder="1" applyAlignment="1">
      <alignment horizontal="left"/>
    </xf>
    <xf numFmtId="0" fontId="5"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Normal" xfId="0" builtinId="0"/>
    <cellStyle name="Porcentagem" xfId="2" builtinId="5"/>
    <cellStyle name="Vírgula" xfId="1" builtinId="3"/>
    <cellStyle name="Vírgula 2" xfId="3" xr:uid="{2F67F091-A88B-4E36-B8BF-CD35D6DA5DFD}"/>
  </cellStyles>
  <dxfs count="30">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none"/>
      </font>
      <numFmt numFmtId="165" formatCode="0.0%"/>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theme="0" tint="-0.499984740745262"/>
        </left>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theme="0" tint="-0.499984740745262"/>
        </left>
        <right/>
        <top/>
        <bottom/>
      </border>
    </dxf>
    <dxf>
      <border outline="0">
        <left style="thin">
          <color theme="0" tint="-0.499984740745262"/>
        </left>
        <top style="thin">
          <color theme="0" tint="-0.499984740745262"/>
        </top>
      </border>
    </dxf>
    <dxf>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0"/>
        <color auto="1"/>
        <name val="Calibri"/>
        <family val="2"/>
        <scheme val="minor"/>
      </font>
      <fill>
        <patternFill patternType="solid">
          <fgColor indexed="64"/>
          <bgColor rgb="FFE2EFDA"/>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165" formatCode="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vertical/>
        <horizontal/>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vertical/>
        <horizontal/>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top/>
        <bottom/>
      </border>
    </dxf>
    <dxf>
      <border outline="0">
        <left style="thin">
          <color theme="0" tint="-0.499984740745262"/>
        </left>
        <top style="thin">
          <color theme="0" tint="-0.499984740745262"/>
        </top>
      </border>
    </dxf>
    <dxf>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0"/>
        <color auto="1"/>
        <name val="Calibri"/>
        <family val="2"/>
        <scheme val="minor"/>
      </font>
      <fill>
        <patternFill patternType="solid">
          <fgColor indexed="64"/>
          <bgColor rgb="FFE2EFDA"/>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1136316</xdr:colOff>
      <xdr:row>1</xdr:row>
      <xdr:rowOff>80211</xdr:rowOff>
    </xdr:to>
    <xdr:pic>
      <xdr:nvPicPr>
        <xdr:cNvPr id="2" name="Picture 1" descr="C:\Documents and Settings\gcarvalho\Meus documentos\Minhas imagens\ANP LOGO.JPG">
          <a:extLst>
            <a:ext uri="{FF2B5EF4-FFF2-40B4-BE49-F238E27FC236}">
              <a16:creationId xmlns:a16="http://schemas.microsoft.com/office/drawing/2014/main" id="{14987986-FAF2-40D5-A516-C4EDBBE2F8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368" y="133350"/>
          <a:ext cx="1136316" cy="6019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133349</xdr:rowOff>
    </xdr:from>
    <xdr:to>
      <xdr:col>0</xdr:col>
      <xdr:colOff>1041400</xdr:colOff>
      <xdr:row>0</xdr:row>
      <xdr:rowOff>444500</xdr:rowOff>
    </xdr:to>
    <xdr:pic>
      <xdr:nvPicPr>
        <xdr:cNvPr id="2" name="Picture 1" descr="C:\Documents and Settings\gcarvalho\Meus documentos\Minhas imagens\ANP LOGO.JPG">
          <a:extLst>
            <a:ext uri="{FF2B5EF4-FFF2-40B4-BE49-F238E27FC236}">
              <a16:creationId xmlns:a16="http://schemas.microsoft.com/office/drawing/2014/main" id="{7831F5B5-672A-42C4-9CD1-FED4A08D9A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133349"/>
          <a:ext cx="1041399" cy="31115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152AAF-C826-4ABB-9B3E-A0DEF311366F}" name="Tabela35" displayName="Tabela35" ref="A8:K197" totalsRowShown="0" headerRowDxfId="29" dataDxfId="27" headerRowBorderDxfId="28" tableBorderDxfId="26">
  <autoFilter ref="A8:K197" xr:uid="{EB152AAF-C826-4ABB-9B3E-A0DEF311366F}"/>
  <sortState xmlns:xlrd2="http://schemas.microsoft.com/office/spreadsheetml/2017/richdata2" ref="A9:K197">
    <sortCondition descending="1" ref="C9:C197"/>
  </sortState>
  <tableColumns count="11">
    <tableColumn id="1" xr3:uid="{190C09A0-D280-43D9-AB1A-CB0470D8BC3F}" name="CNPJ" dataDxfId="25" dataCellStyle="Vírgula 2"/>
    <tableColumn id="2" xr3:uid="{44053EEC-8566-4568-847B-B91D9973F448}" name="Razão Social" dataDxfId="24" dataCellStyle="Vírgula 2">
      <calculatedColumnFormula>VLOOKUP(#REF!,#REF!,4,0)</calculatedColumnFormula>
    </tableColumn>
    <tableColumn id="9" xr3:uid="{58547DAF-D2FD-4905-8C9C-77AD48963A18}" name="Volume equivalente de  Etanol Anidro comercializado em 2024 (m³)" dataDxfId="23" dataCellStyle="Vírgula 2"/>
    <tableColumn id="10" xr3:uid="{0A11B1A1-C34F-4D61-A6B5-05BF981A925D}" name="Volume de_x000a_Etanol Anidro a contratar - 70%  (m³)" dataDxfId="22" dataCellStyle="Vírgula">
      <calculatedColumnFormula>C9*0.7</calculatedColumnFormula>
    </tableColumn>
    <tableColumn id="3" xr3:uid="{EB067B3D-29EE-4764-BCCB-C2A8339657A5}" name="Volume de_x000a_Etanol Anidro a contratar - 90% (m³)" dataDxfId="21" dataCellStyle="Vírgula">
      <calculatedColumnFormula>C9*0.9</calculatedColumnFormula>
    </tableColumn>
    <tableColumn id="11" xr3:uid="{BE0D0043-C426-4449-8F2A-0992550AACA0}" name="Volume_x000a_Cadastrado (m³)" dataDxfId="20" dataCellStyle="Vírgula"/>
    <tableColumn id="12" xr3:uid="{00E2526C-056E-41BD-A91F-1CA845901862}" name="% Cadastrado" dataDxfId="19" dataCellStyle="Porcentagem">
      <calculatedColumnFormula>Tabela35[[#This Row],[Volume
Cadastrado (m³)]]/Tabela35[[#This Row],[Volume equivalente de  Etanol Anidro comercializado em 2024 (m³)]]</calculatedColumnFormula>
    </tableColumn>
    <tableColumn id="4" xr3:uid="{B907AAF4-7E8F-45EF-A44B-84B9E4EB6CA5}" name="Volume_x000a_Homologado (m³)2" dataDxfId="18" dataCellStyle="Vírgula"/>
    <tableColumn id="5" xr3:uid="{5CC6757A-3488-4E61-AEFE-0B4D951D7866}" name="% homologado" dataDxfId="17" dataCellStyle="Porcentagem">
      <calculatedColumnFormula>H9/C9</calculatedColumnFormula>
    </tableColumn>
    <tableColumn id="6" xr3:uid="{A251F58C-2970-4726-B915-63A9697BC4C8}" name="Meta_x000a_Atingida" dataDxfId="16" dataCellStyle="Vírgula">
      <calculatedColumnFormula>IF(I9&gt;=90%,"Sim","Não")</calculatedColumnFormula>
    </tableColumn>
    <tableColumn id="7" xr3:uid="{E5D2EA23-16B4-4FE2-ABF6-F10133101605}" name="Regime de fornecimento" dataDxfId="15" dataCellStyle="Vírgula">
      <calculatedColumnFormula>IF(Tabela35[[#This Row],[% homologado]]&gt;0.9,"Contrato de Fornecimento",IF(Tabela35[[#This Row],[% Cadastrado]]&lt;0.7,"Compra Direta","Prazo Adicional ao $ 5º do Art.3º*"))</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E3A06B-39F9-42C6-AE72-41D50392D66A}" name="Tabela353" displayName="Tabela353" ref="A6:K193" totalsRowShown="0" headerRowDxfId="14" dataDxfId="12" headerRowBorderDxfId="13" tableBorderDxfId="11">
  <autoFilter ref="A6:K193" xr:uid="{0DE3A06B-39F9-42C6-AE72-41D50392D66A}"/>
  <sortState xmlns:xlrd2="http://schemas.microsoft.com/office/spreadsheetml/2017/richdata2" ref="A7:K193">
    <sortCondition ref="B7:B193"/>
  </sortState>
  <tableColumns count="11">
    <tableColumn id="1" xr3:uid="{C2B134C5-D1EF-4CF3-848D-488C82AAE794}" name="CNPJ" dataDxfId="10" dataCellStyle="Vírgula 2"/>
    <tableColumn id="2" xr3:uid="{C949B439-43EA-4EDF-AB74-8C5FD5FCD905}" name="Razão Social" dataDxfId="9" dataCellStyle="Vírgula 2"/>
    <tableColumn id="9" xr3:uid="{CC95BE87-A308-46E1-BADE-4655B7DD7997}" name="Volume equivalente de  Etanol Anidro comercializado em 2024 (m³)" dataDxfId="8" dataCellStyle="Vírgula 2"/>
    <tableColumn id="10" xr3:uid="{C0D8C969-4D6F-4D7D-9EFE-D05F93C08C44}" name="Volume de_x000a_Etanol Anidro a contratar - 70%  (m³)" dataDxfId="7" dataCellStyle="Vírgula">
      <calculatedColumnFormula>C7*0.7</calculatedColumnFormula>
    </tableColumn>
    <tableColumn id="3" xr3:uid="{6DA0EF17-F923-4463-9767-3E02CA9EF3B0}" name="Volume de_x000a_Etanol Anidro a contratar - 90% (m³)" dataDxfId="6" dataCellStyle="Vírgula">
      <calculatedColumnFormula>C7*0.9</calculatedColumnFormula>
    </tableColumn>
    <tableColumn id="11" xr3:uid="{A4E99D5B-8D17-4002-839D-97A3F77A8828}" name="Volume_x000a_Cadastrado (m³)" dataDxfId="5" dataCellStyle="Vírgula"/>
    <tableColumn id="12" xr3:uid="{8A0E38B2-FFC0-49BE-835D-8F440BBC2620}" name="% Cadastrado" dataDxfId="4" dataCellStyle="Porcentagem">
      <calculatedColumnFormula>Tabela353[[#This Row],[Volume
Cadastrado (m³)]]/Tabela353[[#This Row],[Volume equivalente de  Etanol Anidro comercializado em 2024 (m³)]]</calculatedColumnFormula>
    </tableColumn>
    <tableColumn id="4" xr3:uid="{3DF8BB9F-212E-4BA6-9DED-285D7633634C}" name="Volume_x000a_Homologado (m³)2" dataDxfId="3" dataCellStyle="Vírgula"/>
    <tableColumn id="5" xr3:uid="{3B31E4F5-FF88-4657-B58F-D4A694ABA0FB}" name="% homologado" dataDxfId="2" dataCellStyle="Porcentagem">
      <calculatedColumnFormula>H7/C7</calculatedColumnFormula>
    </tableColumn>
    <tableColumn id="6" xr3:uid="{28750D26-B58B-4F31-9155-7C7FBB49A128}" name="Meta_x000a_Atingida" dataDxfId="1" dataCellStyle="Vírgula">
      <calculatedColumnFormula>IF(I7&gt;=90%,"Sim","Não")</calculatedColumnFormula>
    </tableColumn>
    <tableColumn id="7" xr3:uid="{53666E37-E37F-473C-BBFD-7274E151F139}" name="Regime de fornecimento" dataDxfId="0" dataCellStyle="Vírgula">
      <calculatedColumnFormula>IF(Tabela353[[#This Row],[% homologado]]&gt;=0.9,"Contrato de Fornecimento",IF(Tabela353[[#This Row],[% Cadastrado]]&lt;0.9,"Compra Direta"))</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0A27-A851-4767-A7DF-C7474F72DBA5}">
  <dimension ref="A1:K198"/>
  <sheetViews>
    <sheetView showGridLines="0" topLeftCell="A8" zoomScale="95" zoomScaleNormal="95" workbookViewId="0">
      <selection activeCell="K144" sqref="K144"/>
    </sheetView>
  </sheetViews>
  <sheetFormatPr defaultRowHeight="14.5" x14ac:dyDescent="0.35"/>
  <cols>
    <col min="1" max="1" width="18.6328125" customWidth="1"/>
    <col min="2" max="2" width="57.6328125" customWidth="1"/>
    <col min="3" max="3" width="17" customWidth="1"/>
    <col min="4" max="4" width="18.54296875" customWidth="1"/>
    <col min="5" max="6" width="16.81640625" customWidth="1"/>
    <col min="7" max="7" width="16.81640625" hidden="1" customWidth="1"/>
    <col min="8" max="8" width="13.7265625" hidden="1" customWidth="1"/>
    <col min="9" max="9" width="17.453125" hidden="1" customWidth="1"/>
    <col min="10" max="10" width="9.7265625" hidden="1" customWidth="1"/>
    <col min="11" max="11" width="31.1796875" customWidth="1"/>
  </cols>
  <sheetData>
    <row r="1" spans="1:11" ht="51.5" customHeight="1" x14ac:dyDescent="0.35">
      <c r="B1" s="56" t="s">
        <v>181</v>
      </c>
      <c r="C1" s="56"/>
      <c r="D1" s="56"/>
      <c r="E1" s="56"/>
      <c r="F1" s="56"/>
      <c r="G1" s="56"/>
      <c r="H1" s="56"/>
      <c r="I1" s="56"/>
      <c r="J1" s="56"/>
      <c r="K1" s="56"/>
    </row>
    <row r="2" spans="1:11" ht="7.5" customHeight="1" x14ac:dyDescent="0.35"/>
    <row r="3" spans="1:11" hidden="1" x14ac:dyDescent="0.35"/>
    <row r="4" spans="1:11" ht="17.5" customHeight="1" x14ac:dyDescent="0.35">
      <c r="A4" s="1" t="s">
        <v>0</v>
      </c>
      <c r="B4" s="57" t="s">
        <v>182</v>
      </c>
      <c r="C4" s="58"/>
      <c r="D4" s="58"/>
      <c r="E4" s="58"/>
      <c r="F4" s="58"/>
      <c r="G4" s="58"/>
      <c r="H4" s="58"/>
      <c r="I4" s="58"/>
      <c r="J4" s="58"/>
      <c r="K4" s="58"/>
    </row>
    <row r="5" spans="1:11" ht="100" customHeight="1" x14ac:dyDescent="0.35">
      <c r="A5" s="15" t="s">
        <v>179</v>
      </c>
      <c r="B5" s="59" t="s">
        <v>178</v>
      </c>
      <c r="C5" s="59"/>
      <c r="D5" s="59"/>
      <c r="E5" s="59"/>
      <c r="F5" s="59"/>
      <c r="G5" s="59"/>
      <c r="H5" s="59"/>
      <c r="I5" s="59"/>
      <c r="J5" s="59"/>
      <c r="K5" s="59"/>
    </row>
    <row r="6" spans="1:11" ht="11" customHeight="1" x14ac:dyDescent="0.35">
      <c r="A6" s="3"/>
      <c r="B6" s="4"/>
      <c r="C6" s="3"/>
      <c r="D6" s="3"/>
      <c r="E6" s="3"/>
      <c r="F6" s="3"/>
      <c r="G6" s="3"/>
      <c r="H6" s="3"/>
      <c r="I6" s="3"/>
    </row>
    <row r="7" spans="1:11" ht="24" customHeight="1" x14ac:dyDescent="0.35">
      <c r="A7" s="60" t="s">
        <v>1</v>
      </c>
      <c r="B7" s="61"/>
      <c r="C7" s="61"/>
      <c r="D7" s="61"/>
      <c r="E7" s="61"/>
      <c r="F7" s="61"/>
      <c r="G7" s="61"/>
      <c r="H7" s="61"/>
      <c r="I7" s="61"/>
      <c r="J7" s="61"/>
      <c r="K7" s="62"/>
    </row>
    <row r="8" spans="1:11" ht="63" customHeight="1" x14ac:dyDescent="0.35">
      <c r="A8" s="5" t="s">
        <v>2</v>
      </c>
      <c r="B8" s="6" t="s">
        <v>3</v>
      </c>
      <c r="C8" s="6" t="s">
        <v>183</v>
      </c>
      <c r="D8" s="6" t="s">
        <v>4</v>
      </c>
      <c r="E8" s="6" t="s">
        <v>5</v>
      </c>
      <c r="F8" s="6" t="s">
        <v>8</v>
      </c>
      <c r="G8" s="6" t="s">
        <v>9</v>
      </c>
      <c r="H8" s="6" t="s">
        <v>10</v>
      </c>
      <c r="I8" s="6" t="s">
        <v>11</v>
      </c>
      <c r="J8" s="6" t="s">
        <v>6</v>
      </c>
      <c r="K8" s="29" t="s">
        <v>7</v>
      </c>
    </row>
    <row r="9" spans="1:11" x14ac:dyDescent="0.35">
      <c r="A9" s="43" t="s">
        <v>12</v>
      </c>
      <c r="B9" s="43" t="s">
        <v>249</v>
      </c>
      <c r="C9" s="12">
        <v>2580879</v>
      </c>
      <c r="D9" s="7">
        <f t="shared" ref="D9:D40" si="0">C9*0.7</f>
        <v>1806615.2999999998</v>
      </c>
      <c r="E9" s="37">
        <f t="shared" ref="E9:E40" si="1">C9*0.9</f>
        <v>2322791.1</v>
      </c>
      <c r="F9" s="12">
        <v>2155080</v>
      </c>
      <c r="G9" s="45">
        <f>Tabela35[[#This Row],[Volume
Cadastrado (m³)]]/Tabela35[[#This Row],[Volume equivalente de  Etanol Anidro comercializado em 2024 (m³)]]</f>
        <v>0.83501783694624976</v>
      </c>
      <c r="H9" s="12">
        <v>2055080</v>
      </c>
      <c r="I9" s="11">
        <f>H9/C9</f>
        <v>0.79627134786249176</v>
      </c>
      <c r="J9" s="7" t="str">
        <f t="shared" ref="J9:J40" si="2">IF(I9&gt;=90%,"Sim","Não")</f>
        <v>Não</v>
      </c>
      <c r="K9" s="7" t="str">
        <f>IF(Tabela35[[#This Row],[% homologado]]&gt;0.9,"Contrato de Fornecimento",IF(Tabela35[[#This Row],[% Cadastrado]]&lt;0.7,"Compra Direta","Prazo Adicional ao $ 5º do Art.3º*"))</f>
        <v>Prazo Adicional ao $ 5º do Art.3º*</v>
      </c>
    </row>
    <row r="10" spans="1:11" x14ac:dyDescent="0.35">
      <c r="A10" s="43" t="s">
        <v>13</v>
      </c>
      <c r="B10" s="43" t="s">
        <v>193</v>
      </c>
      <c r="C10" s="12">
        <v>1990973</v>
      </c>
      <c r="D10" s="7">
        <f t="shared" si="0"/>
        <v>1393681.0999999999</v>
      </c>
      <c r="E10" s="37">
        <f t="shared" si="1"/>
        <v>1791875.7</v>
      </c>
      <c r="F10" s="12">
        <v>1779670</v>
      </c>
      <c r="G10" s="45">
        <f>Tabela35[[#This Row],[Volume
Cadastrado (m³)]]/Tabela35[[#This Row],[Volume equivalente de  Etanol Anidro comercializado em 2024 (m³)]]</f>
        <v>0.89386947989751742</v>
      </c>
      <c r="H10" s="12">
        <v>1701670</v>
      </c>
      <c r="I10" s="11">
        <v>0</v>
      </c>
      <c r="J10" s="7" t="str">
        <f t="shared" si="2"/>
        <v>Não</v>
      </c>
      <c r="K10" s="7" t="str">
        <f>IF(Tabela35[[#This Row],[% homologado]]&gt;0.9,"Contrato de Fornecimento",IF(Tabela35[[#This Row],[% Cadastrado]]&lt;0.7,"Compra Direta","Prazo Adicional ao $ 5º do Art.3º*"))</f>
        <v>Prazo Adicional ao $ 5º do Art.3º*</v>
      </c>
    </row>
    <row r="11" spans="1:11" x14ac:dyDescent="0.35">
      <c r="A11" s="43" t="s">
        <v>14</v>
      </c>
      <c r="B11" s="43" t="s">
        <v>203</v>
      </c>
      <c r="C11" s="12">
        <v>1848639</v>
      </c>
      <c r="D11" s="7">
        <f t="shared" si="0"/>
        <v>1294047.2999999998</v>
      </c>
      <c r="E11" s="37">
        <f t="shared" si="1"/>
        <v>1663775.1</v>
      </c>
      <c r="F11" s="12">
        <v>1709830</v>
      </c>
      <c r="G11" s="45">
        <f>Tabela35[[#This Row],[Volume
Cadastrado (m³)]]/Tabela35[[#This Row],[Volume equivalente de  Etanol Anidro comercializado em 2024 (m³)]]</f>
        <v>0.92491286833178354</v>
      </c>
      <c r="H11" s="12">
        <v>1709830</v>
      </c>
      <c r="I11" s="11">
        <f t="shared" ref="I11:I42" si="3">H11/C11</f>
        <v>0.92491286833178354</v>
      </c>
      <c r="J11" s="7" t="str">
        <f t="shared" si="2"/>
        <v>Sim</v>
      </c>
      <c r="K11" s="7" t="str">
        <f>IF(Tabela35[[#This Row],[% homologado]]&gt;0.9,"Contrato de Fornecimento",IF(Tabela35[[#This Row],[% Cadastrado]]&lt;0.7,"Compra Direta","Prazo Adicional ao $ 5º do Art.3º*"))</f>
        <v>Contrato de Fornecimento</v>
      </c>
    </row>
    <row r="12" spans="1:11" x14ac:dyDescent="0.35">
      <c r="A12" s="43" t="s">
        <v>16</v>
      </c>
      <c r="B12" s="43" t="s">
        <v>209</v>
      </c>
      <c r="C12" s="12">
        <v>344948</v>
      </c>
      <c r="D12" s="35">
        <f t="shared" si="0"/>
        <v>241463.59999999998</v>
      </c>
      <c r="E12" s="38">
        <f t="shared" si="1"/>
        <v>310453.2</v>
      </c>
      <c r="F12" s="12">
        <v>312840</v>
      </c>
      <c r="G12" s="45">
        <f>Tabela35[[#This Row],[Volume
Cadastrado (m³)]]/Tabela35[[#This Row],[Volume equivalente de  Etanol Anidro comercializado em 2024 (m³)]]</f>
        <v>0.90691930377912033</v>
      </c>
      <c r="H12" s="12">
        <v>312840</v>
      </c>
      <c r="I12" s="11">
        <f t="shared" si="3"/>
        <v>0.90691930377912033</v>
      </c>
      <c r="J12" s="7" t="str">
        <f t="shared" si="2"/>
        <v>Sim</v>
      </c>
      <c r="K12" s="7" t="str">
        <f>IF(Tabela35[[#This Row],[% homologado]]&gt;0.9,"Contrato de Fornecimento",IF(Tabela35[[#This Row],[% Cadastrado]]&lt;0.7,"Compra Direta","Prazo Adicional ao $ 5º do Art.3º*"))</f>
        <v>Contrato de Fornecimento</v>
      </c>
    </row>
    <row r="13" spans="1:11" x14ac:dyDescent="0.35">
      <c r="A13" s="43" t="s">
        <v>15</v>
      </c>
      <c r="B13" s="43" t="s">
        <v>352</v>
      </c>
      <c r="C13" s="12">
        <v>306115</v>
      </c>
      <c r="D13" s="36">
        <f t="shared" si="0"/>
        <v>214280.5</v>
      </c>
      <c r="E13" s="37">
        <f t="shared" si="1"/>
        <v>275503.5</v>
      </c>
      <c r="F13" s="12">
        <v>274824</v>
      </c>
      <c r="G13" s="45">
        <f>Tabela35[[#This Row],[Volume
Cadastrado (m³)]]/Tabela35[[#This Row],[Volume equivalente de  Etanol Anidro comercializado em 2024 (m³)]]</f>
        <v>0.89778024598598571</v>
      </c>
      <c r="H13" s="12">
        <v>274824</v>
      </c>
      <c r="I13" s="11">
        <f t="shared" si="3"/>
        <v>0.89778024598598571</v>
      </c>
      <c r="J13" s="7" t="str">
        <f t="shared" si="2"/>
        <v>Não</v>
      </c>
      <c r="K13" s="7" t="str">
        <f>IF(Tabela35[[#This Row],[% homologado]]&gt;0.9,"Contrato de Fornecimento",IF(Tabela35[[#This Row],[% Cadastrado]]&lt;0.7,"Compra Direta","Prazo Adicional ao $ 5º do Art.3º*"))</f>
        <v>Prazo Adicional ao $ 5º do Art.3º*</v>
      </c>
    </row>
    <row r="14" spans="1:11" x14ac:dyDescent="0.35">
      <c r="A14" s="43" t="s">
        <v>18</v>
      </c>
      <c r="B14" s="43" t="s">
        <v>226</v>
      </c>
      <c r="C14" s="12">
        <v>220870</v>
      </c>
      <c r="D14" s="35">
        <f t="shared" si="0"/>
        <v>154609</v>
      </c>
      <c r="E14" s="38">
        <f t="shared" si="1"/>
        <v>198783</v>
      </c>
      <c r="F14" s="12">
        <v>265355</v>
      </c>
      <c r="G14" s="45">
        <f>Tabela35[[#This Row],[Volume
Cadastrado (m³)]]/Tabela35[[#This Row],[Volume equivalente de  Etanol Anidro comercializado em 2024 (m³)]]</f>
        <v>1.2014080680943542</v>
      </c>
      <c r="H14" s="12">
        <v>110955</v>
      </c>
      <c r="I14" s="8">
        <f t="shared" si="3"/>
        <v>0.50235432607416131</v>
      </c>
      <c r="J14" s="7" t="str">
        <f t="shared" si="2"/>
        <v>Não</v>
      </c>
      <c r="K14" s="7" t="str">
        <f>IF(Tabela35[[#This Row],[% homologado]]&gt;0.9,"Contrato de Fornecimento",IF(Tabela35[[#This Row],[% Cadastrado]]&lt;0.7,"Compra Direta","Prazo Adicional ao $ 5º do Art.3º*"))</f>
        <v>Prazo Adicional ao $ 5º do Art.3º*</v>
      </c>
    </row>
    <row r="15" spans="1:11" x14ac:dyDescent="0.35">
      <c r="A15" s="43" t="s">
        <v>17</v>
      </c>
      <c r="B15" s="43" t="s">
        <v>254</v>
      </c>
      <c r="C15" s="12">
        <v>188455</v>
      </c>
      <c r="D15" s="35">
        <f t="shared" si="0"/>
        <v>131918.5</v>
      </c>
      <c r="E15" s="38">
        <f t="shared" si="1"/>
        <v>169609.5</v>
      </c>
      <c r="F15" s="12">
        <v>206000</v>
      </c>
      <c r="G15" s="45">
        <f>Tabela35[[#This Row],[Volume
Cadastrado (m³)]]/Tabela35[[#This Row],[Volume equivalente de  Etanol Anidro comercializado em 2024 (m³)]]</f>
        <v>1.0930991483377994</v>
      </c>
      <c r="H15" s="12">
        <v>206000</v>
      </c>
      <c r="I15" s="11">
        <f t="shared" si="3"/>
        <v>1.0930991483377994</v>
      </c>
      <c r="J15" s="7" t="str">
        <f t="shared" si="2"/>
        <v>Sim</v>
      </c>
      <c r="K15" s="7" t="str">
        <f>IF(Tabela35[[#This Row],[% homologado]]&gt;0.9,"Contrato de Fornecimento",IF(Tabela35[[#This Row],[% Cadastrado]]&lt;0.7,"Compra Direta","Prazo Adicional ao $ 5º do Art.3º*"))</f>
        <v>Contrato de Fornecimento</v>
      </c>
    </row>
    <row r="16" spans="1:11" x14ac:dyDescent="0.35">
      <c r="A16" s="43" t="s">
        <v>29</v>
      </c>
      <c r="B16" s="43" t="s">
        <v>370</v>
      </c>
      <c r="C16" s="12">
        <v>183430</v>
      </c>
      <c r="D16" s="35">
        <f t="shared" si="0"/>
        <v>128400.99999999999</v>
      </c>
      <c r="E16" s="38">
        <f t="shared" si="1"/>
        <v>165087</v>
      </c>
      <c r="F16" s="12">
        <v>209940</v>
      </c>
      <c r="G16" s="45">
        <f>Tabela35[[#This Row],[Volume
Cadastrado (m³)]]/Tabela35[[#This Row],[Volume equivalente de  Etanol Anidro comercializado em 2024 (m³)]]</f>
        <v>1.1445237965436406</v>
      </c>
      <c r="H16" s="12">
        <v>209940</v>
      </c>
      <c r="I16" s="11">
        <f t="shared" si="3"/>
        <v>1.1445237965436406</v>
      </c>
      <c r="J16" s="7" t="str">
        <f t="shared" si="2"/>
        <v>Sim</v>
      </c>
      <c r="K16" s="7" t="str">
        <f>IF(Tabela35[[#This Row],[% homologado]]&gt;0.9,"Contrato de Fornecimento",IF(Tabela35[[#This Row],[% Cadastrado]]&lt;0.7,"Compra Direta","Prazo Adicional ao $ 5º do Art.3º*"))</f>
        <v>Contrato de Fornecimento</v>
      </c>
    </row>
    <row r="17" spans="1:11" x14ac:dyDescent="0.35">
      <c r="A17" s="43" t="s">
        <v>21</v>
      </c>
      <c r="B17" s="43" t="s">
        <v>371</v>
      </c>
      <c r="C17" s="12">
        <v>170702</v>
      </c>
      <c r="D17" s="35">
        <f t="shared" si="0"/>
        <v>119491.4</v>
      </c>
      <c r="E17" s="38">
        <f t="shared" si="1"/>
        <v>153631.80000000002</v>
      </c>
      <c r="F17" s="12">
        <v>188400</v>
      </c>
      <c r="G17" s="45">
        <f>Tabela35[[#This Row],[Volume
Cadastrado (m³)]]/Tabela35[[#This Row],[Volume equivalente de  Etanol Anidro comercializado em 2024 (m³)]]</f>
        <v>1.1036777542149476</v>
      </c>
      <c r="H17" s="12">
        <v>182400</v>
      </c>
      <c r="I17" s="11">
        <f t="shared" si="3"/>
        <v>1.0685287811507773</v>
      </c>
      <c r="J17" s="7" t="str">
        <f t="shared" si="2"/>
        <v>Sim</v>
      </c>
      <c r="K17" s="7" t="str">
        <f>IF(Tabela35[[#This Row],[% homologado]]&gt;0.9,"Contrato de Fornecimento",IF(Tabela35[[#This Row],[% Cadastrado]]&lt;0.7,"Compra Direta","Prazo Adicional ao $ 5º do Art.3º*"))</f>
        <v>Contrato de Fornecimento</v>
      </c>
    </row>
    <row r="18" spans="1:11" x14ac:dyDescent="0.35">
      <c r="A18" s="43" t="s">
        <v>129</v>
      </c>
      <c r="B18" s="43" t="s">
        <v>268</v>
      </c>
      <c r="C18" s="12">
        <v>167924</v>
      </c>
      <c r="D18" s="36">
        <f t="shared" si="0"/>
        <v>117546.79999999999</v>
      </c>
      <c r="E18" s="37">
        <f t="shared" si="1"/>
        <v>151131.6</v>
      </c>
      <c r="F18" s="12">
        <v>0</v>
      </c>
      <c r="G18" s="45">
        <f>Tabela35[[#This Row],[Volume
Cadastrado (m³)]]/Tabela35[[#This Row],[Volume equivalente de  Etanol Anidro comercializado em 2024 (m³)]]</f>
        <v>0</v>
      </c>
      <c r="H18" s="12">
        <v>0</v>
      </c>
      <c r="I18" s="11">
        <f t="shared" si="3"/>
        <v>0</v>
      </c>
      <c r="J18" s="7" t="str">
        <f t="shared" si="2"/>
        <v>Não</v>
      </c>
      <c r="K18" s="7" t="str">
        <f>IF(Tabela35[[#This Row],[% homologado]]&gt;0.9,"Contrato de Fornecimento",IF(Tabela35[[#This Row],[% Cadastrado]]&lt;0.7,"Compra Direta","Prazo Adicional ao $ 5º do Art.3º*"))</f>
        <v>Compra Direta</v>
      </c>
    </row>
    <row r="19" spans="1:11" x14ac:dyDescent="0.35">
      <c r="A19" s="43" t="s">
        <v>19</v>
      </c>
      <c r="B19" s="43" t="s">
        <v>218</v>
      </c>
      <c r="C19" s="12">
        <v>161287</v>
      </c>
      <c r="D19" s="35">
        <f t="shared" si="0"/>
        <v>112900.9</v>
      </c>
      <c r="E19" s="38">
        <f t="shared" si="1"/>
        <v>145158.30000000002</v>
      </c>
      <c r="F19" s="12">
        <v>197800</v>
      </c>
      <c r="G19" s="45">
        <f>Tabela35[[#This Row],[Volume
Cadastrado (m³)]]/Tabela35[[#This Row],[Volume equivalente de  Etanol Anidro comercializado em 2024 (m³)]]</f>
        <v>1.226385263536429</v>
      </c>
      <c r="H19" s="12">
        <v>197800</v>
      </c>
      <c r="I19" s="11">
        <f t="shared" si="3"/>
        <v>1.226385263536429</v>
      </c>
      <c r="J19" s="7" t="str">
        <f t="shared" si="2"/>
        <v>Sim</v>
      </c>
      <c r="K19" s="7" t="str">
        <f>IF(Tabela35[[#This Row],[% homologado]]&gt;0.9,"Contrato de Fornecimento",IF(Tabela35[[#This Row],[% Cadastrado]]&lt;0.7,"Compra Direta","Prazo Adicional ao $ 5º do Art.3º*"))</f>
        <v>Contrato de Fornecimento</v>
      </c>
    </row>
    <row r="20" spans="1:11" x14ac:dyDescent="0.35">
      <c r="A20" s="43" t="s">
        <v>20</v>
      </c>
      <c r="B20" s="43" t="s">
        <v>375</v>
      </c>
      <c r="C20" s="12">
        <v>161110</v>
      </c>
      <c r="D20" s="35">
        <f t="shared" si="0"/>
        <v>112777</v>
      </c>
      <c r="E20" s="38">
        <f t="shared" si="1"/>
        <v>144999</v>
      </c>
      <c r="F20" s="12">
        <v>190320</v>
      </c>
      <c r="G20" s="45">
        <f>Tabela35[[#This Row],[Volume
Cadastrado (m³)]]/Tabela35[[#This Row],[Volume equivalente de  Etanol Anidro comercializado em 2024 (m³)]]</f>
        <v>1.1813046986530942</v>
      </c>
      <c r="H20" s="12">
        <v>190320</v>
      </c>
      <c r="I20" s="11">
        <f t="shared" si="3"/>
        <v>1.1813046986530942</v>
      </c>
      <c r="J20" s="7" t="str">
        <f t="shared" si="2"/>
        <v>Sim</v>
      </c>
      <c r="K20" s="7" t="str">
        <f>IF(Tabela35[[#This Row],[% homologado]]&gt;0.9,"Contrato de Fornecimento",IF(Tabela35[[#This Row],[% Cadastrado]]&lt;0.7,"Compra Direta","Prazo Adicional ao $ 5º do Art.3º*"))</f>
        <v>Contrato de Fornecimento</v>
      </c>
    </row>
    <row r="21" spans="1:11" x14ac:dyDescent="0.35">
      <c r="A21" s="43" t="s">
        <v>22</v>
      </c>
      <c r="B21" s="43" t="s">
        <v>229</v>
      </c>
      <c r="C21" s="12">
        <v>138474</v>
      </c>
      <c r="D21" s="35">
        <f t="shared" si="0"/>
        <v>96931.799999999988</v>
      </c>
      <c r="E21" s="38">
        <f t="shared" si="1"/>
        <v>124626.6</v>
      </c>
      <c r="F21" s="12">
        <v>131400</v>
      </c>
      <c r="G21" s="45">
        <f>Tabela35[[#This Row],[Volume
Cadastrado (m³)]]/Tabela35[[#This Row],[Volume equivalente de  Etanol Anidro comercializado em 2024 (m³)]]</f>
        <v>0.94891459768620823</v>
      </c>
      <c r="H21" s="12">
        <v>131400</v>
      </c>
      <c r="I21" s="11">
        <f t="shared" si="3"/>
        <v>0.94891459768620823</v>
      </c>
      <c r="J21" s="7" t="str">
        <f t="shared" si="2"/>
        <v>Sim</v>
      </c>
      <c r="K21" s="7" t="str">
        <f>IF(Tabela35[[#This Row],[% homologado]]&gt;0.9,"Contrato de Fornecimento",IF(Tabela35[[#This Row],[% Cadastrado]]&lt;0.7,"Compra Direta","Prazo Adicional ao $ 5º do Art.3º*"))</f>
        <v>Contrato de Fornecimento</v>
      </c>
    </row>
    <row r="22" spans="1:11" x14ac:dyDescent="0.35">
      <c r="A22" s="43" t="s">
        <v>26</v>
      </c>
      <c r="B22" s="43" t="s">
        <v>256</v>
      </c>
      <c r="C22" s="12">
        <v>135913</v>
      </c>
      <c r="D22" s="35">
        <f t="shared" si="0"/>
        <v>95139.099999999991</v>
      </c>
      <c r="E22" s="38">
        <f t="shared" si="1"/>
        <v>122321.7</v>
      </c>
      <c r="F22" s="12">
        <v>131300</v>
      </c>
      <c r="G22" s="45">
        <f>Tabela35[[#This Row],[Volume
Cadastrado (m³)]]/Tabela35[[#This Row],[Volume equivalente de  Etanol Anidro comercializado em 2024 (m³)]]</f>
        <v>0.96605917020446908</v>
      </c>
      <c r="H22" s="12">
        <v>131300</v>
      </c>
      <c r="I22" s="11">
        <f t="shared" si="3"/>
        <v>0.96605917020446908</v>
      </c>
      <c r="J22" s="7" t="str">
        <f t="shared" si="2"/>
        <v>Sim</v>
      </c>
      <c r="K22" s="7" t="str">
        <f>IF(Tabela35[[#This Row],[% homologado]]&gt;0.9,"Contrato de Fornecimento",IF(Tabela35[[#This Row],[% Cadastrado]]&lt;0.7,"Compra Direta","Prazo Adicional ao $ 5º do Art.3º*"))</f>
        <v>Contrato de Fornecimento</v>
      </c>
    </row>
    <row r="23" spans="1:11" x14ac:dyDescent="0.35">
      <c r="A23" s="43" t="s">
        <v>30</v>
      </c>
      <c r="B23" s="43" t="s">
        <v>205</v>
      </c>
      <c r="C23" s="12">
        <v>134838</v>
      </c>
      <c r="D23" s="35">
        <f t="shared" si="0"/>
        <v>94386.599999999991</v>
      </c>
      <c r="E23" s="38">
        <f t="shared" si="1"/>
        <v>121354.2</v>
      </c>
      <c r="F23" s="12">
        <v>128308</v>
      </c>
      <c r="G23" s="45">
        <f>Tabela35[[#This Row],[Volume
Cadastrado (m³)]]/Tabela35[[#This Row],[Volume equivalente de  Etanol Anidro comercializado em 2024 (m³)]]</f>
        <v>0.95157151544816743</v>
      </c>
      <c r="H23" s="12">
        <v>128308</v>
      </c>
      <c r="I23" s="11">
        <f t="shared" si="3"/>
        <v>0.95157151544816743</v>
      </c>
      <c r="J23" s="7" t="str">
        <f t="shared" si="2"/>
        <v>Sim</v>
      </c>
      <c r="K23" s="7" t="str">
        <f>IF(Tabela35[[#This Row],[% homologado]]&gt;0.9,"Contrato de Fornecimento",IF(Tabela35[[#This Row],[% Cadastrado]]&lt;0.7,"Compra Direta","Prazo Adicional ao $ 5º do Art.3º*"))</f>
        <v>Contrato de Fornecimento</v>
      </c>
    </row>
    <row r="24" spans="1:11" x14ac:dyDescent="0.35">
      <c r="A24" s="43" t="s">
        <v>32</v>
      </c>
      <c r="B24" s="43" t="s">
        <v>208</v>
      </c>
      <c r="C24" s="12">
        <v>134012</v>
      </c>
      <c r="D24" s="35">
        <f t="shared" si="0"/>
        <v>93808.4</v>
      </c>
      <c r="E24" s="38">
        <f t="shared" si="1"/>
        <v>120610.8</v>
      </c>
      <c r="F24" s="12">
        <v>146358</v>
      </c>
      <c r="G24" s="45">
        <f>Tabela35[[#This Row],[Volume
Cadastrado (m³)]]/Tabela35[[#This Row],[Volume equivalente de  Etanol Anidro comercializado em 2024 (m³)]]</f>
        <v>1.0921260782616482</v>
      </c>
      <c r="H24" s="12">
        <v>146358</v>
      </c>
      <c r="I24" s="11">
        <f t="shared" si="3"/>
        <v>1.0921260782616482</v>
      </c>
      <c r="J24" s="7" t="str">
        <f t="shared" si="2"/>
        <v>Sim</v>
      </c>
      <c r="K24" s="7" t="str">
        <f>IF(Tabela35[[#This Row],[% homologado]]&gt;0.9,"Contrato de Fornecimento",IF(Tabela35[[#This Row],[% Cadastrado]]&lt;0.7,"Compra Direta","Prazo Adicional ao $ 5º do Art.3º*"))</f>
        <v>Contrato de Fornecimento</v>
      </c>
    </row>
    <row r="25" spans="1:11" x14ac:dyDescent="0.35">
      <c r="A25" s="43" t="s">
        <v>31</v>
      </c>
      <c r="B25" s="43" t="s">
        <v>251</v>
      </c>
      <c r="C25" s="12">
        <v>131580</v>
      </c>
      <c r="D25" s="35">
        <f t="shared" si="0"/>
        <v>92106</v>
      </c>
      <c r="E25" s="38">
        <f t="shared" si="1"/>
        <v>118422</v>
      </c>
      <c r="F25" s="12">
        <v>130600</v>
      </c>
      <c r="G25" s="45">
        <f>Tabela35[[#This Row],[Volume
Cadastrado (m³)]]/Tabela35[[#This Row],[Volume equivalente de  Etanol Anidro comercializado em 2024 (m³)]]</f>
        <v>0.99255205958352333</v>
      </c>
      <c r="H25" s="12">
        <v>130600</v>
      </c>
      <c r="I25" s="11">
        <f t="shared" si="3"/>
        <v>0.99255205958352333</v>
      </c>
      <c r="J25" s="7" t="str">
        <f t="shared" si="2"/>
        <v>Sim</v>
      </c>
      <c r="K25" s="7" t="str">
        <f>IF(Tabela35[[#This Row],[% homologado]]&gt;0.9,"Contrato de Fornecimento",IF(Tabela35[[#This Row],[% Cadastrado]]&lt;0.7,"Compra Direta","Prazo Adicional ao $ 5º do Art.3º*"))</f>
        <v>Contrato de Fornecimento</v>
      </c>
    </row>
    <row r="26" spans="1:11" x14ac:dyDescent="0.35">
      <c r="A26" s="43" t="s">
        <v>27</v>
      </c>
      <c r="B26" s="43" t="s">
        <v>227</v>
      </c>
      <c r="C26" s="12">
        <v>124876</v>
      </c>
      <c r="D26" s="36">
        <f t="shared" si="0"/>
        <v>87413.2</v>
      </c>
      <c r="E26" s="37">
        <f t="shared" si="1"/>
        <v>112388.40000000001</v>
      </c>
      <c r="F26" s="12">
        <v>120200</v>
      </c>
      <c r="G26" s="45">
        <f>Tabela35[[#This Row],[Volume
Cadastrado (m³)]]/Tabela35[[#This Row],[Volume equivalente de  Etanol Anidro comercializado em 2024 (m³)]]</f>
        <v>0.96255485441558031</v>
      </c>
      <c r="H26" s="12">
        <v>120200</v>
      </c>
      <c r="I26" s="11">
        <f t="shared" si="3"/>
        <v>0.96255485441558031</v>
      </c>
      <c r="J26" s="7" t="str">
        <f t="shared" si="2"/>
        <v>Sim</v>
      </c>
      <c r="K26" s="7" t="str">
        <f>IF(Tabela35[[#This Row],[% homologado]]&gt;0.9,"Contrato de Fornecimento",IF(Tabela35[[#This Row],[% Cadastrado]]&lt;0.7,"Compra Direta","Prazo Adicional ao $ 5º do Art.3º*"))</f>
        <v>Contrato de Fornecimento</v>
      </c>
    </row>
    <row r="27" spans="1:11" x14ac:dyDescent="0.35">
      <c r="A27" s="43" t="s">
        <v>23</v>
      </c>
      <c r="B27" s="43" t="s">
        <v>255</v>
      </c>
      <c r="C27" s="12">
        <v>124872</v>
      </c>
      <c r="D27" s="35">
        <f t="shared" si="0"/>
        <v>87410.4</v>
      </c>
      <c r="E27" s="38">
        <f t="shared" si="1"/>
        <v>112384.8</v>
      </c>
      <c r="F27" s="12">
        <v>95900</v>
      </c>
      <c r="G27" s="45">
        <f>Tabela35[[#This Row],[Volume
Cadastrado (m³)]]/Tabela35[[#This Row],[Volume equivalente de  Etanol Anidro comercializado em 2024 (m³)]]</f>
        <v>0.76798641809212631</v>
      </c>
      <c r="H27" s="12">
        <v>95900</v>
      </c>
      <c r="I27" s="11">
        <f t="shared" si="3"/>
        <v>0.76798641809212631</v>
      </c>
      <c r="J27" s="7" t="str">
        <f t="shared" si="2"/>
        <v>Não</v>
      </c>
      <c r="K27" s="7" t="str">
        <f>IF(Tabela35[[#This Row],[% homologado]]&gt;0.9,"Contrato de Fornecimento",IF(Tabela35[[#This Row],[% Cadastrado]]&lt;0.7,"Compra Direta","Prazo Adicional ao $ 5º do Art.3º*"))</f>
        <v>Prazo Adicional ao $ 5º do Art.3º*</v>
      </c>
    </row>
    <row r="28" spans="1:11" x14ac:dyDescent="0.35">
      <c r="A28" s="43" t="s">
        <v>24</v>
      </c>
      <c r="B28" s="43" t="s">
        <v>279</v>
      </c>
      <c r="C28" s="12">
        <v>117541</v>
      </c>
      <c r="D28" s="35">
        <f t="shared" si="0"/>
        <v>82278.7</v>
      </c>
      <c r="E28" s="38">
        <f t="shared" si="1"/>
        <v>105786.90000000001</v>
      </c>
      <c r="F28" s="12">
        <v>175920</v>
      </c>
      <c r="G28" s="45">
        <f>Tabela35[[#This Row],[Volume
Cadastrado (m³)]]/Tabela35[[#This Row],[Volume equivalente de  Etanol Anidro comercializado em 2024 (m³)]]</f>
        <v>1.4966692473264649</v>
      </c>
      <c r="H28" s="12">
        <v>175920</v>
      </c>
      <c r="I28" s="11">
        <f t="shared" si="3"/>
        <v>1.4966692473264649</v>
      </c>
      <c r="J28" s="7" t="str">
        <f t="shared" si="2"/>
        <v>Sim</v>
      </c>
      <c r="K28" s="7" t="str">
        <f>IF(Tabela35[[#This Row],[% homologado]]&gt;0.9,"Contrato de Fornecimento",IF(Tabela35[[#This Row],[% Cadastrado]]&lt;0.7,"Compra Direta","Prazo Adicional ao $ 5º do Art.3º*"))</f>
        <v>Contrato de Fornecimento</v>
      </c>
    </row>
    <row r="29" spans="1:11" x14ac:dyDescent="0.35">
      <c r="A29" s="43" t="s">
        <v>28</v>
      </c>
      <c r="B29" s="43" t="s">
        <v>207</v>
      </c>
      <c r="C29" s="12">
        <v>115878</v>
      </c>
      <c r="D29" s="35">
        <f t="shared" si="0"/>
        <v>81114.599999999991</v>
      </c>
      <c r="E29" s="38">
        <f t="shared" si="1"/>
        <v>104290.2</v>
      </c>
      <c r="F29" s="12">
        <v>107624</v>
      </c>
      <c r="G29" s="45">
        <f>Tabela35[[#This Row],[Volume
Cadastrado (m³)]]/Tabela35[[#This Row],[Volume equivalente de  Etanol Anidro comercializado em 2024 (m³)]]</f>
        <v>0.92876991318455615</v>
      </c>
      <c r="H29" s="12">
        <v>107624</v>
      </c>
      <c r="I29" s="11">
        <f t="shared" si="3"/>
        <v>0.92876991318455615</v>
      </c>
      <c r="J29" s="7" t="str">
        <f t="shared" si="2"/>
        <v>Sim</v>
      </c>
      <c r="K29" s="7" t="str">
        <f>IF(Tabela35[[#This Row],[% homologado]]&gt;0.9,"Contrato de Fornecimento",IF(Tabela35[[#This Row],[% Cadastrado]]&lt;0.7,"Compra Direta","Prazo Adicional ao $ 5º do Art.3º*"))</f>
        <v>Contrato de Fornecimento</v>
      </c>
    </row>
    <row r="30" spans="1:11" x14ac:dyDescent="0.35">
      <c r="A30" s="43" t="s">
        <v>35</v>
      </c>
      <c r="B30" s="43" t="s">
        <v>250</v>
      </c>
      <c r="C30" s="12">
        <v>112709</v>
      </c>
      <c r="D30" s="35">
        <f t="shared" si="0"/>
        <v>78896.299999999988</v>
      </c>
      <c r="E30" s="38">
        <f t="shared" si="1"/>
        <v>101438.1</v>
      </c>
      <c r="F30" s="12">
        <v>96400</v>
      </c>
      <c r="G30" s="45">
        <f>Tabela35[[#This Row],[Volume
Cadastrado (m³)]]/Tabela35[[#This Row],[Volume equivalente de  Etanol Anidro comercializado em 2024 (m³)]]</f>
        <v>0.85529993168247431</v>
      </c>
      <c r="H30" s="12">
        <v>96400</v>
      </c>
      <c r="I30" s="11">
        <f t="shared" si="3"/>
        <v>0.85529993168247431</v>
      </c>
      <c r="J30" s="7" t="str">
        <f t="shared" si="2"/>
        <v>Não</v>
      </c>
      <c r="K30" s="7" t="str">
        <f>IF(Tabela35[[#This Row],[% homologado]]&gt;0.9,"Contrato de Fornecimento",IF(Tabela35[[#This Row],[% Cadastrado]]&lt;0.7,"Compra Direta","Prazo Adicional ao $ 5º do Art.3º*"))</f>
        <v>Prazo Adicional ao $ 5º do Art.3º*</v>
      </c>
    </row>
    <row r="31" spans="1:11" x14ac:dyDescent="0.35">
      <c r="A31" s="43" t="s">
        <v>36</v>
      </c>
      <c r="B31" s="43" t="s">
        <v>291</v>
      </c>
      <c r="C31" s="12">
        <v>92796</v>
      </c>
      <c r="D31" s="35">
        <f t="shared" si="0"/>
        <v>64957.2</v>
      </c>
      <c r="E31" s="38">
        <f t="shared" si="1"/>
        <v>83516.400000000009</v>
      </c>
      <c r="F31" s="12">
        <v>93000</v>
      </c>
      <c r="G31" s="45">
        <f>Tabela35[[#This Row],[Volume
Cadastrado (m³)]]/Tabela35[[#This Row],[Volume equivalente de  Etanol Anidro comercializado em 2024 (m³)]]</f>
        <v>1.0021983706194233</v>
      </c>
      <c r="H31" s="12">
        <v>93000</v>
      </c>
      <c r="I31" s="11">
        <f t="shared" si="3"/>
        <v>1.0021983706194233</v>
      </c>
      <c r="J31" s="7" t="str">
        <f t="shared" si="2"/>
        <v>Sim</v>
      </c>
      <c r="K31" s="7" t="str">
        <f>IF(Tabela35[[#This Row],[% homologado]]&gt;0.9,"Contrato de Fornecimento",IF(Tabela35[[#This Row],[% Cadastrado]]&lt;0.7,"Compra Direta","Prazo Adicional ao $ 5º do Art.3º*"))</f>
        <v>Contrato de Fornecimento</v>
      </c>
    </row>
    <row r="32" spans="1:11" x14ac:dyDescent="0.35">
      <c r="A32" s="43" t="s">
        <v>34</v>
      </c>
      <c r="B32" s="43" t="s">
        <v>368</v>
      </c>
      <c r="C32" s="12">
        <v>88596</v>
      </c>
      <c r="D32" s="35">
        <f t="shared" si="0"/>
        <v>62017.2</v>
      </c>
      <c r="E32" s="38">
        <f t="shared" si="1"/>
        <v>79736.400000000009</v>
      </c>
      <c r="F32" s="12">
        <v>68720</v>
      </c>
      <c r="G32" s="45">
        <f>Tabela35[[#This Row],[Volume
Cadastrado (m³)]]/Tabela35[[#This Row],[Volume equivalente de  Etanol Anidro comercializado em 2024 (m³)]]</f>
        <v>0.77565578581425798</v>
      </c>
      <c r="H32" s="12">
        <v>0</v>
      </c>
      <c r="I32" s="8">
        <f t="shared" si="3"/>
        <v>0</v>
      </c>
      <c r="J32" s="7" t="str">
        <f t="shared" si="2"/>
        <v>Não</v>
      </c>
      <c r="K32" s="7" t="str">
        <f>IF(Tabela35[[#This Row],[% homologado]]&gt;=0.9,"Contrato de Fornecimento",IF(Tabela35[[#This Row],[% Cadastrado]]&lt;0.7,"Compra Direta","Prazo Adicional ao $ 5º do Art.3º*"))</f>
        <v>Prazo Adicional ao $ 5º do Art.3º*</v>
      </c>
    </row>
    <row r="33" spans="1:11" x14ac:dyDescent="0.35">
      <c r="A33" s="43" t="s">
        <v>33</v>
      </c>
      <c r="B33" s="43" t="s">
        <v>320</v>
      </c>
      <c r="C33" s="12">
        <v>86727</v>
      </c>
      <c r="D33" s="35">
        <f t="shared" si="0"/>
        <v>60708.899999999994</v>
      </c>
      <c r="E33" s="38">
        <f t="shared" si="1"/>
        <v>78054.3</v>
      </c>
      <c r="F33" s="12">
        <v>141300</v>
      </c>
      <c r="G33" s="45">
        <f>Tabela35[[#This Row],[Volume
Cadastrado (m³)]]/Tabela35[[#This Row],[Volume equivalente de  Etanol Anidro comercializado em 2024 (m³)]]</f>
        <v>1.629250406447819</v>
      </c>
      <c r="H33" s="12">
        <v>103000</v>
      </c>
      <c r="I33" s="11">
        <f t="shared" si="3"/>
        <v>1.1876347619541781</v>
      </c>
      <c r="J33" s="7" t="str">
        <f t="shared" si="2"/>
        <v>Sim</v>
      </c>
      <c r="K33" s="7" t="str">
        <f>IF(Tabela35[[#This Row],[% homologado]]&gt;0.9,"Contrato de Fornecimento",IF(Tabela35[[#This Row],[% Cadastrado]]&lt;0.7,"Compra Direta","Prazo Adicional ao $ 5º do Art.3º*"))</f>
        <v>Contrato de Fornecimento</v>
      </c>
    </row>
    <row r="34" spans="1:11" x14ac:dyDescent="0.35">
      <c r="A34" s="43" t="s">
        <v>39</v>
      </c>
      <c r="B34" s="43" t="s">
        <v>292</v>
      </c>
      <c r="C34" s="12">
        <v>75445</v>
      </c>
      <c r="D34" s="35">
        <f t="shared" si="0"/>
        <v>52811.5</v>
      </c>
      <c r="E34" s="38">
        <f t="shared" si="1"/>
        <v>67900.5</v>
      </c>
      <c r="F34" s="12">
        <v>70400</v>
      </c>
      <c r="G34" s="45">
        <f>Tabela35[[#This Row],[Volume
Cadastrado (m³)]]/Tabela35[[#This Row],[Volume equivalente de  Etanol Anidro comercializado em 2024 (m³)]]</f>
        <v>0.93313009477102526</v>
      </c>
      <c r="H34" s="12">
        <v>70400</v>
      </c>
      <c r="I34" s="11">
        <f t="shared" si="3"/>
        <v>0.93313009477102526</v>
      </c>
      <c r="J34" s="7" t="str">
        <f t="shared" si="2"/>
        <v>Sim</v>
      </c>
      <c r="K34" s="7" t="str">
        <f>IF(Tabela35[[#This Row],[% homologado]]&gt;0.9,"Contrato de Fornecimento",IF(Tabela35[[#This Row],[% Cadastrado]]&lt;0.7,"Compra Direta","Prazo Adicional ao $ 5º do Art.3º*"))</f>
        <v>Contrato de Fornecimento</v>
      </c>
    </row>
    <row r="35" spans="1:11" x14ac:dyDescent="0.35">
      <c r="A35" s="43" t="s">
        <v>38</v>
      </c>
      <c r="B35" s="43" t="s">
        <v>286</v>
      </c>
      <c r="C35" s="12">
        <v>74514</v>
      </c>
      <c r="D35" s="35">
        <f t="shared" si="0"/>
        <v>52159.799999999996</v>
      </c>
      <c r="E35" s="38">
        <f t="shared" si="1"/>
        <v>67062.600000000006</v>
      </c>
      <c r="F35" s="12">
        <v>67600</v>
      </c>
      <c r="G35" s="45">
        <f>Tabela35[[#This Row],[Volume
Cadastrado (m³)]]/Tabela35[[#This Row],[Volume equivalente de  Etanol Anidro comercializado em 2024 (m³)]]</f>
        <v>0.90721206753093375</v>
      </c>
      <c r="H35" s="12">
        <v>67600</v>
      </c>
      <c r="I35" s="8">
        <f t="shared" si="3"/>
        <v>0.90721206753093375</v>
      </c>
      <c r="J35" s="7" t="str">
        <f t="shared" si="2"/>
        <v>Sim</v>
      </c>
      <c r="K35" s="7" t="str">
        <f>IF(Tabela35[[#This Row],[% homologado]]&gt;0.9,"Contrato de Fornecimento",IF(Tabela35[[#This Row],[% Cadastrado]]&lt;0.7,"Compra Direta","Prazo Adicional ao $ 5º do Art.3º*"))</f>
        <v>Contrato de Fornecimento</v>
      </c>
    </row>
    <row r="36" spans="1:11" x14ac:dyDescent="0.35">
      <c r="A36" s="43" t="s">
        <v>393</v>
      </c>
      <c r="B36" s="43" t="s">
        <v>318</v>
      </c>
      <c r="C36" s="12">
        <v>71008</v>
      </c>
      <c r="D36" s="36">
        <f t="shared" si="0"/>
        <v>49705.599999999999</v>
      </c>
      <c r="E36" s="37">
        <f t="shared" si="1"/>
        <v>63907.200000000004</v>
      </c>
      <c r="F36" s="12">
        <v>101515</v>
      </c>
      <c r="G36" s="45">
        <f>Tabela35[[#This Row],[Volume
Cadastrado (m³)]]/Tabela35[[#This Row],[Volume equivalente de  Etanol Anidro comercializado em 2024 (m³)]]</f>
        <v>1.429627647589004</v>
      </c>
      <c r="H36" s="12">
        <v>98515</v>
      </c>
      <c r="I36" s="11">
        <f t="shared" si="3"/>
        <v>1.3873788868859847</v>
      </c>
      <c r="J36" s="7" t="str">
        <f t="shared" si="2"/>
        <v>Sim</v>
      </c>
      <c r="K36" s="7" t="str">
        <f>IF(Tabela35[[#This Row],[% homologado]]&gt;0.9,"Contrato de Fornecimento",IF(Tabela35[[#This Row],[% Cadastrado]]&lt;0.7,"Compra Direta","Prazo Adicional ao $ 5º do Art.3º*"))</f>
        <v>Contrato de Fornecimento</v>
      </c>
    </row>
    <row r="37" spans="1:11" x14ac:dyDescent="0.35">
      <c r="A37" s="43" t="s">
        <v>47</v>
      </c>
      <c r="B37" s="43" t="s">
        <v>232</v>
      </c>
      <c r="C37" s="12">
        <v>70998</v>
      </c>
      <c r="D37" s="35">
        <f t="shared" si="0"/>
        <v>49698.6</v>
      </c>
      <c r="E37" s="38">
        <f t="shared" si="1"/>
        <v>63898.200000000004</v>
      </c>
      <c r="F37" s="12">
        <v>84000</v>
      </c>
      <c r="G37" s="45">
        <f>Tabela35[[#This Row],[Volume
Cadastrado (m³)]]/Tabela35[[#This Row],[Volume equivalente de  Etanol Anidro comercializado em 2024 (m³)]]</f>
        <v>1.1831319192089917</v>
      </c>
      <c r="H37" s="12">
        <v>84000</v>
      </c>
      <c r="I37" s="11">
        <f t="shared" si="3"/>
        <v>1.1831319192089917</v>
      </c>
      <c r="J37" s="7" t="str">
        <f t="shared" si="2"/>
        <v>Sim</v>
      </c>
      <c r="K37" s="7" t="str">
        <f>IF(Tabela35[[#This Row],[% homologado]]&gt;0.9,"Contrato de Fornecimento",IF(Tabela35[[#This Row],[% Cadastrado]]&lt;0.7,"Compra Direta","Prazo Adicional ao $ 5º do Art.3º*"))</f>
        <v>Contrato de Fornecimento</v>
      </c>
    </row>
    <row r="38" spans="1:11" x14ac:dyDescent="0.35">
      <c r="A38" s="43" t="s">
        <v>149</v>
      </c>
      <c r="B38" s="43" t="s">
        <v>215</v>
      </c>
      <c r="C38" s="12">
        <v>63687</v>
      </c>
      <c r="D38" s="35">
        <f t="shared" si="0"/>
        <v>44580.899999999994</v>
      </c>
      <c r="E38" s="38">
        <f t="shared" si="1"/>
        <v>57318.3</v>
      </c>
      <c r="F38" s="12">
        <v>252000</v>
      </c>
      <c r="G38" s="46">
        <f>Tabela35[[#This Row],[Volume
Cadastrado (m³)]]/Tabela35[[#This Row],[Volume equivalente de  Etanol Anidro comercializado em 2024 (m³)]]</f>
        <v>3.9568514767534975</v>
      </c>
      <c r="H38" s="12">
        <v>252000</v>
      </c>
      <c r="I38" s="11">
        <f t="shared" si="3"/>
        <v>3.9568514767534975</v>
      </c>
      <c r="J38" s="7" t="str">
        <f t="shared" si="2"/>
        <v>Sim</v>
      </c>
      <c r="K38" s="7" t="str">
        <f>IF(Tabela35[[#This Row],[% homologado]]&gt;0.9,"Contrato de Fornecimento",IF(Tabela35[[#This Row],[% Cadastrado]]&lt;0.7,"Compra Direta","Prazo Adicional ao $ 5º do Art.3º*"))</f>
        <v>Contrato de Fornecimento</v>
      </c>
    </row>
    <row r="39" spans="1:11" x14ac:dyDescent="0.35">
      <c r="A39" s="43" t="s">
        <v>42</v>
      </c>
      <c r="B39" s="43" t="s">
        <v>281</v>
      </c>
      <c r="C39" s="12">
        <v>63683</v>
      </c>
      <c r="D39" s="36">
        <f t="shared" si="0"/>
        <v>44578.1</v>
      </c>
      <c r="E39" s="37">
        <f t="shared" si="1"/>
        <v>57314.700000000004</v>
      </c>
      <c r="F39" s="12">
        <v>73542</v>
      </c>
      <c r="G39" s="45">
        <f>Tabela35[[#This Row],[Volume
Cadastrado (m³)]]/Tabela35[[#This Row],[Volume equivalente de  Etanol Anidro comercializado em 2024 (m³)]]</f>
        <v>1.1548136865411491</v>
      </c>
      <c r="H39" s="12">
        <v>73542</v>
      </c>
      <c r="I39" s="11">
        <f t="shared" si="3"/>
        <v>1.1548136865411491</v>
      </c>
      <c r="J39" s="7" t="str">
        <f t="shared" si="2"/>
        <v>Sim</v>
      </c>
      <c r="K39" s="7" t="str">
        <f>IF(Tabela35[[#This Row],[% homologado]]&gt;0.9,"Contrato de Fornecimento",IF(Tabela35[[#This Row],[% Cadastrado]]&lt;0.7,"Compra Direta","Prazo Adicional ao $ 5º do Art.3º*"))</f>
        <v>Contrato de Fornecimento</v>
      </c>
    </row>
    <row r="40" spans="1:11" x14ac:dyDescent="0.35">
      <c r="A40" s="43" t="s">
        <v>40</v>
      </c>
      <c r="B40" s="43" t="s">
        <v>194</v>
      </c>
      <c r="C40" s="12">
        <v>58451</v>
      </c>
      <c r="D40" s="35">
        <f t="shared" si="0"/>
        <v>40915.699999999997</v>
      </c>
      <c r="E40" s="38">
        <f t="shared" si="1"/>
        <v>52605.9</v>
      </c>
      <c r="F40" s="12">
        <v>72000</v>
      </c>
      <c r="G40" s="45">
        <f>Tabela35[[#This Row],[Volume
Cadastrado (m³)]]/Tabela35[[#This Row],[Volume equivalente de  Etanol Anidro comercializado em 2024 (m³)]]</f>
        <v>1.2318009957058049</v>
      </c>
      <c r="H40" s="12">
        <v>72000</v>
      </c>
      <c r="I40" s="11">
        <f t="shared" si="3"/>
        <v>1.2318009957058049</v>
      </c>
      <c r="J40" s="7" t="str">
        <f t="shared" si="2"/>
        <v>Sim</v>
      </c>
      <c r="K40" s="7" t="str">
        <f>IF(Tabela35[[#This Row],[% homologado]]&gt;0.9,"Contrato de Fornecimento",IF(Tabela35[[#This Row],[% Cadastrado]]&lt;0.7,"Compra Direta","Prazo Adicional ao $ 5º do Art.3º*"))</f>
        <v>Contrato de Fornecimento</v>
      </c>
    </row>
    <row r="41" spans="1:11" x14ac:dyDescent="0.35">
      <c r="A41" s="43" t="s">
        <v>45</v>
      </c>
      <c r="B41" s="43" t="s">
        <v>278</v>
      </c>
      <c r="C41" s="12">
        <v>57391</v>
      </c>
      <c r="D41" s="35">
        <f t="shared" ref="D41:D72" si="4">C41*0.7</f>
        <v>40173.699999999997</v>
      </c>
      <c r="E41" s="38">
        <f t="shared" ref="E41:E72" si="5">C41*0.9</f>
        <v>51651.9</v>
      </c>
      <c r="F41" s="12">
        <v>58643</v>
      </c>
      <c r="G41" s="45">
        <f>Tabela35[[#This Row],[Volume
Cadastrado (m³)]]/Tabela35[[#This Row],[Volume equivalente de  Etanol Anidro comercializado em 2024 (m³)]]</f>
        <v>1.0218152672021745</v>
      </c>
      <c r="H41" s="12">
        <v>58643</v>
      </c>
      <c r="I41" s="11">
        <f t="shared" si="3"/>
        <v>1.0218152672021745</v>
      </c>
      <c r="J41" s="7" t="str">
        <f t="shared" ref="J41:J72" si="6">IF(I41&gt;=90%,"Sim","Não")</f>
        <v>Sim</v>
      </c>
      <c r="K41" s="7" t="str">
        <f>IF(Tabela35[[#This Row],[% homologado]]&gt;0.9,"Contrato de Fornecimento",IF(Tabela35[[#This Row],[% Cadastrado]]&lt;0.7,"Compra Direta","Prazo Adicional ao $ 5º do Art.3º*"))</f>
        <v>Contrato de Fornecimento</v>
      </c>
    </row>
    <row r="42" spans="1:11" x14ac:dyDescent="0.35">
      <c r="A42" s="43" t="s">
        <v>41</v>
      </c>
      <c r="B42" s="43" t="s">
        <v>310</v>
      </c>
      <c r="C42" s="12">
        <v>53747</v>
      </c>
      <c r="D42" s="35">
        <f t="shared" si="4"/>
        <v>37622.899999999994</v>
      </c>
      <c r="E42" s="38">
        <f t="shared" si="5"/>
        <v>48372.3</v>
      </c>
      <c r="F42" s="12">
        <v>50400</v>
      </c>
      <c r="G42" s="45">
        <f>Tabela35[[#This Row],[Volume
Cadastrado (m³)]]/Tabela35[[#This Row],[Volume equivalente de  Etanol Anidro comercializado em 2024 (m³)]]</f>
        <v>0.93772675684224238</v>
      </c>
      <c r="H42" s="12">
        <v>50400</v>
      </c>
      <c r="I42" s="11">
        <f t="shared" si="3"/>
        <v>0.93772675684224238</v>
      </c>
      <c r="J42" s="7" t="str">
        <f t="shared" si="6"/>
        <v>Sim</v>
      </c>
      <c r="K42" s="7" t="str">
        <f>IF(Tabela35[[#This Row],[% homologado]]&gt;0.9,"Contrato de Fornecimento",IF(Tabela35[[#This Row],[% Cadastrado]]&lt;0.7,"Compra Direta","Prazo Adicional ao $ 5º do Art.3º*"))</f>
        <v>Contrato de Fornecimento</v>
      </c>
    </row>
    <row r="43" spans="1:11" x14ac:dyDescent="0.35">
      <c r="A43" s="43" t="s">
        <v>46</v>
      </c>
      <c r="B43" s="43" t="s">
        <v>185</v>
      </c>
      <c r="C43" s="12">
        <v>53500</v>
      </c>
      <c r="D43" s="35">
        <f t="shared" si="4"/>
        <v>37450</v>
      </c>
      <c r="E43" s="38">
        <f t="shared" si="5"/>
        <v>48150</v>
      </c>
      <c r="F43" s="12">
        <v>90000</v>
      </c>
      <c r="G43" s="45">
        <f>Tabela35[[#This Row],[Volume
Cadastrado (m³)]]/Tabela35[[#This Row],[Volume equivalente de  Etanol Anidro comercializado em 2024 (m³)]]</f>
        <v>1.6822429906542056</v>
      </c>
      <c r="H43" s="12">
        <v>90000</v>
      </c>
      <c r="I43" s="11">
        <f t="shared" ref="I43:I74" si="7">H43/C43</f>
        <v>1.6822429906542056</v>
      </c>
      <c r="J43" s="7" t="str">
        <f t="shared" si="6"/>
        <v>Sim</v>
      </c>
      <c r="K43" s="7" t="str">
        <f>IF(Tabela35[[#This Row],[% homologado]]&gt;0.9,"Contrato de Fornecimento",IF(Tabela35[[#This Row],[% Cadastrado]]&lt;0.7,"Compra Direta","Prazo Adicional ao $ 5º do Art.3º*"))</f>
        <v>Contrato de Fornecimento</v>
      </c>
    </row>
    <row r="44" spans="1:11" x14ac:dyDescent="0.35">
      <c r="A44" s="43" t="s">
        <v>44</v>
      </c>
      <c r="B44" s="43" t="s">
        <v>349</v>
      </c>
      <c r="C44" s="12">
        <v>50665</v>
      </c>
      <c r="D44" s="35">
        <f t="shared" si="4"/>
        <v>35465.5</v>
      </c>
      <c r="E44" s="38">
        <f t="shared" si="5"/>
        <v>45598.5</v>
      </c>
      <c r="F44" s="12">
        <v>52000</v>
      </c>
      <c r="G44" s="45">
        <f>Tabela35[[#This Row],[Volume
Cadastrado (m³)]]/Tabela35[[#This Row],[Volume equivalente de  Etanol Anidro comercializado em 2024 (m³)]]</f>
        <v>1.0263495509720715</v>
      </c>
      <c r="H44" s="12">
        <v>52000</v>
      </c>
      <c r="I44" s="11">
        <f t="shared" si="7"/>
        <v>1.0263495509720715</v>
      </c>
      <c r="J44" s="7" t="str">
        <f t="shared" si="6"/>
        <v>Sim</v>
      </c>
      <c r="K44" s="7" t="str">
        <f>IF(Tabela35[[#This Row],[% homologado]]&gt;0.9,"Contrato de Fornecimento",IF(Tabela35[[#This Row],[% Cadastrado]]&lt;0.7,"Compra Direta","Prazo Adicional ao $ 5º do Art.3º*"))</f>
        <v>Contrato de Fornecimento</v>
      </c>
    </row>
    <row r="45" spans="1:11" x14ac:dyDescent="0.35">
      <c r="A45" s="43" t="s">
        <v>394</v>
      </c>
      <c r="B45" s="43" t="s">
        <v>353</v>
      </c>
      <c r="C45" s="12">
        <v>45670</v>
      </c>
      <c r="D45" s="35">
        <f t="shared" si="4"/>
        <v>31968.999999999996</v>
      </c>
      <c r="E45" s="38">
        <f t="shared" si="5"/>
        <v>41103</v>
      </c>
      <c r="F45" s="12">
        <v>52800</v>
      </c>
      <c r="G45" s="45">
        <f>Tabela35[[#This Row],[Volume
Cadastrado (m³)]]/Tabela35[[#This Row],[Volume equivalente de  Etanol Anidro comercializado em 2024 (m³)]]</f>
        <v>1.1561199912415152</v>
      </c>
      <c r="H45" s="12">
        <v>52800</v>
      </c>
      <c r="I45" s="11">
        <f t="shared" si="7"/>
        <v>1.1561199912415152</v>
      </c>
      <c r="J45" s="7" t="str">
        <f t="shared" si="6"/>
        <v>Sim</v>
      </c>
      <c r="K45" s="7" t="str">
        <f>IF(Tabela35[[#This Row],[% homologado]]&gt;0.9,"Contrato de Fornecimento",IF(Tabela35[[#This Row],[% Cadastrado]]&lt;0.7,"Compra Direta","Prazo Adicional ao $ 5º do Art.3º*"))</f>
        <v>Contrato de Fornecimento</v>
      </c>
    </row>
    <row r="46" spans="1:11" x14ac:dyDescent="0.35">
      <c r="A46" s="43" t="s">
        <v>101</v>
      </c>
      <c r="B46" s="43" t="s">
        <v>381</v>
      </c>
      <c r="C46" s="12">
        <v>44778</v>
      </c>
      <c r="D46" s="35">
        <f t="shared" si="4"/>
        <v>31344.6</v>
      </c>
      <c r="E46" s="38">
        <f t="shared" si="5"/>
        <v>40300.200000000004</v>
      </c>
      <c r="F46" s="12">
        <v>0</v>
      </c>
      <c r="G46" s="45">
        <f>Tabela35[[#This Row],[Volume
Cadastrado (m³)]]/Tabela35[[#This Row],[Volume equivalente de  Etanol Anidro comercializado em 2024 (m³)]]</f>
        <v>0</v>
      </c>
      <c r="H46" s="12">
        <v>0</v>
      </c>
      <c r="I46" s="11">
        <f t="shared" si="7"/>
        <v>0</v>
      </c>
      <c r="J46" s="7" t="str">
        <f t="shared" si="6"/>
        <v>Não</v>
      </c>
      <c r="K46" s="7" t="str">
        <f>IF(Tabela35[[#This Row],[% homologado]]&gt;0.9,"Contrato de Fornecimento",IF(Tabela35[[#This Row],[% Cadastrado]]&lt;0.7,"Compra Direta","Prazo Adicional ao $ 5º do Art.3º*"))</f>
        <v>Compra Direta</v>
      </c>
    </row>
    <row r="47" spans="1:11" x14ac:dyDescent="0.35">
      <c r="A47" s="43" t="s">
        <v>59</v>
      </c>
      <c r="B47" s="43" t="s">
        <v>233</v>
      </c>
      <c r="C47" s="12">
        <v>44545</v>
      </c>
      <c r="D47" s="36">
        <f t="shared" si="4"/>
        <v>31181.499999999996</v>
      </c>
      <c r="E47" s="37">
        <f t="shared" si="5"/>
        <v>40090.5</v>
      </c>
      <c r="F47" s="12">
        <v>0</v>
      </c>
      <c r="G47" s="45">
        <f>Tabela35[[#This Row],[Volume
Cadastrado (m³)]]/Tabela35[[#This Row],[Volume equivalente de  Etanol Anidro comercializado em 2024 (m³)]]</f>
        <v>0</v>
      </c>
      <c r="H47" s="12">
        <v>0</v>
      </c>
      <c r="I47" s="11">
        <f t="shared" si="7"/>
        <v>0</v>
      </c>
      <c r="J47" s="7" t="str">
        <f t="shared" si="6"/>
        <v>Não</v>
      </c>
      <c r="K47" s="7" t="str">
        <f>IF(Tabela35[[#This Row],[% homologado]]&gt;0.9,"Contrato de Fornecimento",IF(Tabela35[[#This Row],[% Cadastrado]]&lt;0.7,"Compra Direta","Prazo Adicional ao $ 5º do Art.3º*"))</f>
        <v>Compra Direta</v>
      </c>
    </row>
    <row r="48" spans="1:11" x14ac:dyDescent="0.35">
      <c r="A48" s="43" t="s">
        <v>43</v>
      </c>
      <c r="B48" s="43" t="s">
        <v>257</v>
      </c>
      <c r="C48" s="12">
        <v>41433</v>
      </c>
      <c r="D48" s="35">
        <f t="shared" si="4"/>
        <v>29003.1</v>
      </c>
      <c r="E48" s="38">
        <f t="shared" si="5"/>
        <v>37289.700000000004</v>
      </c>
      <c r="F48" s="12">
        <v>37320</v>
      </c>
      <c r="G48" s="45">
        <f>Tabela35[[#This Row],[Volume
Cadastrado (m³)]]/Tabela35[[#This Row],[Volume equivalente de  Etanol Anidro comercializado em 2024 (m³)]]</f>
        <v>0.90073130113677502</v>
      </c>
      <c r="H48" s="12">
        <v>37320</v>
      </c>
      <c r="I48" s="8">
        <f t="shared" si="7"/>
        <v>0.90073130113677502</v>
      </c>
      <c r="J48" s="7" t="str">
        <f t="shared" si="6"/>
        <v>Sim</v>
      </c>
      <c r="K48" s="7" t="str">
        <f>IF(Tabela35[[#This Row],[% homologado]]&gt;0.9,"Contrato de Fornecimento",IF(Tabela35[[#This Row],[% Cadastrado]]&lt;0.7,"Compra Direta","Prazo Adicional ao $ 5º do Art.3º*"))</f>
        <v>Contrato de Fornecimento</v>
      </c>
    </row>
    <row r="49" spans="1:11" x14ac:dyDescent="0.35">
      <c r="A49" s="43" t="s">
        <v>54</v>
      </c>
      <c r="B49" s="43" t="s">
        <v>280</v>
      </c>
      <c r="C49" s="12">
        <v>38480</v>
      </c>
      <c r="D49" s="36">
        <f t="shared" si="4"/>
        <v>26936</v>
      </c>
      <c r="E49" s="37">
        <f t="shared" si="5"/>
        <v>34632</v>
      </c>
      <c r="F49" s="12">
        <v>40500</v>
      </c>
      <c r="G49" s="45">
        <f>Tabela35[[#This Row],[Volume
Cadastrado (m³)]]/Tabela35[[#This Row],[Volume equivalente de  Etanol Anidro comercializado em 2024 (m³)]]</f>
        <v>1.0524948024948024</v>
      </c>
      <c r="H49" s="12">
        <v>40500</v>
      </c>
      <c r="I49" s="11">
        <f t="shared" si="7"/>
        <v>1.0524948024948024</v>
      </c>
      <c r="J49" s="7" t="str">
        <f t="shared" si="6"/>
        <v>Sim</v>
      </c>
      <c r="K49" s="7" t="str">
        <f>IF(Tabela35[[#This Row],[% homologado]]&gt;0.9,"Contrato de Fornecimento",IF(Tabela35[[#This Row],[% Cadastrado]]&lt;0.7,"Compra Direta","Prazo Adicional ao $ 5º do Art.3º*"))</f>
        <v>Contrato de Fornecimento</v>
      </c>
    </row>
    <row r="50" spans="1:11" x14ac:dyDescent="0.35">
      <c r="A50" s="43" t="s">
        <v>56</v>
      </c>
      <c r="B50" s="43" t="s">
        <v>238</v>
      </c>
      <c r="C50" s="12">
        <v>36902</v>
      </c>
      <c r="D50" s="35">
        <f t="shared" si="4"/>
        <v>25831.399999999998</v>
      </c>
      <c r="E50" s="38">
        <f t="shared" si="5"/>
        <v>33211.800000000003</v>
      </c>
      <c r="F50" s="12">
        <v>33584</v>
      </c>
      <c r="G50" s="45">
        <f>Tabela35[[#This Row],[Volume
Cadastrado (m³)]]/Tabela35[[#This Row],[Volume equivalente de  Etanol Anidro comercializado em 2024 (m³)]]</f>
        <v>0.91008617419110072</v>
      </c>
      <c r="H50" s="12">
        <v>21000</v>
      </c>
      <c r="I50" s="11">
        <f t="shared" si="7"/>
        <v>0.56907484689176735</v>
      </c>
      <c r="J50" s="7" t="str">
        <f t="shared" si="6"/>
        <v>Não</v>
      </c>
      <c r="K50" s="7" t="str">
        <f>IF(Tabela35[[#This Row],[% homologado]]&gt;0.9,"Contrato de Fornecimento",IF(Tabela35[[#This Row],[% Cadastrado]]&lt;0.7,"Compra Direta","Prazo Adicional ao $ 5º do Art.3º*"))</f>
        <v>Prazo Adicional ao $ 5º do Art.3º*</v>
      </c>
    </row>
    <row r="51" spans="1:11" x14ac:dyDescent="0.35">
      <c r="A51" s="43" t="s">
        <v>49</v>
      </c>
      <c r="B51" s="43" t="s">
        <v>211</v>
      </c>
      <c r="C51" s="12">
        <v>36820</v>
      </c>
      <c r="D51" s="35">
        <f t="shared" si="4"/>
        <v>25774</v>
      </c>
      <c r="E51" s="38">
        <f t="shared" si="5"/>
        <v>33138</v>
      </c>
      <c r="F51" s="12">
        <v>48000</v>
      </c>
      <c r="G51" s="45">
        <f>Tabela35[[#This Row],[Volume
Cadastrado (m³)]]/Tabela35[[#This Row],[Volume equivalente de  Etanol Anidro comercializado em 2024 (m³)]]</f>
        <v>1.3036393264530146</v>
      </c>
      <c r="H51" s="12">
        <v>48000</v>
      </c>
      <c r="I51" s="11">
        <f t="shared" si="7"/>
        <v>1.3036393264530146</v>
      </c>
      <c r="J51" s="7" t="str">
        <f t="shared" si="6"/>
        <v>Sim</v>
      </c>
      <c r="K51" s="7" t="str">
        <f>IF(Tabela35[[#This Row],[% homologado]]&gt;0.9,"Contrato de Fornecimento",IF(Tabela35[[#This Row],[% Cadastrado]]&lt;0.7,"Compra Direta","Prazo Adicional ao $ 5º do Art.3º*"))</f>
        <v>Contrato de Fornecimento</v>
      </c>
    </row>
    <row r="52" spans="1:11" x14ac:dyDescent="0.35">
      <c r="A52" s="43" t="s">
        <v>48</v>
      </c>
      <c r="B52" s="43" t="s">
        <v>191</v>
      </c>
      <c r="C52" s="12">
        <v>36412</v>
      </c>
      <c r="D52" s="35">
        <f t="shared" si="4"/>
        <v>25488.399999999998</v>
      </c>
      <c r="E52" s="38">
        <f t="shared" si="5"/>
        <v>32770.800000000003</v>
      </c>
      <c r="F52" s="12">
        <v>36000</v>
      </c>
      <c r="G52" s="45">
        <f>Tabela35[[#This Row],[Volume
Cadastrado (m³)]]/Tabela35[[#This Row],[Volume equivalente de  Etanol Anidro comercializado em 2024 (m³)]]</f>
        <v>0.98868504888498299</v>
      </c>
      <c r="H52" s="12">
        <v>36000</v>
      </c>
      <c r="I52" s="11">
        <f t="shared" si="7"/>
        <v>0.98868504888498299</v>
      </c>
      <c r="J52" s="7" t="str">
        <f t="shared" si="6"/>
        <v>Sim</v>
      </c>
      <c r="K52" s="7" t="str">
        <f>IF(Tabela35[[#This Row],[% homologado]]&gt;0.9,"Contrato de Fornecimento",IF(Tabela35[[#This Row],[% Cadastrado]]&lt;0.7,"Compra Direta","Prazo Adicional ao $ 5º do Art.3º*"))</f>
        <v>Contrato de Fornecimento</v>
      </c>
    </row>
    <row r="53" spans="1:11" x14ac:dyDescent="0.35">
      <c r="A53" s="43" t="s">
        <v>51</v>
      </c>
      <c r="B53" s="43" t="s">
        <v>190</v>
      </c>
      <c r="C53" s="12">
        <v>33313</v>
      </c>
      <c r="D53" s="35">
        <f t="shared" si="4"/>
        <v>23319.1</v>
      </c>
      <c r="E53" s="38">
        <f t="shared" si="5"/>
        <v>29981.7</v>
      </c>
      <c r="F53" s="12">
        <v>30000</v>
      </c>
      <c r="G53" s="45">
        <f>Tabela35[[#This Row],[Volume
Cadastrado (m³)]]/Tabela35[[#This Row],[Volume equivalente de  Etanol Anidro comercializado em 2024 (m³)]]</f>
        <v>0.9005493350944076</v>
      </c>
      <c r="H53" s="12">
        <v>25600</v>
      </c>
      <c r="I53" s="11">
        <f t="shared" si="7"/>
        <v>0.76846876594722779</v>
      </c>
      <c r="J53" s="7" t="str">
        <f t="shared" si="6"/>
        <v>Não</v>
      </c>
      <c r="K53" s="7" t="str">
        <f>IF(Tabela35[[#This Row],[% homologado]]&gt;0.9,"Contrato de Fornecimento",IF(Tabela35[[#This Row],[% Cadastrado]]&lt;0.7,"Compra Direta","Prazo Adicional ao $ 5º do Art.3º*"))</f>
        <v>Prazo Adicional ao $ 5º do Art.3º*</v>
      </c>
    </row>
    <row r="54" spans="1:11" x14ac:dyDescent="0.35">
      <c r="A54" s="43" t="s">
        <v>77</v>
      </c>
      <c r="B54" s="43" t="s">
        <v>266</v>
      </c>
      <c r="C54" s="12">
        <v>31537</v>
      </c>
      <c r="D54" s="35">
        <f t="shared" si="4"/>
        <v>22075.899999999998</v>
      </c>
      <c r="E54" s="38">
        <f t="shared" si="5"/>
        <v>28383.3</v>
      </c>
      <c r="F54" s="12">
        <v>25000</v>
      </c>
      <c r="G54" s="45">
        <f>Tabela35[[#This Row],[Volume
Cadastrado (m³)]]/Tabela35[[#This Row],[Volume equivalente de  Etanol Anidro comercializado em 2024 (m³)]]</f>
        <v>0.79271966261851157</v>
      </c>
      <c r="H54" s="12">
        <v>25000</v>
      </c>
      <c r="I54" s="11">
        <f t="shared" si="7"/>
        <v>0.79271966261851157</v>
      </c>
      <c r="J54" s="7" t="str">
        <f t="shared" si="6"/>
        <v>Não</v>
      </c>
      <c r="K54" s="7" t="str">
        <f>IF(Tabela35[[#This Row],[% homologado]]&gt;0.9,"Contrato de Fornecimento",IF(Tabela35[[#This Row],[% Cadastrado]]&lt;0.7,"Compra Direta","Prazo Adicional ao $ 5º do Art.3º*"))</f>
        <v>Prazo Adicional ao $ 5º do Art.3º*</v>
      </c>
    </row>
    <row r="55" spans="1:11" x14ac:dyDescent="0.35">
      <c r="A55" s="43" t="s">
        <v>62</v>
      </c>
      <c r="B55" s="43" t="s">
        <v>354</v>
      </c>
      <c r="C55" s="12">
        <v>30322</v>
      </c>
      <c r="D55" s="35">
        <f t="shared" si="4"/>
        <v>21225.399999999998</v>
      </c>
      <c r="E55" s="38">
        <f t="shared" si="5"/>
        <v>27289.8</v>
      </c>
      <c r="F55" s="12">
        <v>27900</v>
      </c>
      <c r="G55" s="45">
        <f>Tabela35[[#This Row],[Volume
Cadastrado (m³)]]/Tabela35[[#This Row],[Volume equivalente de  Etanol Anidro comercializado em 2024 (m³)]]</f>
        <v>0.92012400237451353</v>
      </c>
      <c r="H55" s="12">
        <v>17900</v>
      </c>
      <c r="I55" s="11">
        <f t="shared" si="7"/>
        <v>0.5903304531363367</v>
      </c>
      <c r="J55" s="7" t="str">
        <f t="shared" si="6"/>
        <v>Não</v>
      </c>
      <c r="K55" s="7" t="str">
        <f>IF(Tabela35[[#This Row],[% homologado]]&gt;0.9,"Contrato de Fornecimento",IF(Tabela35[[#This Row],[% Cadastrado]]&lt;0.7,"Compra Direta","Prazo Adicional ao $ 5º do Art.3º*"))</f>
        <v>Prazo Adicional ao $ 5º do Art.3º*</v>
      </c>
    </row>
    <row r="56" spans="1:11" x14ac:dyDescent="0.35">
      <c r="A56" s="43" t="s">
        <v>72</v>
      </c>
      <c r="B56" s="43" t="s">
        <v>377</v>
      </c>
      <c r="C56" s="12">
        <v>29988</v>
      </c>
      <c r="D56" s="35">
        <f t="shared" si="4"/>
        <v>20991.599999999999</v>
      </c>
      <c r="E56" s="38">
        <f t="shared" si="5"/>
        <v>26989.200000000001</v>
      </c>
      <c r="F56" s="12">
        <v>45000</v>
      </c>
      <c r="G56" s="45">
        <f>Tabela35[[#This Row],[Volume
Cadastrado (m³)]]/Tabela35[[#This Row],[Volume equivalente de  Etanol Anidro comercializado em 2024 (m³)]]</f>
        <v>1.5006002400960383</v>
      </c>
      <c r="H56" s="12">
        <v>45000</v>
      </c>
      <c r="I56" s="11">
        <f t="shared" si="7"/>
        <v>1.5006002400960383</v>
      </c>
      <c r="J56" s="7" t="str">
        <f t="shared" si="6"/>
        <v>Sim</v>
      </c>
      <c r="K56" s="7" t="str">
        <f>IF(Tabela35[[#This Row],[% homologado]]&gt;0.9,"Contrato de Fornecimento",IF(Tabela35[[#This Row],[% Cadastrado]]&lt;0.7,"Compra Direta","Prazo Adicional ao $ 5º do Art.3º*"))</f>
        <v>Contrato de Fornecimento</v>
      </c>
    </row>
    <row r="57" spans="1:11" x14ac:dyDescent="0.35">
      <c r="A57" s="43" t="s">
        <v>52</v>
      </c>
      <c r="B57" s="43" t="s">
        <v>309</v>
      </c>
      <c r="C57" s="12">
        <v>29948</v>
      </c>
      <c r="D57" s="35">
        <f t="shared" si="4"/>
        <v>20963.599999999999</v>
      </c>
      <c r="E57" s="38">
        <f t="shared" si="5"/>
        <v>26953.200000000001</v>
      </c>
      <c r="F57" s="12">
        <v>39000</v>
      </c>
      <c r="G57" s="45">
        <f>Tabela35[[#This Row],[Volume
Cadastrado (m³)]]/Tabela35[[#This Row],[Volume equivalente de  Etanol Anidro comercializado em 2024 (m³)]]</f>
        <v>1.3022572458928809</v>
      </c>
      <c r="H57" s="12">
        <v>39000</v>
      </c>
      <c r="I57" s="11">
        <f t="shared" si="7"/>
        <v>1.3022572458928809</v>
      </c>
      <c r="J57" s="7" t="str">
        <f t="shared" si="6"/>
        <v>Sim</v>
      </c>
      <c r="K57" s="7" t="str">
        <f>IF(Tabela35[[#This Row],[% homologado]]&gt;0.9,"Contrato de Fornecimento",IF(Tabela35[[#This Row],[% Cadastrado]]&lt;0.7,"Compra Direta","Prazo Adicional ao $ 5º do Art.3º*"))</f>
        <v>Contrato de Fornecimento</v>
      </c>
    </row>
    <row r="58" spans="1:11" x14ac:dyDescent="0.35">
      <c r="A58" s="43" t="s">
        <v>66</v>
      </c>
      <c r="B58" s="43" t="s">
        <v>347</v>
      </c>
      <c r="C58" s="12">
        <v>29283</v>
      </c>
      <c r="D58" s="35">
        <f t="shared" si="4"/>
        <v>20498.099999999999</v>
      </c>
      <c r="E58" s="38">
        <f t="shared" si="5"/>
        <v>26354.7</v>
      </c>
      <c r="F58" s="12">
        <v>28000</v>
      </c>
      <c r="G58" s="45">
        <f>Tabela35[[#This Row],[Volume
Cadastrado (m³)]]/Tabela35[[#This Row],[Volume equivalente de  Etanol Anidro comercializado em 2024 (m³)]]</f>
        <v>0.95618618310965409</v>
      </c>
      <c r="H58" s="12">
        <v>28000</v>
      </c>
      <c r="I58" s="11">
        <f t="shared" si="7"/>
        <v>0.95618618310965409</v>
      </c>
      <c r="J58" s="7" t="str">
        <f t="shared" si="6"/>
        <v>Sim</v>
      </c>
      <c r="K58" s="7" t="str">
        <f>IF(Tabela35[[#This Row],[% homologado]]&gt;0.9,"Contrato de Fornecimento",IF(Tabela35[[#This Row],[% Cadastrado]]&lt;0.7,"Compra Direta","Prazo Adicional ao $ 5º do Art.3º*"))</f>
        <v>Contrato de Fornecimento</v>
      </c>
    </row>
    <row r="59" spans="1:11" x14ac:dyDescent="0.35">
      <c r="A59" s="43" t="s">
        <v>57</v>
      </c>
      <c r="B59" s="43" t="s">
        <v>231</v>
      </c>
      <c r="C59" s="12">
        <v>28946</v>
      </c>
      <c r="D59" s="35">
        <f t="shared" si="4"/>
        <v>20262.199999999997</v>
      </c>
      <c r="E59" s="38">
        <f t="shared" si="5"/>
        <v>26051.4</v>
      </c>
      <c r="F59" s="12">
        <v>27000</v>
      </c>
      <c r="G59" s="45">
        <f>Tabela35[[#This Row],[Volume
Cadastrado (m³)]]/Tabela35[[#This Row],[Volume equivalente de  Etanol Anidro comercializado em 2024 (m³)]]</f>
        <v>0.93277136737373034</v>
      </c>
      <c r="H59" s="12">
        <v>27000</v>
      </c>
      <c r="I59" s="11">
        <f t="shared" si="7"/>
        <v>0.93277136737373034</v>
      </c>
      <c r="J59" s="7" t="str">
        <f t="shared" si="6"/>
        <v>Sim</v>
      </c>
      <c r="K59" s="7" t="str">
        <f>IF(Tabela35[[#This Row],[% homologado]]&gt;0.9,"Contrato de Fornecimento",IF(Tabela35[[#This Row],[% Cadastrado]]&lt;0.7,"Compra Direta","Prazo Adicional ao $ 5º do Art.3º*"))</f>
        <v>Contrato de Fornecimento</v>
      </c>
    </row>
    <row r="60" spans="1:11" x14ac:dyDescent="0.35">
      <c r="A60" s="43" t="s">
        <v>69</v>
      </c>
      <c r="B60" s="43" t="s">
        <v>317</v>
      </c>
      <c r="C60" s="12">
        <v>28342</v>
      </c>
      <c r="D60" s="35">
        <f t="shared" si="4"/>
        <v>19839.399999999998</v>
      </c>
      <c r="E60" s="38">
        <f t="shared" si="5"/>
        <v>25507.8</v>
      </c>
      <c r="F60" s="12">
        <v>28000</v>
      </c>
      <c r="G60" s="45">
        <f>Tabela35[[#This Row],[Volume
Cadastrado (m³)]]/Tabela35[[#This Row],[Volume equivalente de  Etanol Anidro comercializado em 2024 (m³)]]</f>
        <v>0.98793310281560931</v>
      </c>
      <c r="H60" s="12">
        <v>8000</v>
      </c>
      <c r="I60" s="11">
        <f t="shared" si="7"/>
        <v>0.28226660080445981</v>
      </c>
      <c r="J60" s="7" t="str">
        <f t="shared" si="6"/>
        <v>Não</v>
      </c>
      <c r="K60" s="7" t="str">
        <f>IF(Tabela35[[#This Row],[% homologado]]&gt;0.9,"Contrato de Fornecimento",IF(Tabela35[[#This Row],[% Cadastrado]]&lt;0.7,"Compra Direta","Prazo Adicional ao $ 5º do Art.3º*"))</f>
        <v>Prazo Adicional ao $ 5º do Art.3º*</v>
      </c>
    </row>
    <row r="61" spans="1:11" x14ac:dyDescent="0.35">
      <c r="A61" s="43" t="s">
        <v>70</v>
      </c>
      <c r="B61" s="43" t="s">
        <v>239</v>
      </c>
      <c r="C61" s="12">
        <v>28153</v>
      </c>
      <c r="D61" s="35">
        <f t="shared" si="4"/>
        <v>19707.099999999999</v>
      </c>
      <c r="E61" s="38">
        <f t="shared" si="5"/>
        <v>25337.7</v>
      </c>
      <c r="F61" s="12">
        <v>29960</v>
      </c>
      <c r="G61" s="45">
        <f>Tabela35[[#This Row],[Volume
Cadastrado (m³)]]/Tabela35[[#This Row],[Volume equivalente de  Etanol Anidro comercializado em 2024 (m³)]]</f>
        <v>1.0641849891663411</v>
      </c>
      <c r="H61" s="12">
        <v>28520</v>
      </c>
      <c r="I61" s="11">
        <f t="shared" si="7"/>
        <v>1.0130359109153553</v>
      </c>
      <c r="J61" s="7" t="str">
        <f t="shared" si="6"/>
        <v>Sim</v>
      </c>
      <c r="K61" s="7" t="str">
        <f>IF(Tabela35[[#This Row],[% homologado]]&gt;0.9,"Contrato de Fornecimento",IF(Tabela35[[#This Row],[% Cadastrado]]&lt;0.7,"Compra Direta","Prazo Adicional ao $ 5º do Art.3º*"))</f>
        <v>Contrato de Fornecimento</v>
      </c>
    </row>
    <row r="62" spans="1:11" x14ac:dyDescent="0.35">
      <c r="A62" s="43" t="s">
        <v>60</v>
      </c>
      <c r="B62" s="43" t="s">
        <v>192</v>
      </c>
      <c r="C62" s="12">
        <v>27666</v>
      </c>
      <c r="D62" s="35">
        <f t="shared" si="4"/>
        <v>19366.199999999997</v>
      </c>
      <c r="E62" s="38">
        <f t="shared" si="5"/>
        <v>24899.4</v>
      </c>
      <c r="F62" s="12">
        <v>29500</v>
      </c>
      <c r="G62" s="45">
        <f>Tabela35[[#This Row],[Volume
Cadastrado (m³)]]/Tabela35[[#This Row],[Volume equivalente de  Etanol Anidro comercializado em 2024 (m³)]]</f>
        <v>1.0662907539940722</v>
      </c>
      <c r="H62" s="12">
        <v>29500</v>
      </c>
      <c r="I62" s="11">
        <f t="shared" si="7"/>
        <v>1.0662907539940722</v>
      </c>
      <c r="J62" s="7" t="str">
        <f t="shared" si="6"/>
        <v>Sim</v>
      </c>
      <c r="K62" s="7" t="str">
        <f>IF(Tabela35[[#This Row],[% homologado]]&gt;0.9,"Contrato de Fornecimento",IF(Tabela35[[#This Row],[% Cadastrado]]&lt;0.7,"Compra Direta","Prazo Adicional ao $ 5º do Art.3º*"))</f>
        <v>Contrato de Fornecimento</v>
      </c>
    </row>
    <row r="63" spans="1:11" x14ac:dyDescent="0.35">
      <c r="A63" s="43" t="s">
        <v>64</v>
      </c>
      <c r="B63" s="43" t="s">
        <v>234</v>
      </c>
      <c r="C63" s="12">
        <v>26078</v>
      </c>
      <c r="D63" s="35">
        <f t="shared" si="4"/>
        <v>18254.599999999999</v>
      </c>
      <c r="E63" s="38">
        <f t="shared" si="5"/>
        <v>23470.2</v>
      </c>
      <c r="F63" s="12">
        <v>24300</v>
      </c>
      <c r="G63" s="45">
        <f>Tabela35[[#This Row],[Volume
Cadastrado (m³)]]/Tabela35[[#This Row],[Volume equivalente de  Etanol Anidro comercializado em 2024 (m³)]]</f>
        <v>0.93181992484086207</v>
      </c>
      <c r="H63" s="12">
        <v>24300</v>
      </c>
      <c r="I63" s="11">
        <f t="shared" si="7"/>
        <v>0.93181992484086207</v>
      </c>
      <c r="J63" s="7" t="str">
        <f t="shared" si="6"/>
        <v>Sim</v>
      </c>
      <c r="K63" s="7" t="str">
        <f>IF(Tabela35[[#This Row],[% homologado]]&gt;0.9,"Contrato de Fornecimento",IF(Tabela35[[#This Row],[% Cadastrado]]&lt;0.7,"Compra Direta","Prazo Adicional ao $ 5º do Art.3º*"))</f>
        <v>Contrato de Fornecimento</v>
      </c>
    </row>
    <row r="64" spans="1:11" x14ac:dyDescent="0.35">
      <c r="A64" s="43" t="s">
        <v>55</v>
      </c>
      <c r="B64" s="43" t="s">
        <v>373</v>
      </c>
      <c r="C64" s="12">
        <v>25486</v>
      </c>
      <c r="D64" s="35">
        <f t="shared" si="4"/>
        <v>17840.199999999997</v>
      </c>
      <c r="E64" s="38">
        <f t="shared" si="5"/>
        <v>22937.4</v>
      </c>
      <c r="F64" s="12">
        <v>23040</v>
      </c>
      <c r="G64" s="45">
        <f>Tabela35[[#This Row],[Volume
Cadastrado (m³)]]/Tabela35[[#This Row],[Volume equivalente de  Etanol Anidro comercializado em 2024 (m³)]]</f>
        <v>0.90402573962175314</v>
      </c>
      <c r="H64" s="12">
        <v>23040</v>
      </c>
      <c r="I64" s="11">
        <f t="shared" si="7"/>
        <v>0.90402573962175314</v>
      </c>
      <c r="J64" s="7" t="str">
        <f t="shared" si="6"/>
        <v>Sim</v>
      </c>
      <c r="K64" s="7" t="str">
        <f>IF(Tabela35[[#This Row],[% homologado]]&gt;0.9,"Contrato de Fornecimento",IF(Tabela35[[#This Row],[% Cadastrado]]&lt;0.7,"Compra Direta","Prazo Adicional ao $ 5º do Art.3º*"))</f>
        <v>Contrato de Fornecimento</v>
      </c>
    </row>
    <row r="65" spans="1:11" x14ac:dyDescent="0.35">
      <c r="A65" s="43" t="s">
        <v>61</v>
      </c>
      <c r="B65" s="43" t="s">
        <v>186</v>
      </c>
      <c r="C65" s="12">
        <v>25355</v>
      </c>
      <c r="D65" s="35">
        <f t="shared" si="4"/>
        <v>17748.5</v>
      </c>
      <c r="E65" s="38">
        <f t="shared" si="5"/>
        <v>22819.5</v>
      </c>
      <c r="F65" s="12">
        <v>26000</v>
      </c>
      <c r="G65" s="45">
        <f>Tabela35[[#This Row],[Volume
Cadastrado (m³)]]/Tabela35[[#This Row],[Volume equivalente de  Etanol Anidro comercializado em 2024 (m³)]]</f>
        <v>1.0254387694734766</v>
      </c>
      <c r="H65" s="12">
        <v>26000</v>
      </c>
      <c r="I65" s="8">
        <f t="shared" si="7"/>
        <v>1.0254387694734766</v>
      </c>
      <c r="J65" s="7" t="str">
        <f t="shared" si="6"/>
        <v>Sim</v>
      </c>
      <c r="K65" s="7" t="str">
        <f>IF(Tabela35[[#This Row],[% homologado]]&gt;0.9,"Contrato de Fornecimento",IF(Tabela35[[#This Row],[% Cadastrado]]&lt;0.7,"Compra Direta","Prazo Adicional ao $ 5º do Art.3º*"))</f>
        <v>Contrato de Fornecimento</v>
      </c>
    </row>
    <row r="66" spans="1:11" x14ac:dyDescent="0.35">
      <c r="A66" s="43" t="s">
        <v>63</v>
      </c>
      <c r="B66" s="43" t="s">
        <v>189</v>
      </c>
      <c r="C66" s="12">
        <v>24877</v>
      </c>
      <c r="D66" s="35">
        <f t="shared" si="4"/>
        <v>17413.899999999998</v>
      </c>
      <c r="E66" s="38">
        <f t="shared" si="5"/>
        <v>22389.3</v>
      </c>
      <c r="F66" s="12">
        <v>24060</v>
      </c>
      <c r="G66" s="45">
        <f>Tabela35[[#This Row],[Volume
Cadastrado (m³)]]/Tabela35[[#This Row],[Volume equivalente de  Etanol Anidro comercializado em 2024 (m³)]]</f>
        <v>0.96715841942356395</v>
      </c>
      <c r="H66" s="12">
        <v>24060</v>
      </c>
      <c r="I66" s="11">
        <f t="shared" si="7"/>
        <v>0.96715841942356395</v>
      </c>
      <c r="J66" s="7" t="str">
        <f t="shared" si="6"/>
        <v>Sim</v>
      </c>
      <c r="K66" s="7" t="str">
        <f>IF(Tabela35[[#This Row],[% homologado]]&gt;0.9,"Contrato de Fornecimento",IF(Tabela35[[#This Row],[% Cadastrado]]&lt;0.7,"Compra Direta","Prazo Adicional ao $ 5º do Art.3º*"))</f>
        <v>Contrato de Fornecimento</v>
      </c>
    </row>
    <row r="67" spans="1:11" x14ac:dyDescent="0.35">
      <c r="A67" s="43" t="s">
        <v>65</v>
      </c>
      <c r="B67" s="43" t="s">
        <v>335</v>
      </c>
      <c r="C67" s="12">
        <v>24694</v>
      </c>
      <c r="D67" s="36">
        <f t="shared" si="4"/>
        <v>17285.8</v>
      </c>
      <c r="E67" s="37">
        <f t="shared" si="5"/>
        <v>22224.600000000002</v>
      </c>
      <c r="F67" s="12">
        <v>30000</v>
      </c>
      <c r="G67" s="45">
        <f>Tabela35[[#This Row],[Volume
Cadastrado (m³)]]/Tabela35[[#This Row],[Volume equivalente de  Etanol Anidro comercializado em 2024 (m³)]]</f>
        <v>1.2148700089090467</v>
      </c>
      <c r="H67" s="12">
        <v>30000</v>
      </c>
      <c r="I67" s="11">
        <f t="shared" si="7"/>
        <v>1.2148700089090467</v>
      </c>
      <c r="J67" s="7" t="str">
        <f t="shared" si="6"/>
        <v>Sim</v>
      </c>
      <c r="K67" s="7" t="str">
        <f>IF(Tabela35[[#This Row],[% homologado]]&gt;0.9,"Contrato de Fornecimento",IF(Tabela35[[#This Row],[% Cadastrado]]&lt;0.7,"Compra Direta","Prazo Adicional ao $ 5º do Art.3º*"))</f>
        <v>Contrato de Fornecimento</v>
      </c>
    </row>
    <row r="68" spans="1:11" x14ac:dyDescent="0.35">
      <c r="A68" s="43" t="s">
        <v>67</v>
      </c>
      <c r="B68" s="43" t="s">
        <v>296</v>
      </c>
      <c r="C68" s="12">
        <v>23574</v>
      </c>
      <c r="D68" s="35">
        <f t="shared" si="4"/>
        <v>16501.8</v>
      </c>
      <c r="E68" s="38">
        <f t="shared" si="5"/>
        <v>21216.600000000002</v>
      </c>
      <c r="F68" s="12">
        <v>22000</v>
      </c>
      <c r="G68" s="45">
        <f>Tabela35[[#This Row],[Volume
Cadastrado (m³)]]/Tabela35[[#This Row],[Volume equivalente de  Etanol Anidro comercializado em 2024 (m³)]]</f>
        <v>0.93323152625774153</v>
      </c>
      <c r="H68" s="12">
        <v>22000</v>
      </c>
      <c r="I68" s="11">
        <f t="shared" si="7"/>
        <v>0.93323152625774153</v>
      </c>
      <c r="J68" s="7" t="str">
        <f t="shared" si="6"/>
        <v>Sim</v>
      </c>
      <c r="K68" s="7" t="str">
        <f>IF(Tabela35[[#This Row],[% homologado]]&gt;0.9,"Contrato de Fornecimento",IF(Tabela35[[#This Row],[% Cadastrado]]&lt;0.7,"Compra Direta","Prazo Adicional ao $ 5º do Art.3º*"))</f>
        <v>Contrato de Fornecimento</v>
      </c>
    </row>
    <row r="69" spans="1:11" x14ac:dyDescent="0.35">
      <c r="A69" s="43" t="s">
        <v>53</v>
      </c>
      <c r="B69" s="43" t="s">
        <v>376</v>
      </c>
      <c r="C69" s="12">
        <v>21988</v>
      </c>
      <c r="D69" s="35">
        <f t="shared" si="4"/>
        <v>15391.599999999999</v>
      </c>
      <c r="E69" s="38">
        <f t="shared" si="5"/>
        <v>19789.2</v>
      </c>
      <c r="F69" s="12">
        <v>29403</v>
      </c>
      <c r="G69" s="45">
        <f>Tabela35[[#This Row],[Volume
Cadastrado (m³)]]/Tabela35[[#This Row],[Volume equivalente de  Etanol Anidro comercializado em 2024 (m³)]]</f>
        <v>1.3372293978533745</v>
      </c>
      <c r="H69" s="12">
        <v>29403</v>
      </c>
      <c r="I69" s="11">
        <f t="shared" si="7"/>
        <v>1.3372293978533745</v>
      </c>
      <c r="J69" s="7" t="str">
        <f t="shared" si="6"/>
        <v>Sim</v>
      </c>
      <c r="K69" s="7" t="str">
        <f>IF(Tabela35[[#This Row],[% homologado]]&gt;0.9,"Contrato de Fornecimento",IF(Tabela35[[#This Row],[% Cadastrado]]&lt;0.7,"Compra Direta","Prazo Adicional ao $ 5º do Art.3º*"))</f>
        <v>Contrato de Fornecimento</v>
      </c>
    </row>
    <row r="70" spans="1:11" x14ac:dyDescent="0.35">
      <c r="A70" s="43" t="s">
        <v>171</v>
      </c>
      <c r="B70" s="43" t="s">
        <v>341</v>
      </c>
      <c r="C70" s="12">
        <v>20763</v>
      </c>
      <c r="D70" s="36">
        <f t="shared" si="4"/>
        <v>14534.099999999999</v>
      </c>
      <c r="E70" s="37">
        <f t="shared" si="5"/>
        <v>18686.7</v>
      </c>
      <c r="F70" s="12">
        <v>19000</v>
      </c>
      <c r="G70" s="45">
        <f>Tabela35[[#This Row],[Volume
Cadastrado (m³)]]/Tabela35[[#This Row],[Volume equivalente de  Etanol Anidro comercializado em 2024 (m³)]]</f>
        <v>0.91508934161730004</v>
      </c>
      <c r="H70" s="12">
        <v>19000</v>
      </c>
      <c r="I70" s="11">
        <f t="shared" si="7"/>
        <v>0.91508934161730004</v>
      </c>
      <c r="J70" s="7" t="str">
        <f t="shared" si="6"/>
        <v>Sim</v>
      </c>
      <c r="K70" s="7" t="str">
        <f>IF(Tabela35[[#This Row],[% homologado]]&gt;0.9,"Contrato de Fornecimento",IF(Tabela35[[#This Row],[% Cadastrado]]&lt;0.7,"Compra Direta","Prazo Adicional ao $ 5º do Art.3º*"))</f>
        <v>Contrato de Fornecimento</v>
      </c>
    </row>
    <row r="71" spans="1:11" x14ac:dyDescent="0.35">
      <c r="A71" s="43" t="s">
        <v>91</v>
      </c>
      <c r="B71" s="43" t="s">
        <v>195</v>
      </c>
      <c r="C71" s="12">
        <v>18130</v>
      </c>
      <c r="D71" s="35">
        <f t="shared" si="4"/>
        <v>12691</v>
      </c>
      <c r="E71" s="38">
        <f t="shared" si="5"/>
        <v>16317</v>
      </c>
      <c r="F71" s="12">
        <v>16500</v>
      </c>
      <c r="G71" s="45">
        <f>Tabela35[[#This Row],[Volume
Cadastrado (m³)]]/Tabela35[[#This Row],[Volume equivalente de  Etanol Anidro comercializado em 2024 (m³)]]</f>
        <v>0.91009376723662438</v>
      </c>
      <c r="H71" s="12">
        <v>16500</v>
      </c>
      <c r="I71" s="11">
        <f t="shared" si="7"/>
        <v>0.91009376723662438</v>
      </c>
      <c r="J71" s="7" t="str">
        <f t="shared" si="6"/>
        <v>Sim</v>
      </c>
      <c r="K71" s="7" t="str">
        <f>IF(Tabela35[[#This Row],[% homologado]]&gt;0.9,"Contrato de Fornecimento",IF(Tabela35[[#This Row],[% Cadastrado]]&lt;0.7,"Compra Direta","Prazo Adicional ao $ 5º do Art.3º*"))</f>
        <v>Contrato de Fornecimento</v>
      </c>
    </row>
    <row r="72" spans="1:11" x14ac:dyDescent="0.35">
      <c r="A72" s="43" t="s">
        <v>94</v>
      </c>
      <c r="B72" s="43" t="s">
        <v>261</v>
      </c>
      <c r="C72" s="12">
        <v>18037</v>
      </c>
      <c r="D72" s="35">
        <f t="shared" si="4"/>
        <v>12625.9</v>
      </c>
      <c r="E72" s="38">
        <f t="shared" si="5"/>
        <v>16233.300000000001</v>
      </c>
      <c r="F72" s="12">
        <v>21120</v>
      </c>
      <c r="G72" s="45">
        <f>Tabela35[[#This Row],[Volume
Cadastrado (m³)]]/Tabela35[[#This Row],[Volume equivalente de  Etanol Anidro comercializado em 2024 (m³)]]</f>
        <v>1.1709264290070411</v>
      </c>
      <c r="H72" s="12">
        <v>12480</v>
      </c>
      <c r="I72" s="11">
        <f t="shared" si="7"/>
        <v>0.69191107168597887</v>
      </c>
      <c r="J72" s="7" t="str">
        <f t="shared" si="6"/>
        <v>Não</v>
      </c>
      <c r="K72" s="7" t="str">
        <f>IF(Tabela35[[#This Row],[% homologado]]&gt;0.9,"Contrato de Fornecimento",IF(Tabela35[[#This Row],[% Cadastrado]]&lt;0.7,"Compra Direta","Prazo Adicional ao $ 5º do Art.3º*"))</f>
        <v>Prazo Adicional ao $ 5º do Art.3º*</v>
      </c>
    </row>
    <row r="73" spans="1:11" x14ac:dyDescent="0.35">
      <c r="A73" s="43" t="s">
        <v>71</v>
      </c>
      <c r="B73" s="43" t="s">
        <v>204</v>
      </c>
      <c r="C73" s="12">
        <v>18006</v>
      </c>
      <c r="D73" s="36">
        <f t="shared" ref="D73:D104" si="8">C73*0.7</f>
        <v>12604.199999999999</v>
      </c>
      <c r="E73" s="37">
        <f t="shared" ref="E73:E104" si="9">C73*0.9</f>
        <v>16205.4</v>
      </c>
      <c r="F73" s="12">
        <v>16440</v>
      </c>
      <c r="G73" s="45">
        <f>Tabela35[[#This Row],[Volume
Cadastrado (m³)]]/Tabela35[[#This Row],[Volume equivalente de  Etanol Anidro comercializado em 2024 (m³)]]</f>
        <v>0.91302899033655449</v>
      </c>
      <c r="H73" s="12">
        <v>16440</v>
      </c>
      <c r="I73" s="11">
        <f t="shared" si="7"/>
        <v>0.91302899033655449</v>
      </c>
      <c r="J73" s="7" t="str">
        <f t="shared" ref="J73:J104" si="10">IF(I73&gt;=90%,"Sim","Não")</f>
        <v>Sim</v>
      </c>
      <c r="K73" s="7" t="str">
        <f>IF(Tabela35[[#This Row],[% homologado]]&gt;0.9,"Contrato de Fornecimento",IF(Tabela35[[#This Row],[% Cadastrado]]&lt;0.7,"Compra Direta","Prazo Adicional ao $ 5º do Art.3º*"))</f>
        <v>Contrato de Fornecimento</v>
      </c>
    </row>
    <row r="74" spans="1:11" x14ac:dyDescent="0.35">
      <c r="A74" s="43" t="s">
        <v>302</v>
      </c>
      <c r="B74" s="43" t="s">
        <v>303</v>
      </c>
      <c r="C74" s="12">
        <v>17394</v>
      </c>
      <c r="D74" s="36">
        <f t="shared" si="8"/>
        <v>12175.8</v>
      </c>
      <c r="E74" s="37">
        <f t="shared" si="9"/>
        <v>15654.6</v>
      </c>
      <c r="F74" s="12">
        <v>0</v>
      </c>
      <c r="G74" s="45">
        <f>Tabela35[[#This Row],[Volume
Cadastrado (m³)]]/Tabela35[[#This Row],[Volume equivalente de  Etanol Anidro comercializado em 2024 (m³)]]</f>
        <v>0</v>
      </c>
      <c r="H74" s="12">
        <v>0</v>
      </c>
      <c r="I74" s="11">
        <f t="shared" si="7"/>
        <v>0</v>
      </c>
      <c r="J74" s="7" t="str">
        <f t="shared" si="10"/>
        <v>Não</v>
      </c>
      <c r="K74" s="7" t="str">
        <f>IF(Tabela35[[#This Row],[% homologado]]&gt;0.9,"Contrato de Fornecimento",IF(Tabela35[[#This Row],[% Cadastrado]]&lt;0.7,"Compra Direta","Prazo Adicional ao $ 5º do Art.3º*"))</f>
        <v>Compra Direta</v>
      </c>
    </row>
    <row r="75" spans="1:11" x14ac:dyDescent="0.35">
      <c r="A75" s="43" t="s">
        <v>76</v>
      </c>
      <c r="B75" s="43" t="s">
        <v>214</v>
      </c>
      <c r="C75" s="12">
        <v>16605</v>
      </c>
      <c r="D75" s="36">
        <f t="shared" si="8"/>
        <v>11623.5</v>
      </c>
      <c r="E75" s="37">
        <f t="shared" si="9"/>
        <v>14944.5</v>
      </c>
      <c r="F75" s="12">
        <v>7800</v>
      </c>
      <c r="G75" s="45">
        <f>Tabela35[[#This Row],[Volume
Cadastrado (m³)]]/Tabela35[[#This Row],[Volume equivalente de  Etanol Anidro comercializado em 2024 (m³)]]</f>
        <v>0.46973803071364045</v>
      </c>
      <c r="H75" s="12">
        <v>7800</v>
      </c>
      <c r="I75" s="11">
        <f t="shared" ref="I75:I106" si="11">H75/C75</f>
        <v>0.46973803071364045</v>
      </c>
      <c r="J75" s="7" t="str">
        <f t="shared" si="10"/>
        <v>Não</v>
      </c>
      <c r="K75" s="7" t="str">
        <f>IF(Tabela35[[#This Row],[% homologado]]&gt;0.9,"Contrato de Fornecimento",IF(Tabela35[[#This Row],[% Cadastrado]]&lt;0.7,"Compra Direta","Prazo Adicional ao $ 5º do Art.3º*"))</f>
        <v>Compra Direta</v>
      </c>
    </row>
    <row r="76" spans="1:11" x14ac:dyDescent="0.35">
      <c r="A76" s="43" t="s">
        <v>73</v>
      </c>
      <c r="B76" s="43" t="s">
        <v>253</v>
      </c>
      <c r="C76" s="12">
        <v>16389</v>
      </c>
      <c r="D76" s="35">
        <f t="shared" si="8"/>
        <v>11472.3</v>
      </c>
      <c r="E76" s="38">
        <f t="shared" si="9"/>
        <v>14750.1</v>
      </c>
      <c r="F76" s="12">
        <v>17000</v>
      </c>
      <c r="G76" s="45">
        <f>Tabela35[[#This Row],[Volume
Cadastrado (m³)]]/Tabela35[[#This Row],[Volume equivalente de  Etanol Anidro comercializado em 2024 (m³)]]</f>
        <v>1.0372811031789615</v>
      </c>
      <c r="H76" s="12">
        <v>17000</v>
      </c>
      <c r="I76" s="11">
        <f t="shared" si="11"/>
        <v>1.0372811031789615</v>
      </c>
      <c r="J76" s="7" t="str">
        <f t="shared" si="10"/>
        <v>Sim</v>
      </c>
      <c r="K76" s="7" t="str">
        <f>IF(Tabela35[[#This Row],[% homologado]]&gt;0.9,"Contrato de Fornecimento",IF(Tabela35[[#This Row],[% Cadastrado]]&lt;0.7,"Compra Direta","Prazo Adicional ao $ 5º do Art.3º*"))</f>
        <v>Contrato de Fornecimento</v>
      </c>
    </row>
    <row r="77" spans="1:11" x14ac:dyDescent="0.35">
      <c r="A77" s="43" t="s">
        <v>79</v>
      </c>
      <c r="B77" s="43" t="s">
        <v>314</v>
      </c>
      <c r="C77" s="12">
        <v>16233</v>
      </c>
      <c r="D77" s="35">
        <f t="shared" si="8"/>
        <v>11363.099999999999</v>
      </c>
      <c r="E77" s="38">
        <f t="shared" si="9"/>
        <v>14609.7</v>
      </c>
      <c r="F77" s="12">
        <v>14650</v>
      </c>
      <c r="G77" s="45">
        <f>Tabela35[[#This Row],[Volume
Cadastrado (m³)]]/Tabela35[[#This Row],[Volume equivalente de  Etanol Anidro comercializado em 2024 (m³)]]</f>
        <v>0.90248259717858681</v>
      </c>
      <c r="H77" s="12">
        <v>14650</v>
      </c>
      <c r="I77" s="11">
        <f t="shared" si="11"/>
        <v>0.90248259717858681</v>
      </c>
      <c r="J77" s="7" t="str">
        <f t="shared" si="10"/>
        <v>Sim</v>
      </c>
      <c r="K77" s="7" t="str">
        <f>IF(Tabela35[[#This Row],[% homologado]]&gt;0.9,"Contrato de Fornecimento",IF(Tabela35[[#This Row],[% Cadastrado]]&lt;0.7,"Compra Direta","Prazo Adicional ao $ 5º do Art.3º*"))</f>
        <v>Contrato de Fornecimento</v>
      </c>
    </row>
    <row r="78" spans="1:11" x14ac:dyDescent="0.35">
      <c r="A78" s="43" t="s">
        <v>68</v>
      </c>
      <c r="B78" s="43" t="s">
        <v>259</v>
      </c>
      <c r="C78" s="12">
        <v>15148</v>
      </c>
      <c r="D78" s="35">
        <f t="shared" si="8"/>
        <v>10603.599999999999</v>
      </c>
      <c r="E78" s="38">
        <f t="shared" si="9"/>
        <v>13633.2</v>
      </c>
      <c r="F78" s="12">
        <v>13643</v>
      </c>
      <c r="G78" s="45">
        <f>Tabela35[[#This Row],[Volume
Cadastrado (m³)]]/Tabela35[[#This Row],[Volume equivalente de  Etanol Anidro comercializado em 2024 (m³)]]</f>
        <v>0.90064695009242146</v>
      </c>
      <c r="H78" s="12">
        <v>13643</v>
      </c>
      <c r="I78" s="11">
        <f t="shared" si="11"/>
        <v>0.90064695009242146</v>
      </c>
      <c r="J78" s="7" t="str">
        <f t="shared" si="10"/>
        <v>Sim</v>
      </c>
      <c r="K78" s="7" t="str">
        <f>IF(Tabela35[[#This Row],[% homologado]]&gt;0.9,"Contrato de Fornecimento",IF(Tabela35[[#This Row],[% Cadastrado]]&lt;0.7,"Compra Direta","Prazo Adicional ao $ 5º do Art.3º*"))</f>
        <v>Contrato de Fornecimento</v>
      </c>
    </row>
    <row r="79" spans="1:11" x14ac:dyDescent="0.35">
      <c r="A79" s="43" t="s">
        <v>80</v>
      </c>
      <c r="B79" s="43" t="s">
        <v>383</v>
      </c>
      <c r="C79" s="12">
        <v>14296</v>
      </c>
      <c r="D79" s="35">
        <f t="shared" si="8"/>
        <v>10007.199999999999</v>
      </c>
      <c r="E79" s="38">
        <f t="shared" si="9"/>
        <v>12866.4</v>
      </c>
      <c r="F79" s="12">
        <v>19240</v>
      </c>
      <c r="G79" s="45">
        <f>Tabela35[[#This Row],[Volume
Cadastrado (m³)]]/Tabela35[[#This Row],[Volume equivalente de  Etanol Anidro comercializado em 2024 (m³)]]</f>
        <v>1.3458310016787913</v>
      </c>
      <c r="H79" s="12">
        <v>19240</v>
      </c>
      <c r="I79" s="11">
        <f t="shared" si="11"/>
        <v>1.3458310016787913</v>
      </c>
      <c r="J79" s="7" t="str">
        <f t="shared" si="10"/>
        <v>Sim</v>
      </c>
      <c r="K79" s="7" t="str">
        <f>IF(Tabela35[[#This Row],[% homologado]]&gt;0.9,"Contrato de Fornecimento",IF(Tabela35[[#This Row],[% Cadastrado]]&lt;0.7,"Compra Direta","Prazo Adicional ao $ 5º do Art.3º*"))</f>
        <v>Contrato de Fornecimento</v>
      </c>
    </row>
    <row r="80" spans="1:11" x14ac:dyDescent="0.35">
      <c r="A80" s="43" t="s">
        <v>75</v>
      </c>
      <c r="B80" s="43" t="s">
        <v>348</v>
      </c>
      <c r="C80" s="12">
        <v>13290</v>
      </c>
      <c r="D80" s="35">
        <f t="shared" si="8"/>
        <v>9303</v>
      </c>
      <c r="E80" s="38">
        <f t="shared" si="9"/>
        <v>11961</v>
      </c>
      <c r="F80" s="12">
        <v>14000</v>
      </c>
      <c r="G80" s="45">
        <f>Tabela35[[#This Row],[Volume
Cadastrado (m³)]]/Tabela35[[#This Row],[Volume equivalente de  Etanol Anidro comercializado em 2024 (m³)]]</f>
        <v>1.053423626787058</v>
      </c>
      <c r="H80" s="12">
        <v>14000</v>
      </c>
      <c r="I80" s="11">
        <f t="shared" si="11"/>
        <v>1.053423626787058</v>
      </c>
      <c r="J80" s="7" t="str">
        <f t="shared" si="10"/>
        <v>Sim</v>
      </c>
      <c r="K80" s="7" t="str">
        <f>IF(Tabela35[[#This Row],[% homologado]]&gt;0.9,"Contrato de Fornecimento",IF(Tabela35[[#This Row],[% Cadastrado]]&lt;0.7,"Compra Direta","Prazo Adicional ao $ 5º do Art.3º*"))</f>
        <v>Contrato de Fornecimento</v>
      </c>
    </row>
    <row r="81" spans="1:11" x14ac:dyDescent="0.35">
      <c r="A81" s="43" t="s">
        <v>78</v>
      </c>
      <c r="B81" s="43" t="s">
        <v>295</v>
      </c>
      <c r="C81" s="12">
        <v>12966</v>
      </c>
      <c r="D81" s="35">
        <f t="shared" si="8"/>
        <v>9076.1999999999989</v>
      </c>
      <c r="E81" s="38">
        <f t="shared" si="9"/>
        <v>11669.4</v>
      </c>
      <c r="F81" s="12">
        <v>11800</v>
      </c>
      <c r="G81" s="45">
        <f>Tabela35[[#This Row],[Volume
Cadastrado (m³)]]/Tabela35[[#This Row],[Volume equivalente de  Etanol Anidro comercializado em 2024 (m³)]]</f>
        <v>0.91007249730063244</v>
      </c>
      <c r="H81" s="12">
        <v>11800</v>
      </c>
      <c r="I81" s="11">
        <f t="shared" si="11"/>
        <v>0.91007249730063244</v>
      </c>
      <c r="J81" s="7" t="str">
        <f t="shared" si="10"/>
        <v>Sim</v>
      </c>
      <c r="K81" s="7" t="str">
        <f>IF(Tabela35[[#This Row],[% homologado]]&gt;0.9,"Contrato de Fornecimento",IF(Tabela35[[#This Row],[% Cadastrado]]&lt;0.7,"Compra Direta","Prazo Adicional ao $ 5º do Art.3º*"))</f>
        <v>Contrato de Fornecimento</v>
      </c>
    </row>
    <row r="82" spans="1:11" x14ac:dyDescent="0.35">
      <c r="A82" s="43" t="s">
        <v>83</v>
      </c>
      <c r="B82" s="43" t="s">
        <v>197</v>
      </c>
      <c r="C82" s="12">
        <v>12363</v>
      </c>
      <c r="D82" s="35">
        <f t="shared" si="8"/>
        <v>8654.0999999999985</v>
      </c>
      <c r="E82" s="38">
        <f t="shared" si="9"/>
        <v>11126.7</v>
      </c>
      <c r="F82" s="12">
        <v>14170</v>
      </c>
      <c r="G82" s="45">
        <f>Tabela35[[#This Row],[Volume
Cadastrado (m³)]]/Tabela35[[#This Row],[Volume equivalente de  Etanol Anidro comercializado em 2024 (m³)]]</f>
        <v>1.1461619348054679</v>
      </c>
      <c r="H82" s="12">
        <v>14170</v>
      </c>
      <c r="I82" s="11">
        <f t="shared" si="11"/>
        <v>1.1461619348054679</v>
      </c>
      <c r="J82" s="7" t="str">
        <f t="shared" si="10"/>
        <v>Sim</v>
      </c>
      <c r="K82" s="7" t="str">
        <f>IF(Tabela35[[#This Row],[% homologado]]&gt;0.9,"Contrato de Fornecimento",IF(Tabela35[[#This Row],[% Cadastrado]]&lt;0.7,"Compra Direta","Prazo Adicional ao $ 5º do Art.3º*"))</f>
        <v>Contrato de Fornecimento</v>
      </c>
    </row>
    <row r="83" spans="1:11" x14ac:dyDescent="0.35">
      <c r="A83" s="43" t="s">
        <v>88</v>
      </c>
      <c r="B83" s="43" t="s">
        <v>196</v>
      </c>
      <c r="C83" s="12">
        <v>11852</v>
      </c>
      <c r="D83" s="35">
        <f t="shared" si="8"/>
        <v>8296.4</v>
      </c>
      <c r="E83" s="38">
        <f t="shared" si="9"/>
        <v>10666.800000000001</v>
      </c>
      <c r="F83" s="12">
        <v>11080</v>
      </c>
      <c r="G83" s="45">
        <f>Tabela35[[#This Row],[Volume
Cadastrado (m³)]]/Tabela35[[#This Row],[Volume equivalente de  Etanol Anidro comercializado em 2024 (m³)]]</f>
        <v>0.93486331420857238</v>
      </c>
      <c r="H83" s="12">
        <v>11080</v>
      </c>
      <c r="I83" s="11">
        <f t="shared" si="11"/>
        <v>0.93486331420857238</v>
      </c>
      <c r="J83" s="7" t="str">
        <f t="shared" si="10"/>
        <v>Sim</v>
      </c>
      <c r="K83" s="7" t="str">
        <f>IF(Tabela35[[#This Row],[% homologado]]&gt;0.9,"Contrato de Fornecimento",IF(Tabela35[[#This Row],[% Cadastrado]]&lt;0.7,"Compra Direta","Prazo Adicional ao $ 5º do Art.3º*"))</f>
        <v>Contrato de Fornecimento</v>
      </c>
    </row>
    <row r="84" spans="1:11" x14ac:dyDescent="0.35">
      <c r="A84" s="43" t="s">
        <v>74</v>
      </c>
      <c r="B84" s="43" t="s">
        <v>230</v>
      </c>
      <c r="C84" s="12">
        <v>11634</v>
      </c>
      <c r="D84" s="36">
        <f t="shared" si="8"/>
        <v>8143.7999999999993</v>
      </c>
      <c r="E84" s="37">
        <f t="shared" si="9"/>
        <v>10470.6</v>
      </c>
      <c r="F84" s="12">
        <v>11000</v>
      </c>
      <c r="G84" s="45">
        <f>Tabela35[[#This Row],[Volume
Cadastrado (m³)]]/Tabela35[[#This Row],[Volume equivalente de  Etanol Anidro comercializado em 2024 (m³)]]</f>
        <v>0.94550455561285884</v>
      </c>
      <c r="H84" s="12">
        <v>11000</v>
      </c>
      <c r="I84" s="11">
        <f t="shared" si="11"/>
        <v>0.94550455561285884</v>
      </c>
      <c r="J84" s="7" t="str">
        <f t="shared" si="10"/>
        <v>Sim</v>
      </c>
      <c r="K84" s="7" t="str">
        <f>IF(Tabela35[[#This Row],[% homologado]]&gt;0.9,"Contrato de Fornecimento",IF(Tabela35[[#This Row],[% Cadastrado]]&lt;0.7,"Compra Direta","Prazo Adicional ao $ 5º do Art.3º*"))</f>
        <v>Contrato de Fornecimento</v>
      </c>
    </row>
    <row r="85" spans="1:11" x14ac:dyDescent="0.35">
      <c r="A85" s="43" t="s">
        <v>58</v>
      </c>
      <c r="B85" s="43" t="s">
        <v>210</v>
      </c>
      <c r="C85" s="12">
        <v>11166</v>
      </c>
      <c r="D85" s="35">
        <f t="shared" si="8"/>
        <v>7816.2</v>
      </c>
      <c r="E85" s="38">
        <f t="shared" si="9"/>
        <v>10049.4</v>
      </c>
      <c r="F85" s="12">
        <v>41600</v>
      </c>
      <c r="G85" s="45">
        <f>Tabela35[[#This Row],[Volume
Cadastrado (m³)]]/Tabela35[[#This Row],[Volume equivalente de  Etanol Anidro comercializado em 2024 (m³)]]</f>
        <v>3.7255955579437576</v>
      </c>
      <c r="H85" s="12">
        <v>41600</v>
      </c>
      <c r="I85" s="11">
        <f t="shared" si="11"/>
        <v>3.7255955579437576</v>
      </c>
      <c r="J85" s="7" t="str">
        <f t="shared" si="10"/>
        <v>Sim</v>
      </c>
      <c r="K85" s="7" t="str">
        <f>IF(Tabela35[[#This Row],[% homologado]]&gt;0.9,"Contrato de Fornecimento",IF(Tabela35[[#This Row],[% Cadastrado]]&lt;0.7,"Compra Direta","Prazo Adicional ao $ 5º do Art.3º*"))</f>
        <v>Contrato de Fornecimento</v>
      </c>
    </row>
    <row r="86" spans="1:11" x14ac:dyDescent="0.35">
      <c r="A86" s="43" t="s">
        <v>82</v>
      </c>
      <c r="B86" s="43" t="s">
        <v>395</v>
      </c>
      <c r="C86" s="12">
        <v>10874</v>
      </c>
      <c r="D86" s="35">
        <f t="shared" si="8"/>
        <v>7611.7999999999993</v>
      </c>
      <c r="E86" s="38">
        <f t="shared" si="9"/>
        <v>9786.6</v>
      </c>
      <c r="F86" s="12">
        <v>9792</v>
      </c>
      <c r="G86" s="46">
        <f>Tabela35[[#This Row],[Volume
Cadastrado (m³)]]/Tabela35[[#This Row],[Volume equivalente de  Etanol Anidro comercializado em 2024 (m³)]]</f>
        <v>0.9004965973882656</v>
      </c>
      <c r="H86" s="12">
        <v>9792</v>
      </c>
      <c r="I86" s="49">
        <f t="shared" si="11"/>
        <v>0.9004965973882656</v>
      </c>
      <c r="J86" s="50" t="str">
        <f t="shared" si="10"/>
        <v>Sim</v>
      </c>
      <c r="K86" s="7" t="str">
        <f>IF(Tabela35[[#This Row],[% homologado]]&gt;0.9,"Contrato de Fornecimento",IF(Tabela35[[#This Row],[% Cadastrado]]&lt;0.7,"Compra Direta","Prazo Adicional ao $ 5º do Art.3º*"))</f>
        <v>Contrato de Fornecimento</v>
      </c>
    </row>
    <row r="87" spans="1:11" x14ac:dyDescent="0.35">
      <c r="A87" s="43" t="s">
        <v>396</v>
      </c>
      <c r="B87" s="43" t="s">
        <v>269</v>
      </c>
      <c r="C87" s="12">
        <v>10504</v>
      </c>
      <c r="D87" s="36">
        <f t="shared" si="8"/>
        <v>7352.7999999999993</v>
      </c>
      <c r="E87" s="37">
        <f t="shared" si="9"/>
        <v>9453.6</v>
      </c>
      <c r="F87" s="12">
        <v>10000</v>
      </c>
      <c r="G87" s="45">
        <f>Tabela35[[#This Row],[Volume
Cadastrado (m³)]]/Tabela35[[#This Row],[Volume equivalente de  Etanol Anidro comercializado em 2024 (m³)]]</f>
        <v>0.95201827875095202</v>
      </c>
      <c r="H87" s="12">
        <v>10000</v>
      </c>
      <c r="I87" s="11">
        <f t="shared" si="11"/>
        <v>0.95201827875095202</v>
      </c>
      <c r="J87" s="7" t="str">
        <f t="shared" si="10"/>
        <v>Sim</v>
      </c>
      <c r="K87" s="7" t="str">
        <f>IF(Tabela35[[#This Row],[% homologado]]&gt;0.9,"Contrato de Fornecimento",IF(Tabela35[[#This Row],[% Cadastrado]]&lt;0.7,"Compra Direta","Prazo Adicional ao $ 5º do Art.3º*"))</f>
        <v>Contrato de Fornecimento</v>
      </c>
    </row>
    <row r="88" spans="1:11" x14ac:dyDescent="0.35">
      <c r="A88" s="43" t="s">
        <v>87</v>
      </c>
      <c r="B88" s="43" t="s">
        <v>369</v>
      </c>
      <c r="C88" s="12">
        <v>9586</v>
      </c>
      <c r="D88" s="35">
        <f t="shared" si="8"/>
        <v>6710.2</v>
      </c>
      <c r="E88" s="38">
        <f t="shared" si="9"/>
        <v>8627.4</v>
      </c>
      <c r="F88" s="12">
        <v>8660</v>
      </c>
      <c r="G88" s="45">
        <f>Tabela35[[#This Row],[Volume
Cadastrado (m³)]]/Tabela35[[#This Row],[Volume equivalente de  Etanol Anidro comercializado em 2024 (m³)]]</f>
        <v>0.90340079282286667</v>
      </c>
      <c r="H88" s="12">
        <v>8660</v>
      </c>
      <c r="I88" s="11">
        <f t="shared" si="11"/>
        <v>0.90340079282286667</v>
      </c>
      <c r="J88" s="7" t="str">
        <f t="shared" si="10"/>
        <v>Sim</v>
      </c>
      <c r="K88" s="7" t="str">
        <f>IF(Tabela35[[#This Row],[% homologado]]&gt;0.9,"Contrato de Fornecimento",IF(Tabela35[[#This Row],[% Cadastrado]]&lt;0.7,"Compra Direta","Prazo Adicional ao $ 5º do Art.3º*"))</f>
        <v>Contrato de Fornecimento</v>
      </c>
    </row>
    <row r="89" spans="1:11" x14ac:dyDescent="0.35">
      <c r="A89" s="43" t="s">
        <v>89</v>
      </c>
      <c r="B89" s="43" t="s">
        <v>350</v>
      </c>
      <c r="C89" s="12">
        <v>8523</v>
      </c>
      <c r="D89" s="35">
        <f t="shared" si="8"/>
        <v>5966.0999999999995</v>
      </c>
      <c r="E89" s="38">
        <f t="shared" si="9"/>
        <v>7670.7</v>
      </c>
      <c r="F89" s="12">
        <v>7800</v>
      </c>
      <c r="G89" s="45">
        <f>Tabela35[[#This Row],[Volume
Cadastrado (m³)]]/Tabela35[[#This Row],[Volume equivalente de  Etanol Anidro comercializado em 2024 (m³)]]</f>
        <v>0.91517071453713483</v>
      </c>
      <c r="H89" s="12">
        <v>7800</v>
      </c>
      <c r="I89" s="11">
        <f t="shared" si="11"/>
        <v>0.91517071453713483</v>
      </c>
      <c r="J89" s="7" t="str">
        <f t="shared" si="10"/>
        <v>Sim</v>
      </c>
      <c r="K89" s="7" t="str">
        <f>IF(Tabela35[[#This Row],[% homologado]]&gt;0.9,"Contrato de Fornecimento",IF(Tabela35[[#This Row],[% Cadastrado]]&lt;0.7,"Compra Direta","Prazo Adicional ao $ 5º do Art.3º*"))</f>
        <v>Contrato de Fornecimento</v>
      </c>
    </row>
    <row r="90" spans="1:11" x14ac:dyDescent="0.35">
      <c r="A90" s="43" t="s">
        <v>95</v>
      </c>
      <c r="B90" s="43" t="s">
        <v>346</v>
      </c>
      <c r="C90" s="12">
        <v>7901</v>
      </c>
      <c r="D90" s="35">
        <f t="shared" si="8"/>
        <v>5530.7</v>
      </c>
      <c r="E90" s="38">
        <f t="shared" si="9"/>
        <v>7110.9000000000005</v>
      </c>
      <c r="F90" s="12">
        <v>7680</v>
      </c>
      <c r="G90" s="45">
        <f>Tabela35[[#This Row],[Volume
Cadastrado (m³)]]/Tabela35[[#This Row],[Volume equivalente de  Etanol Anidro comercializado em 2024 (m³)]]</f>
        <v>0.9720288571066954</v>
      </c>
      <c r="H90" s="12">
        <v>7680</v>
      </c>
      <c r="I90" s="11">
        <f t="shared" si="11"/>
        <v>0.9720288571066954</v>
      </c>
      <c r="J90" s="7" t="str">
        <f t="shared" si="10"/>
        <v>Sim</v>
      </c>
      <c r="K90" s="7" t="str">
        <f>IF(Tabela35[[#This Row],[% homologado]]&gt;0.9,"Contrato de Fornecimento",IF(Tabela35[[#This Row],[% Cadastrado]]&lt;0.7,"Compra Direta","Prazo Adicional ao $ 5º do Art.3º*"))</f>
        <v>Contrato de Fornecimento</v>
      </c>
    </row>
    <row r="91" spans="1:11" x14ac:dyDescent="0.35">
      <c r="A91" s="43" t="s">
        <v>96</v>
      </c>
      <c r="B91" s="43" t="s">
        <v>379</v>
      </c>
      <c r="C91" s="12">
        <v>7775</v>
      </c>
      <c r="D91" s="35">
        <f t="shared" si="8"/>
        <v>5442.5</v>
      </c>
      <c r="E91" s="38">
        <f t="shared" si="9"/>
        <v>6997.5</v>
      </c>
      <c r="F91" s="12">
        <v>7000</v>
      </c>
      <c r="G91" s="45">
        <f>Tabela35[[#This Row],[Volume
Cadastrado (m³)]]/Tabela35[[#This Row],[Volume equivalente de  Etanol Anidro comercializado em 2024 (m³)]]</f>
        <v>0.90032154340836013</v>
      </c>
      <c r="H91" s="12">
        <v>7000</v>
      </c>
      <c r="I91" s="11">
        <f t="shared" si="11"/>
        <v>0.90032154340836013</v>
      </c>
      <c r="J91" s="7" t="str">
        <f t="shared" si="10"/>
        <v>Sim</v>
      </c>
      <c r="K91" s="7" t="str">
        <f>IF(Tabela35[[#This Row],[% homologado]]&gt;0.9,"Contrato de Fornecimento",IF(Tabela35[[#This Row],[% Cadastrado]]&lt;0.7,"Compra Direta","Prazo Adicional ao $ 5º do Art.3º*"))</f>
        <v>Contrato de Fornecimento</v>
      </c>
    </row>
    <row r="92" spans="1:11" x14ac:dyDescent="0.35">
      <c r="A92" s="43" t="s">
        <v>90</v>
      </c>
      <c r="B92" s="43" t="s">
        <v>351</v>
      </c>
      <c r="C92" s="12">
        <v>7334</v>
      </c>
      <c r="D92" s="35">
        <f t="shared" si="8"/>
        <v>5133.7999999999993</v>
      </c>
      <c r="E92" s="38">
        <f t="shared" si="9"/>
        <v>6600.6</v>
      </c>
      <c r="F92" s="12">
        <v>0</v>
      </c>
      <c r="G92" s="45">
        <f>Tabela35[[#This Row],[Volume
Cadastrado (m³)]]/Tabela35[[#This Row],[Volume equivalente de  Etanol Anidro comercializado em 2024 (m³)]]</f>
        <v>0</v>
      </c>
      <c r="H92" s="12">
        <v>0</v>
      </c>
      <c r="I92" s="8">
        <f t="shared" si="11"/>
        <v>0</v>
      </c>
      <c r="J92" s="7" t="str">
        <f t="shared" si="10"/>
        <v>Não</v>
      </c>
      <c r="K92" s="7" t="str">
        <f>IF(Tabela35[[#This Row],[% homologado]]&gt;0.9,"Contrato de Fornecimento",IF(Tabela35[[#This Row],[% Cadastrado]]&lt;0.7,"Compra Direta","Prazo Adicional ao $ 5º do Art.3º*"))</f>
        <v>Compra Direta</v>
      </c>
    </row>
    <row r="93" spans="1:11" s="30" customFormat="1" x14ac:dyDescent="0.35">
      <c r="A93" s="43" t="s">
        <v>85</v>
      </c>
      <c r="B93" s="43" t="s">
        <v>300</v>
      </c>
      <c r="C93" s="12">
        <v>7195</v>
      </c>
      <c r="D93" s="35">
        <f t="shared" si="8"/>
        <v>5036.5</v>
      </c>
      <c r="E93" s="38">
        <f t="shared" si="9"/>
        <v>6475.5</v>
      </c>
      <c r="F93" s="12">
        <v>16000</v>
      </c>
      <c r="G93" s="45">
        <f>Tabela35[[#This Row],[Volume
Cadastrado (m³)]]/Tabela35[[#This Row],[Volume equivalente de  Etanol Anidro comercializado em 2024 (m³)]]</f>
        <v>2.2237665045170258</v>
      </c>
      <c r="H93" s="12">
        <v>16000</v>
      </c>
      <c r="I93" s="11">
        <f t="shared" si="11"/>
        <v>2.2237665045170258</v>
      </c>
      <c r="J93" s="7" t="str">
        <f t="shared" si="10"/>
        <v>Sim</v>
      </c>
      <c r="K93" s="7" t="str">
        <f>IF(Tabela35[[#This Row],[% homologado]]&gt;0.9,"Contrato de Fornecimento",IF(Tabela35[[#This Row],[% Cadastrado]]&lt;0.7,"Compra Direta","Prazo Adicional ao $ 5º do Art.3º*"))</f>
        <v>Contrato de Fornecimento</v>
      </c>
    </row>
    <row r="94" spans="1:11" x14ac:dyDescent="0.35">
      <c r="A94" s="43" t="s">
        <v>84</v>
      </c>
      <c r="B94" s="43" t="s">
        <v>228</v>
      </c>
      <c r="C94" s="12">
        <v>7163</v>
      </c>
      <c r="D94" s="35">
        <f t="shared" si="8"/>
        <v>5014.0999999999995</v>
      </c>
      <c r="E94" s="38">
        <f t="shared" si="9"/>
        <v>6446.7</v>
      </c>
      <c r="F94" s="12">
        <v>7200</v>
      </c>
      <c r="G94" s="45">
        <f>Tabela35[[#This Row],[Volume
Cadastrado (m³)]]/Tabela35[[#This Row],[Volume equivalente de  Etanol Anidro comercializado em 2024 (m³)]]</f>
        <v>1.0051654334775932</v>
      </c>
      <c r="H94" s="12">
        <v>7200</v>
      </c>
      <c r="I94" s="8">
        <f t="shared" si="11"/>
        <v>1.0051654334775932</v>
      </c>
      <c r="J94" s="7" t="str">
        <f t="shared" si="10"/>
        <v>Sim</v>
      </c>
      <c r="K94" s="7" t="str">
        <f>IF(Tabela35[[#This Row],[% homologado]]&gt;0.9,"Contrato de Fornecimento",IF(Tabela35[[#This Row],[% Cadastrado]]&lt;0.7,"Compra Direta","Prazo Adicional ao $ 5º do Art.3º*"))</f>
        <v>Contrato de Fornecimento</v>
      </c>
    </row>
    <row r="95" spans="1:11" x14ac:dyDescent="0.35">
      <c r="A95" s="43" t="s">
        <v>92</v>
      </c>
      <c r="B95" s="43" t="s">
        <v>325</v>
      </c>
      <c r="C95" s="12">
        <v>6908</v>
      </c>
      <c r="D95" s="35">
        <f t="shared" si="8"/>
        <v>4835.5999999999995</v>
      </c>
      <c r="E95" s="38">
        <f t="shared" si="9"/>
        <v>6217.2</v>
      </c>
      <c r="F95" s="12">
        <v>6240</v>
      </c>
      <c r="G95" s="45">
        <f>Tabela35[[#This Row],[Volume
Cadastrado (m³)]]/Tabela35[[#This Row],[Volume equivalente de  Etanol Anidro comercializado em 2024 (m³)]]</f>
        <v>0.90330052113491599</v>
      </c>
      <c r="H95" s="12">
        <v>6240</v>
      </c>
      <c r="I95" s="11">
        <f t="shared" si="11"/>
        <v>0.90330052113491599</v>
      </c>
      <c r="J95" s="7" t="str">
        <f t="shared" si="10"/>
        <v>Sim</v>
      </c>
      <c r="K95" s="7" t="str">
        <f>IF(Tabela35[[#This Row],[% homologado]]&gt;0.9,"Contrato de Fornecimento",IF(Tabela35[[#This Row],[% Cadastrado]]&lt;0.7,"Compra Direta","Prazo Adicional ao $ 5º do Art.3º*"))</f>
        <v>Contrato de Fornecimento</v>
      </c>
    </row>
    <row r="96" spans="1:11" x14ac:dyDescent="0.35">
      <c r="A96" s="43" t="s">
        <v>116</v>
      </c>
      <c r="B96" s="43" t="s">
        <v>327</v>
      </c>
      <c r="C96" s="12">
        <v>6604</v>
      </c>
      <c r="D96" s="35">
        <f t="shared" si="8"/>
        <v>4622.7999999999993</v>
      </c>
      <c r="E96" s="38">
        <f t="shared" si="9"/>
        <v>5943.6</v>
      </c>
      <c r="F96" s="12">
        <v>6200</v>
      </c>
      <c r="G96" s="46">
        <f>Tabela35[[#This Row],[Volume
Cadastrado (m³)]]/Tabela35[[#This Row],[Volume equivalente de  Etanol Anidro comercializado em 2024 (m³)]]</f>
        <v>0.93882495457298609</v>
      </c>
      <c r="H96" s="12">
        <v>6200</v>
      </c>
      <c r="I96" s="49">
        <f t="shared" si="11"/>
        <v>0.93882495457298609</v>
      </c>
      <c r="J96" s="50" t="str">
        <f t="shared" si="10"/>
        <v>Sim</v>
      </c>
      <c r="K96" s="7" t="str">
        <f>IF(Tabela35[[#This Row],[% homologado]]&gt;0.9,"Contrato de Fornecimento",IF(Tabela35[[#This Row],[% Cadastrado]]&lt;0.7,"Compra Direta","Prazo Adicional ao $ 5º do Art.3º*"))</f>
        <v>Contrato de Fornecimento</v>
      </c>
    </row>
    <row r="97" spans="1:11" x14ac:dyDescent="0.35">
      <c r="A97" s="43" t="s">
        <v>158</v>
      </c>
      <c r="B97" s="43" t="s">
        <v>358</v>
      </c>
      <c r="C97" s="12">
        <v>6603</v>
      </c>
      <c r="D97" s="35">
        <f t="shared" si="8"/>
        <v>4622.0999999999995</v>
      </c>
      <c r="E97" s="38">
        <f t="shared" si="9"/>
        <v>5942.7</v>
      </c>
      <c r="F97" s="12">
        <v>6600</v>
      </c>
      <c r="G97" s="46">
        <f>Tabela35[[#This Row],[Volume
Cadastrado (m³)]]/Tabela35[[#This Row],[Volume equivalente de  Etanol Anidro comercializado em 2024 (m³)]]</f>
        <v>0.99954566106315312</v>
      </c>
      <c r="H97" s="12">
        <v>0</v>
      </c>
      <c r="I97" s="49">
        <f t="shared" si="11"/>
        <v>0</v>
      </c>
      <c r="J97" s="50" t="str">
        <f t="shared" si="10"/>
        <v>Não</v>
      </c>
      <c r="K97" s="7" t="str">
        <f>IF(Tabela35[[#This Row],[% homologado]]&gt;0.9,"Contrato de Fornecimento",IF(Tabela35[[#This Row],[% Cadastrado]]&lt;0.7,"Compra Direta","Prazo Adicional ao $ 5º do Art.3º*"))</f>
        <v>Prazo Adicional ao $ 5º do Art.3º*</v>
      </c>
    </row>
    <row r="98" spans="1:11" x14ac:dyDescent="0.35">
      <c r="A98" s="43" t="s">
        <v>86</v>
      </c>
      <c r="B98" s="43" t="s">
        <v>289</v>
      </c>
      <c r="C98" s="12">
        <v>6567</v>
      </c>
      <c r="D98" s="35">
        <f t="shared" si="8"/>
        <v>4596.8999999999996</v>
      </c>
      <c r="E98" s="38">
        <f t="shared" si="9"/>
        <v>5910.3</v>
      </c>
      <c r="F98" s="12">
        <v>10520</v>
      </c>
      <c r="G98" s="45">
        <f>Tabela35[[#This Row],[Volume
Cadastrado (m³)]]/Tabela35[[#This Row],[Volume equivalente de  Etanol Anidro comercializado em 2024 (m³)]]</f>
        <v>1.6019491396375818</v>
      </c>
      <c r="H98" s="12">
        <v>10520</v>
      </c>
      <c r="I98" s="11">
        <f t="shared" si="11"/>
        <v>1.6019491396375818</v>
      </c>
      <c r="J98" s="7" t="str">
        <f t="shared" si="10"/>
        <v>Sim</v>
      </c>
      <c r="K98" s="7" t="str">
        <f>IF(Tabela35[[#This Row],[% homologado]]&gt;0.9,"Contrato de Fornecimento",IF(Tabela35[[#This Row],[% Cadastrado]]&lt;0.7,"Compra Direta","Prazo Adicional ao $ 5º do Art.3º*"))</f>
        <v>Contrato de Fornecimento</v>
      </c>
    </row>
    <row r="99" spans="1:11" x14ac:dyDescent="0.35">
      <c r="A99" s="43" t="s">
        <v>241</v>
      </c>
      <c r="B99" s="43" t="s">
        <v>242</v>
      </c>
      <c r="C99" s="12">
        <v>6229</v>
      </c>
      <c r="D99" s="36">
        <f t="shared" si="8"/>
        <v>4360.2999999999993</v>
      </c>
      <c r="E99" s="37">
        <f t="shared" si="9"/>
        <v>5606.1</v>
      </c>
      <c r="F99" s="12">
        <v>0</v>
      </c>
      <c r="G99" s="45">
        <f>Tabela35[[#This Row],[Volume
Cadastrado (m³)]]/Tabela35[[#This Row],[Volume equivalente de  Etanol Anidro comercializado em 2024 (m³)]]</f>
        <v>0</v>
      </c>
      <c r="H99" s="12">
        <v>0</v>
      </c>
      <c r="I99" s="11">
        <f t="shared" si="11"/>
        <v>0</v>
      </c>
      <c r="J99" s="7" t="str">
        <f t="shared" si="10"/>
        <v>Não</v>
      </c>
      <c r="K99" s="7" t="str">
        <f>IF(Tabela35[[#This Row],[% homologado]]&gt;0.9,"Contrato de Fornecimento",IF(Tabela35[[#This Row],[% Cadastrado]]&lt;0.7,"Compra Direta","Prazo Adicional ao $ 5º do Art.3º*"))</f>
        <v>Compra Direta</v>
      </c>
    </row>
    <row r="100" spans="1:11" x14ac:dyDescent="0.35">
      <c r="A100" s="43" t="s">
        <v>99</v>
      </c>
      <c r="B100" s="43" t="s">
        <v>202</v>
      </c>
      <c r="C100" s="12">
        <v>5731</v>
      </c>
      <c r="D100" s="35">
        <f t="shared" si="8"/>
        <v>4011.7</v>
      </c>
      <c r="E100" s="38">
        <f t="shared" si="9"/>
        <v>5157.9000000000005</v>
      </c>
      <c r="F100" s="12">
        <v>5230</v>
      </c>
      <c r="G100" s="45">
        <f>Tabela35[[#This Row],[Volume
Cadastrado (m³)]]/Tabela35[[#This Row],[Volume equivalente de  Etanol Anidro comercializado em 2024 (m³)]]</f>
        <v>0.91258070144826386</v>
      </c>
      <c r="H100" s="12">
        <v>5230</v>
      </c>
      <c r="I100" s="11">
        <f t="shared" si="11"/>
        <v>0.91258070144826386</v>
      </c>
      <c r="J100" s="7" t="str">
        <f t="shared" si="10"/>
        <v>Sim</v>
      </c>
      <c r="K100" s="7" t="str">
        <f>IF(Tabela35[[#This Row],[% homologado]]&gt;0.9,"Contrato de Fornecimento",IF(Tabela35[[#This Row],[% Cadastrado]]&lt;0.7,"Compra Direta","Prazo Adicional ao $ 5º do Art.3º*"))</f>
        <v>Contrato de Fornecimento</v>
      </c>
    </row>
    <row r="101" spans="1:11" x14ac:dyDescent="0.35">
      <c r="A101" s="43" t="s">
        <v>106</v>
      </c>
      <c r="B101" s="43" t="s">
        <v>285</v>
      </c>
      <c r="C101" s="12">
        <v>4886</v>
      </c>
      <c r="D101" s="35">
        <f t="shared" si="8"/>
        <v>3420.2</v>
      </c>
      <c r="E101" s="38">
        <f t="shared" si="9"/>
        <v>4397.4000000000005</v>
      </c>
      <c r="F101" s="12">
        <v>4420</v>
      </c>
      <c r="G101" s="45">
        <f>Tabela35[[#This Row],[Volume
Cadastrado (m³)]]/Tabela35[[#This Row],[Volume equivalente de  Etanol Anidro comercializado em 2024 (m³)]]</f>
        <v>0.90462546049938597</v>
      </c>
      <c r="H101" s="12">
        <v>4420</v>
      </c>
      <c r="I101" s="8">
        <f t="shared" si="11"/>
        <v>0.90462546049938597</v>
      </c>
      <c r="J101" s="7" t="str">
        <f t="shared" si="10"/>
        <v>Sim</v>
      </c>
      <c r="K101" s="7" t="str">
        <f>IF(Tabela35[[#This Row],[% homologado]]&gt;0.9,"Contrato de Fornecimento",IF(Tabela35[[#This Row],[% Cadastrado]]&lt;0.7,"Compra Direta","Prazo Adicional ao $ 5º do Art.3º*"))</f>
        <v>Contrato de Fornecimento</v>
      </c>
    </row>
    <row r="102" spans="1:11" x14ac:dyDescent="0.35">
      <c r="A102" s="43" t="s">
        <v>175</v>
      </c>
      <c r="B102" s="43" t="s">
        <v>359</v>
      </c>
      <c r="C102" s="12">
        <v>4577</v>
      </c>
      <c r="D102" s="36">
        <f t="shared" si="8"/>
        <v>3203.8999999999996</v>
      </c>
      <c r="E102" s="37">
        <f t="shared" si="9"/>
        <v>4119.3</v>
      </c>
      <c r="F102" s="12">
        <v>0</v>
      </c>
      <c r="G102" s="45">
        <f>Tabela35[[#This Row],[Volume
Cadastrado (m³)]]/Tabela35[[#This Row],[Volume equivalente de  Etanol Anidro comercializado em 2024 (m³)]]</f>
        <v>0</v>
      </c>
      <c r="H102" s="12">
        <v>0</v>
      </c>
      <c r="I102" s="11">
        <f t="shared" si="11"/>
        <v>0</v>
      </c>
      <c r="J102" s="7" t="str">
        <f t="shared" si="10"/>
        <v>Não</v>
      </c>
      <c r="K102" s="7" t="str">
        <f>IF(Tabela35[[#This Row],[% homologado]]&gt;0.9,"Contrato de Fornecimento",IF(Tabela35[[#This Row],[% Cadastrado]]&lt;0.7,"Compra Direta","Prazo Adicional ao $ 5º do Art.3º*"))</f>
        <v>Compra Direta</v>
      </c>
    </row>
    <row r="103" spans="1:11" x14ac:dyDescent="0.35">
      <c r="A103" s="43" t="s">
        <v>97</v>
      </c>
      <c r="B103" s="43" t="s">
        <v>290</v>
      </c>
      <c r="C103" s="12">
        <v>4526</v>
      </c>
      <c r="D103" s="35">
        <f t="shared" si="8"/>
        <v>3168.2</v>
      </c>
      <c r="E103" s="38">
        <f t="shared" si="9"/>
        <v>4073.4</v>
      </c>
      <c r="F103" s="12">
        <v>4200</v>
      </c>
      <c r="G103" s="45">
        <f>Tabela35[[#This Row],[Volume
Cadastrado (m³)]]/Tabela35[[#This Row],[Volume equivalente de  Etanol Anidro comercializado em 2024 (m³)]]</f>
        <v>0.92797171895713659</v>
      </c>
      <c r="H103" s="12">
        <v>4200</v>
      </c>
      <c r="I103" s="11">
        <f t="shared" si="11"/>
        <v>0.92797171895713659</v>
      </c>
      <c r="J103" s="7" t="str">
        <f t="shared" si="10"/>
        <v>Sim</v>
      </c>
      <c r="K103" s="7" t="str">
        <f>IF(Tabela35[[#This Row],[% homologado]]&gt;0.9,"Contrato de Fornecimento",IF(Tabela35[[#This Row],[% Cadastrado]]&lt;0.7,"Compra Direta","Prazo Adicional ao $ 5º do Art.3º*"))</f>
        <v>Contrato de Fornecimento</v>
      </c>
    </row>
    <row r="104" spans="1:11" x14ac:dyDescent="0.35">
      <c r="A104" s="43" t="s">
        <v>102</v>
      </c>
      <c r="B104" s="43" t="s">
        <v>201</v>
      </c>
      <c r="C104" s="12">
        <v>4260</v>
      </c>
      <c r="D104" s="35">
        <f t="shared" si="8"/>
        <v>2982</v>
      </c>
      <c r="E104" s="38">
        <f t="shared" si="9"/>
        <v>3834</v>
      </c>
      <c r="F104" s="12">
        <v>0</v>
      </c>
      <c r="G104" s="45">
        <f>Tabela35[[#This Row],[Volume
Cadastrado (m³)]]/Tabela35[[#This Row],[Volume equivalente de  Etanol Anidro comercializado em 2024 (m³)]]</f>
        <v>0</v>
      </c>
      <c r="H104" s="12">
        <v>0</v>
      </c>
      <c r="I104" s="11">
        <f t="shared" si="11"/>
        <v>0</v>
      </c>
      <c r="J104" s="7" t="str">
        <f t="shared" si="10"/>
        <v>Não</v>
      </c>
      <c r="K104" s="7" t="str">
        <f>IF(Tabela35[[#This Row],[% homologado]]&gt;0.9,"Contrato de Fornecimento",IF(Tabela35[[#This Row],[% Cadastrado]]&lt;0.7,"Compra Direta","Prazo Adicional ao $ 5º do Art.3º*"))</f>
        <v>Compra Direta</v>
      </c>
    </row>
    <row r="105" spans="1:11" x14ac:dyDescent="0.35">
      <c r="A105" s="43" t="s">
        <v>98</v>
      </c>
      <c r="B105" s="43" t="s">
        <v>225</v>
      </c>
      <c r="C105" s="12">
        <v>4192</v>
      </c>
      <c r="D105" s="35">
        <f t="shared" ref="D105:D137" si="12">C105*0.7</f>
        <v>2934.3999999999996</v>
      </c>
      <c r="E105" s="38">
        <f t="shared" ref="E105:E137" si="13">C105*0.9</f>
        <v>3772.8</v>
      </c>
      <c r="F105" s="12">
        <v>3840</v>
      </c>
      <c r="G105" s="45">
        <f>Tabela35[[#This Row],[Volume
Cadastrado (m³)]]/Tabela35[[#This Row],[Volume equivalente de  Etanol Anidro comercializado em 2024 (m³)]]</f>
        <v>0.91603053435114501</v>
      </c>
      <c r="H105" s="12">
        <v>3840</v>
      </c>
      <c r="I105" s="11">
        <f t="shared" si="11"/>
        <v>0.91603053435114501</v>
      </c>
      <c r="J105" s="7" t="str">
        <f t="shared" ref="J105:J137" si="14">IF(I105&gt;=90%,"Sim","Não")</f>
        <v>Sim</v>
      </c>
      <c r="K105" s="7" t="str">
        <f>IF(Tabela35[[#This Row],[% homologado]]&gt;0.9,"Contrato de Fornecimento",IF(Tabela35[[#This Row],[% Cadastrado]]&lt;0.7,"Compra Direta","Prazo Adicional ao $ 5º do Art.3º*"))</f>
        <v>Contrato de Fornecimento</v>
      </c>
    </row>
    <row r="106" spans="1:11" x14ac:dyDescent="0.35">
      <c r="A106" s="43" t="s">
        <v>104</v>
      </c>
      <c r="B106" s="43" t="s">
        <v>187</v>
      </c>
      <c r="C106" s="12">
        <v>3643</v>
      </c>
      <c r="D106" s="35">
        <f t="shared" si="12"/>
        <v>2550.1</v>
      </c>
      <c r="E106" s="38">
        <f t="shared" si="13"/>
        <v>3278.7000000000003</v>
      </c>
      <c r="F106" s="12">
        <v>0</v>
      </c>
      <c r="G106" s="45">
        <f>Tabela35[[#This Row],[Volume
Cadastrado (m³)]]/Tabela35[[#This Row],[Volume equivalente de  Etanol Anidro comercializado em 2024 (m³)]]</f>
        <v>0</v>
      </c>
      <c r="H106" s="12">
        <v>0</v>
      </c>
      <c r="I106" s="11">
        <f t="shared" si="11"/>
        <v>0</v>
      </c>
      <c r="J106" s="7" t="str">
        <f t="shared" si="14"/>
        <v>Não</v>
      </c>
      <c r="K106" s="7" t="str">
        <f>IF(Tabela35[[#This Row],[% homologado]]&gt;0.9,"Contrato de Fornecimento",IF(Tabela35[[#This Row],[% Cadastrado]]&lt;0.7,"Compra Direta","Prazo Adicional ao $ 5º do Art.3º*"))</f>
        <v>Compra Direta</v>
      </c>
    </row>
    <row r="107" spans="1:11" x14ac:dyDescent="0.35">
      <c r="A107" s="43" t="s">
        <v>107</v>
      </c>
      <c r="B107" s="43" t="s">
        <v>312</v>
      </c>
      <c r="C107" s="12">
        <v>3614</v>
      </c>
      <c r="D107" s="35">
        <f t="shared" si="12"/>
        <v>2529.7999999999997</v>
      </c>
      <c r="E107" s="38">
        <f t="shared" si="13"/>
        <v>3252.6</v>
      </c>
      <c r="F107" s="12">
        <v>0</v>
      </c>
      <c r="G107" s="45">
        <f>Tabela35[[#This Row],[Volume
Cadastrado (m³)]]/Tabela35[[#This Row],[Volume equivalente de  Etanol Anidro comercializado em 2024 (m³)]]</f>
        <v>0</v>
      </c>
      <c r="H107" s="12">
        <v>0</v>
      </c>
      <c r="I107" s="11">
        <f t="shared" ref="I107:I138" si="15">H107/C107</f>
        <v>0</v>
      </c>
      <c r="J107" s="7" t="str">
        <f t="shared" si="14"/>
        <v>Não</v>
      </c>
      <c r="K107" s="7" t="str">
        <f>IF(Tabela35[[#This Row],[% homologado]]&gt;0.9,"Contrato de Fornecimento",IF(Tabela35[[#This Row],[% Cadastrado]]&lt;0.7,"Compra Direta","Prazo Adicional ao $ 5º do Art.3º*"))</f>
        <v>Compra Direta</v>
      </c>
    </row>
    <row r="108" spans="1:11" x14ac:dyDescent="0.35">
      <c r="A108" s="43" t="s">
        <v>111</v>
      </c>
      <c r="B108" s="43" t="s">
        <v>206</v>
      </c>
      <c r="C108" s="12">
        <v>3520</v>
      </c>
      <c r="D108" s="35">
        <f t="shared" si="12"/>
        <v>2464</v>
      </c>
      <c r="E108" s="38">
        <f t="shared" si="13"/>
        <v>3168</v>
      </c>
      <c r="F108" s="12">
        <v>6280</v>
      </c>
      <c r="G108" s="45">
        <f>Tabela35[[#This Row],[Volume
Cadastrado (m³)]]/Tabela35[[#This Row],[Volume equivalente de  Etanol Anidro comercializado em 2024 (m³)]]</f>
        <v>1.7840909090909092</v>
      </c>
      <c r="H108" s="12">
        <v>6280</v>
      </c>
      <c r="I108" s="11">
        <f t="shared" si="15"/>
        <v>1.7840909090909092</v>
      </c>
      <c r="J108" s="7" t="str">
        <f t="shared" si="14"/>
        <v>Sim</v>
      </c>
      <c r="K108" s="7" t="str">
        <f>IF(Tabela35[[#This Row],[% homologado]]&gt;0.9,"Contrato de Fornecimento",IF(Tabela35[[#This Row],[% Cadastrado]]&lt;0.7,"Compra Direta","Prazo Adicional ao $ 5º do Art.3º*"))</f>
        <v>Contrato de Fornecimento</v>
      </c>
    </row>
    <row r="109" spans="1:11" x14ac:dyDescent="0.35">
      <c r="A109" s="43" t="s">
        <v>331</v>
      </c>
      <c r="B109" s="43" t="s">
        <v>332</v>
      </c>
      <c r="C109" s="12">
        <v>3455</v>
      </c>
      <c r="D109" s="36">
        <f t="shared" si="12"/>
        <v>2418.5</v>
      </c>
      <c r="E109" s="37">
        <f t="shared" si="13"/>
        <v>3109.5</v>
      </c>
      <c r="F109" s="12">
        <v>36000</v>
      </c>
      <c r="G109" s="45">
        <f>Tabela35[[#This Row],[Volume
Cadastrado (m³)]]/Tabela35[[#This Row],[Volume equivalente de  Etanol Anidro comercializado em 2024 (m³)]]</f>
        <v>10.419681620839363</v>
      </c>
      <c r="H109" s="12">
        <v>36000</v>
      </c>
      <c r="I109" s="11">
        <f t="shared" si="15"/>
        <v>10.419681620839363</v>
      </c>
      <c r="J109" s="7" t="str">
        <f t="shared" si="14"/>
        <v>Sim</v>
      </c>
      <c r="K109" s="7" t="str">
        <f>IF(Tabela35[[#This Row],[% homologado]]&gt;0.9,"Contrato de Fornecimento",IF(Tabela35[[#This Row],[% Cadastrado]]&lt;0.7,"Compra Direta","Prazo Adicional ao $ 5º do Art.3º*"))</f>
        <v>Contrato de Fornecimento</v>
      </c>
    </row>
    <row r="110" spans="1:11" x14ac:dyDescent="0.35">
      <c r="A110" s="43" t="s">
        <v>110</v>
      </c>
      <c r="B110" s="43" t="s">
        <v>380</v>
      </c>
      <c r="C110" s="12">
        <v>3247</v>
      </c>
      <c r="D110" s="35">
        <f t="shared" si="12"/>
        <v>2272.8999999999996</v>
      </c>
      <c r="E110" s="38">
        <f t="shared" si="13"/>
        <v>2922.3</v>
      </c>
      <c r="F110" s="12">
        <v>3778</v>
      </c>
      <c r="G110" s="45">
        <f>Tabela35[[#This Row],[Volume
Cadastrado (m³)]]/Tabela35[[#This Row],[Volume equivalente de  Etanol Anidro comercializado em 2024 (m³)]]</f>
        <v>1.1635355712965814</v>
      </c>
      <c r="H110" s="12">
        <v>3778</v>
      </c>
      <c r="I110" s="11">
        <f t="shared" si="15"/>
        <v>1.1635355712965814</v>
      </c>
      <c r="J110" s="7" t="str">
        <f t="shared" si="14"/>
        <v>Sim</v>
      </c>
      <c r="K110" s="7" t="str">
        <f>IF(Tabela35[[#This Row],[% homologado]]&gt;0.9,"Contrato de Fornecimento",IF(Tabela35[[#This Row],[% Cadastrado]]&lt;0.7,"Compra Direta","Prazo Adicional ao $ 5º do Art.3º*"))</f>
        <v>Contrato de Fornecimento</v>
      </c>
    </row>
    <row r="111" spans="1:11" x14ac:dyDescent="0.35">
      <c r="A111" s="43" t="s">
        <v>109</v>
      </c>
      <c r="B111" s="43" t="s">
        <v>319</v>
      </c>
      <c r="C111" s="12">
        <v>2706</v>
      </c>
      <c r="D111" s="35">
        <f t="shared" si="12"/>
        <v>1894.1999999999998</v>
      </c>
      <c r="E111" s="38">
        <f t="shared" si="13"/>
        <v>2435.4</v>
      </c>
      <c r="F111" s="12">
        <v>2500</v>
      </c>
      <c r="G111" s="45">
        <f>Tabela35[[#This Row],[Volume
Cadastrado (m³)]]/Tabela35[[#This Row],[Volume equivalente de  Etanol Anidro comercializado em 2024 (m³)]]</f>
        <v>0.92387287509238725</v>
      </c>
      <c r="H111" s="12">
        <v>2500</v>
      </c>
      <c r="I111" s="11">
        <f t="shared" si="15"/>
        <v>0.92387287509238725</v>
      </c>
      <c r="J111" s="7" t="str">
        <f t="shared" si="14"/>
        <v>Sim</v>
      </c>
      <c r="K111" s="7" t="str">
        <f>IF(Tabela35[[#This Row],[% homologado]]&gt;0.9,"Contrato de Fornecimento",IF(Tabela35[[#This Row],[% Cadastrado]]&lt;0.7,"Compra Direta","Prazo Adicional ao $ 5º do Art.3º*"))</f>
        <v>Contrato de Fornecimento</v>
      </c>
    </row>
    <row r="112" spans="1:11" x14ac:dyDescent="0.35">
      <c r="A112" s="43" t="s">
        <v>108</v>
      </c>
      <c r="B112" s="43" t="s">
        <v>372</v>
      </c>
      <c r="C112" s="12">
        <v>2653</v>
      </c>
      <c r="D112" s="35">
        <f t="shared" si="12"/>
        <v>1857.1</v>
      </c>
      <c r="E112" s="38">
        <f t="shared" si="13"/>
        <v>2387.7000000000003</v>
      </c>
      <c r="F112" s="12">
        <v>2400</v>
      </c>
      <c r="G112" s="45">
        <f>Tabela35[[#This Row],[Volume
Cadastrado (m³)]]/Tabela35[[#This Row],[Volume equivalente de  Etanol Anidro comercializado em 2024 (m³)]]</f>
        <v>0.9046362608367885</v>
      </c>
      <c r="H112" s="12">
        <v>2400</v>
      </c>
      <c r="I112" s="11">
        <f t="shared" si="15"/>
        <v>0.9046362608367885</v>
      </c>
      <c r="J112" s="7" t="str">
        <f t="shared" si="14"/>
        <v>Sim</v>
      </c>
      <c r="K112" s="7" t="str">
        <f>IF(Tabela35[[#This Row],[% homologado]]&gt;0.9,"Contrato de Fornecimento",IF(Tabela35[[#This Row],[% Cadastrado]]&lt;0.7,"Compra Direta","Prazo Adicional ao $ 5º do Art.3º*"))</f>
        <v>Contrato de Fornecimento</v>
      </c>
    </row>
    <row r="113" spans="1:11" x14ac:dyDescent="0.35">
      <c r="A113" s="43" t="s">
        <v>135</v>
      </c>
      <c r="B113" s="43" t="s">
        <v>236</v>
      </c>
      <c r="C113" s="12">
        <v>2564</v>
      </c>
      <c r="D113" s="35">
        <f t="shared" si="12"/>
        <v>1794.8</v>
      </c>
      <c r="E113" s="38">
        <f t="shared" si="13"/>
        <v>2307.6</v>
      </c>
      <c r="F113" s="12">
        <v>0</v>
      </c>
      <c r="G113" s="45">
        <f>Tabela35[[#This Row],[Volume
Cadastrado (m³)]]/Tabela35[[#This Row],[Volume equivalente de  Etanol Anidro comercializado em 2024 (m³)]]</f>
        <v>0</v>
      </c>
      <c r="H113" s="12">
        <v>0</v>
      </c>
      <c r="I113" s="8">
        <f t="shared" si="15"/>
        <v>0</v>
      </c>
      <c r="J113" s="7" t="str">
        <f t="shared" si="14"/>
        <v>Não</v>
      </c>
      <c r="K113" s="7" t="str">
        <f>IF(Tabela35[[#This Row],[% homologado]]&gt;0.9,"Contrato de Fornecimento",IF(Tabela35[[#This Row],[% Cadastrado]]&lt;0.7,"Compra Direta","Prazo Adicional ao $ 5º do Art.3º*"))</f>
        <v>Compra Direta</v>
      </c>
    </row>
    <row r="114" spans="1:11" x14ac:dyDescent="0.35">
      <c r="A114" s="43" t="s">
        <v>81</v>
      </c>
      <c r="B114" s="43" t="s">
        <v>388</v>
      </c>
      <c r="C114" s="12">
        <v>2540</v>
      </c>
      <c r="D114" s="35">
        <f t="shared" si="12"/>
        <v>1778</v>
      </c>
      <c r="E114" s="38">
        <f t="shared" si="13"/>
        <v>2286</v>
      </c>
      <c r="F114" s="12">
        <v>0</v>
      </c>
      <c r="G114" s="45">
        <f>Tabela35[[#This Row],[Volume
Cadastrado (m³)]]/Tabela35[[#This Row],[Volume equivalente de  Etanol Anidro comercializado em 2024 (m³)]]</f>
        <v>0</v>
      </c>
      <c r="H114" s="12">
        <v>0</v>
      </c>
      <c r="I114" s="11">
        <f t="shared" si="15"/>
        <v>0</v>
      </c>
      <c r="J114" s="7" t="str">
        <f t="shared" si="14"/>
        <v>Não</v>
      </c>
      <c r="K114" s="7" t="str">
        <f>IF(Tabela35[[#This Row],[% homologado]]&gt;0.9,"Contrato de Fornecimento",IF(Tabela35[[#This Row],[% Cadastrado]]&lt;0.7,"Compra Direta","Prazo Adicional ao $ 5º do Art.3º*"))</f>
        <v>Compra Direta</v>
      </c>
    </row>
    <row r="115" spans="1:11" x14ac:dyDescent="0.35">
      <c r="A115" s="43" t="s">
        <v>113</v>
      </c>
      <c r="B115" s="43" t="s">
        <v>297</v>
      </c>
      <c r="C115" s="12">
        <v>2326</v>
      </c>
      <c r="D115" s="35">
        <f t="shared" si="12"/>
        <v>1628.1999999999998</v>
      </c>
      <c r="E115" s="38">
        <f t="shared" si="13"/>
        <v>2093.4</v>
      </c>
      <c r="F115" s="12">
        <v>2095</v>
      </c>
      <c r="G115" s="45">
        <f>Tabela35[[#This Row],[Volume
Cadastrado (m³)]]/Tabela35[[#This Row],[Volume equivalente de  Etanol Anidro comercializado em 2024 (m³)]]</f>
        <v>0.90068787618228718</v>
      </c>
      <c r="H115" s="12">
        <v>2095</v>
      </c>
      <c r="I115" s="11">
        <f t="shared" si="15"/>
        <v>0.90068787618228718</v>
      </c>
      <c r="J115" s="7" t="str">
        <f t="shared" si="14"/>
        <v>Sim</v>
      </c>
      <c r="K115" s="7" t="str">
        <f>IF(Tabela35[[#This Row],[% homologado]]&gt;0.9,"Contrato de Fornecimento",IF(Tabela35[[#This Row],[% Cadastrado]]&lt;0.7,"Compra Direta","Prazo Adicional ao $ 5º do Art.3º*"))</f>
        <v>Contrato de Fornecimento</v>
      </c>
    </row>
    <row r="116" spans="1:11" x14ac:dyDescent="0.35">
      <c r="A116" s="43" t="s">
        <v>100</v>
      </c>
      <c r="B116" s="43" t="s">
        <v>267</v>
      </c>
      <c r="C116" s="12">
        <v>2268</v>
      </c>
      <c r="D116" s="35">
        <f t="shared" si="12"/>
        <v>1587.6</v>
      </c>
      <c r="E116" s="38">
        <f t="shared" si="13"/>
        <v>2041.2</v>
      </c>
      <c r="F116" s="12">
        <v>3500</v>
      </c>
      <c r="G116" s="45">
        <f>Tabela35[[#This Row],[Volume
Cadastrado (m³)]]/Tabela35[[#This Row],[Volume equivalente de  Etanol Anidro comercializado em 2024 (m³)]]</f>
        <v>1.5432098765432098</v>
      </c>
      <c r="H116" s="12">
        <v>3500</v>
      </c>
      <c r="I116" s="11">
        <f t="shared" si="15"/>
        <v>1.5432098765432098</v>
      </c>
      <c r="J116" s="7" t="str">
        <f t="shared" si="14"/>
        <v>Sim</v>
      </c>
      <c r="K116" s="7" t="str">
        <f>IF(Tabela35[[#This Row],[% homologado]]&gt;0.9,"Contrato de Fornecimento",IF(Tabela35[[#This Row],[% Cadastrado]]&lt;0.7,"Compra Direta","Prazo Adicional ao $ 5º do Art.3º*"))</f>
        <v>Contrato de Fornecimento</v>
      </c>
    </row>
    <row r="117" spans="1:11" x14ac:dyDescent="0.35">
      <c r="A117" s="43" t="s">
        <v>103</v>
      </c>
      <c r="B117" s="43" t="s">
        <v>220</v>
      </c>
      <c r="C117" s="12">
        <v>1983</v>
      </c>
      <c r="D117" s="35">
        <f t="shared" si="12"/>
        <v>1388.1</v>
      </c>
      <c r="E117" s="38">
        <f t="shared" si="13"/>
        <v>1784.7</v>
      </c>
      <c r="F117" s="12">
        <v>17000</v>
      </c>
      <c r="G117" s="45">
        <f>Tabela35[[#This Row],[Volume
Cadastrado (m³)]]/Tabela35[[#This Row],[Volume equivalente de  Etanol Anidro comercializado em 2024 (m³)]]</f>
        <v>8.5728693898134143</v>
      </c>
      <c r="H117" s="12">
        <v>17000</v>
      </c>
      <c r="I117" s="11">
        <f t="shared" si="15"/>
        <v>8.5728693898134143</v>
      </c>
      <c r="J117" s="7" t="str">
        <f t="shared" si="14"/>
        <v>Sim</v>
      </c>
      <c r="K117" s="7" t="str">
        <f>IF(Tabela35[[#This Row],[% homologado]]&gt;0.9,"Contrato de Fornecimento",IF(Tabela35[[#This Row],[% Cadastrado]]&lt;0.7,"Compra Direta","Prazo Adicional ao $ 5º do Art.3º*"))</f>
        <v>Contrato de Fornecimento</v>
      </c>
    </row>
    <row r="118" spans="1:11" x14ac:dyDescent="0.35">
      <c r="A118" s="43" t="s">
        <v>282</v>
      </c>
      <c r="B118" s="43" t="s">
        <v>283</v>
      </c>
      <c r="C118" s="12">
        <v>1917</v>
      </c>
      <c r="D118" s="35">
        <f t="shared" si="12"/>
        <v>1341.8999999999999</v>
      </c>
      <c r="E118" s="38">
        <f t="shared" si="13"/>
        <v>1725.3</v>
      </c>
      <c r="F118" s="12">
        <v>2000</v>
      </c>
      <c r="G118" s="45">
        <f>Tabela35[[#This Row],[Volume
Cadastrado (m³)]]/Tabela35[[#This Row],[Volume equivalente de  Etanol Anidro comercializado em 2024 (m³)]]</f>
        <v>1.0432968179447053</v>
      </c>
      <c r="H118" s="12">
        <v>2000</v>
      </c>
      <c r="I118" s="11">
        <f t="shared" si="15"/>
        <v>1.0432968179447053</v>
      </c>
      <c r="J118" s="7" t="str">
        <f t="shared" si="14"/>
        <v>Sim</v>
      </c>
      <c r="K118" s="7" t="str">
        <f>IF(Tabela35[[#This Row],[% homologado]]&gt;0.9,"Contrato de Fornecimento",IF(Tabela35[[#This Row],[% Cadastrado]]&lt;0.7,"Compra Direta","Prazo Adicional ao $ 5º do Art.3º*"))</f>
        <v>Contrato de Fornecimento</v>
      </c>
    </row>
    <row r="119" spans="1:11" x14ac:dyDescent="0.35">
      <c r="A119" s="43" t="s">
        <v>147</v>
      </c>
      <c r="B119" s="43" t="s">
        <v>382</v>
      </c>
      <c r="C119" s="12">
        <v>1865</v>
      </c>
      <c r="D119" s="35">
        <f t="shared" si="12"/>
        <v>1305.5</v>
      </c>
      <c r="E119" s="38">
        <f t="shared" si="13"/>
        <v>1678.5</v>
      </c>
      <c r="F119" s="12">
        <v>1700</v>
      </c>
      <c r="G119" s="45">
        <f>Tabela35[[#This Row],[Volume
Cadastrado (m³)]]/Tabela35[[#This Row],[Volume equivalente de  Etanol Anidro comercializado em 2024 (m³)]]</f>
        <v>0.91152815013404831</v>
      </c>
      <c r="H119" s="12">
        <v>1700</v>
      </c>
      <c r="I119" s="11">
        <f t="shared" si="15"/>
        <v>0.91152815013404831</v>
      </c>
      <c r="J119" s="7" t="str">
        <f t="shared" si="14"/>
        <v>Sim</v>
      </c>
      <c r="K119" s="7" t="str">
        <f>IF(Tabela35[[#This Row],[% homologado]]&gt;0.9,"Contrato de Fornecimento",IF(Tabela35[[#This Row],[% Cadastrado]]&lt;0.7,"Compra Direta","Prazo Adicional ao $ 5º do Art.3º*"))</f>
        <v>Contrato de Fornecimento</v>
      </c>
    </row>
    <row r="120" spans="1:11" x14ac:dyDescent="0.35">
      <c r="A120" s="43" t="s">
        <v>128</v>
      </c>
      <c r="B120" s="43" t="s">
        <v>262</v>
      </c>
      <c r="C120" s="12">
        <v>1839</v>
      </c>
      <c r="D120" s="35">
        <f t="shared" si="12"/>
        <v>1287.3</v>
      </c>
      <c r="E120" s="38">
        <f t="shared" si="13"/>
        <v>1655.1000000000001</v>
      </c>
      <c r="F120" s="12">
        <v>2160</v>
      </c>
      <c r="G120" s="45">
        <f>Tabela35[[#This Row],[Volume
Cadastrado (m³)]]/Tabela35[[#This Row],[Volume equivalente de  Etanol Anidro comercializado em 2024 (m³)]]</f>
        <v>1.1745513866231647</v>
      </c>
      <c r="H120" s="12">
        <v>2160</v>
      </c>
      <c r="I120" s="11">
        <f t="shared" si="15"/>
        <v>1.1745513866231647</v>
      </c>
      <c r="J120" s="7" t="str">
        <f t="shared" si="14"/>
        <v>Sim</v>
      </c>
      <c r="K120" s="7" t="str">
        <f>IF(Tabela35[[#This Row],[% homologado]]&gt;0.9,"Contrato de Fornecimento",IF(Tabela35[[#This Row],[% Cadastrado]]&lt;0.7,"Compra Direta","Prazo Adicional ao $ 5º do Art.3º*"))</f>
        <v>Contrato de Fornecimento</v>
      </c>
    </row>
    <row r="121" spans="1:11" x14ac:dyDescent="0.35">
      <c r="A121" s="43" t="s">
        <v>144</v>
      </c>
      <c r="B121" s="43" t="s">
        <v>213</v>
      </c>
      <c r="C121" s="12">
        <v>1572</v>
      </c>
      <c r="D121" s="35">
        <f t="shared" si="12"/>
        <v>1100.3999999999999</v>
      </c>
      <c r="E121" s="38">
        <f t="shared" si="13"/>
        <v>1414.8</v>
      </c>
      <c r="F121" s="12">
        <v>4000</v>
      </c>
      <c r="G121" s="45">
        <f>Tabela35[[#This Row],[Volume
Cadastrado (m³)]]/Tabela35[[#This Row],[Volume equivalente de  Etanol Anidro comercializado em 2024 (m³)]]</f>
        <v>2.5445292620865141</v>
      </c>
      <c r="H121" s="12">
        <v>4000</v>
      </c>
      <c r="I121" s="11">
        <f t="shared" si="15"/>
        <v>2.5445292620865141</v>
      </c>
      <c r="J121" s="7" t="str">
        <f t="shared" si="14"/>
        <v>Sim</v>
      </c>
      <c r="K121" s="7" t="str">
        <f>IF(Tabela35[[#This Row],[% homologado]]&gt;0.9,"Contrato de Fornecimento",IF(Tabela35[[#This Row],[% Cadastrado]]&lt;0.7,"Compra Direta","Prazo Adicional ao $ 5º do Art.3º*"))</f>
        <v>Contrato de Fornecimento</v>
      </c>
    </row>
    <row r="122" spans="1:11" x14ac:dyDescent="0.35">
      <c r="A122" s="43" t="s">
        <v>119</v>
      </c>
      <c r="B122" s="43" t="s">
        <v>237</v>
      </c>
      <c r="C122" s="12">
        <v>1318</v>
      </c>
      <c r="D122" s="35">
        <f t="shared" si="12"/>
        <v>922.59999999999991</v>
      </c>
      <c r="E122" s="38">
        <f t="shared" si="13"/>
        <v>1186.2</v>
      </c>
      <c r="F122" s="12">
        <v>1200</v>
      </c>
      <c r="G122" s="45">
        <f>Tabela35[[#This Row],[Volume
Cadastrado (m³)]]/Tabela35[[#This Row],[Volume equivalente de  Etanol Anidro comercializado em 2024 (m³)]]</f>
        <v>0.91047040971168436</v>
      </c>
      <c r="H122" s="12">
        <v>1200</v>
      </c>
      <c r="I122" s="11">
        <f t="shared" si="15"/>
        <v>0.91047040971168436</v>
      </c>
      <c r="J122" s="7" t="str">
        <f t="shared" si="14"/>
        <v>Sim</v>
      </c>
      <c r="K122" s="7" t="str">
        <f>IF(Tabela35[[#This Row],[% homologado]]&gt;0.9,"Contrato de Fornecimento",IF(Tabela35[[#This Row],[% Cadastrado]]&lt;0.7,"Compra Direta","Prazo Adicional ao $ 5º do Art.3º*"))</f>
        <v>Contrato de Fornecimento</v>
      </c>
    </row>
    <row r="123" spans="1:11" x14ac:dyDescent="0.35">
      <c r="A123" s="43" t="s">
        <v>118</v>
      </c>
      <c r="B123" s="43" t="s">
        <v>378</v>
      </c>
      <c r="C123" s="12">
        <v>1285</v>
      </c>
      <c r="D123" s="36">
        <f t="shared" si="12"/>
        <v>899.49999999999989</v>
      </c>
      <c r="E123" s="37">
        <f t="shared" si="13"/>
        <v>1156.5</v>
      </c>
      <c r="F123" s="12">
        <v>0</v>
      </c>
      <c r="G123" s="45">
        <f>Tabela35[[#This Row],[Volume
Cadastrado (m³)]]/Tabela35[[#This Row],[Volume equivalente de  Etanol Anidro comercializado em 2024 (m³)]]</f>
        <v>0</v>
      </c>
      <c r="H123" s="12">
        <v>0</v>
      </c>
      <c r="I123" s="11">
        <f t="shared" si="15"/>
        <v>0</v>
      </c>
      <c r="J123" s="7" t="str">
        <f t="shared" si="14"/>
        <v>Não</v>
      </c>
      <c r="K123" s="7" t="str">
        <f>IF(Tabela35[[#This Row],[% homologado]]&gt;0.9,"Contrato de Fornecimento",IF(Tabela35[[#This Row],[% Cadastrado]]&lt;0.7,"Compra Direta","Prazo Adicional ao $ 5º do Art.3º*"))</f>
        <v>Compra Direta</v>
      </c>
    </row>
    <row r="124" spans="1:11" x14ac:dyDescent="0.35">
      <c r="A124" s="43" t="s">
        <v>117</v>
      </c>
      <c r="B124" s="43" t="s">
        <v>252</v>
      </c>
      <c r="C124" s="12">
        <v>1232</v>
      </c>
      <c r="D124" s="35">
        <f t="shared" si="12"/>
        <v>862.4</v>
      </c>
      <c r="E124" s="38">
        <f t="shared" si="13"/>
        <v>1108.8</v>
      </c>
      <c r="F124" s="12">
        <v>1300</v>
      </c>
      <c r="G124" s="45">
        <f>Tabela35[[#This Row],[Volume
Cadastrado (m³)]]/Tabela35[[#This Row],[Volume equivalente de  Etanol Anidro comercializado em 2024 (m³)]]</f>
        <v>1.0551948051948052</v>
      </c>
      <c r="H124" s="12">
        <v>1300</v>
      </c>
      <c r="I124" s="11">
        <f t="shared" si="15"/>
        <v>1.0551948051948052</v>
      </c>
      <c r="J124" s="7" t="str">
        <f t="shared" si="14"/>
        <v>Sim</v>
      </c>
      <c r="K124" s="7" t="str">
        <f>IF(Tabela35[[#This Row],[% homologado]]&gt;0.9,"Contrato de Fornecimento",IF(Tabela35[[#This Row],[% Cadastrado]]&lt;0.7,"Compra Direta","Prazo Adicional ao $ 5º do Art.3º*"))</f>
        <v>Contrato de Fornecimento</v>
      </c>
    </row>
    <row r="125" spans="1:11" x14ac:dyDescent="0.35">
      <c r="A125" s="43" t="s">
        <v>115</v>
      </c>
      <c r="B125" s="43" t="s">
        <v>199</v>
      </c>
      <c r="C125" s="12">
        <v>1081</v>
      </c>
      <c r="D125" s="35">
        <f t="shared" si="12"/>
        <v>756.69999999999993</v>
      </c>
      <c r="E125" s="38">
        <f t="shared" si="13"/>
        <v>972.9</v>
      </c>
      <c r="F125" s="12">
        <v>973</v>
      </c>
      <c r="G125" s="45">
        <f>Tabela35[[#This Row],[Volume
Cadastrado (m³)]]/Tabela35[[#This Row],[Volume equivalente de  Etanol Anidro comercializado em 2024 (m³)]]</f>
        <v>0.90009250693802034</v>
      </c>
      <c r="H125" s="12">
        <v>973</v>
      </c>
      <c r="I125" s="11">
        <f t="shared" si="15"/>
        <v>0.90009250693802034</v>
      </c>
      <c r="J125" s="7" t="str">
        <f t="shared" si="14"/>
        <v>Sim</v>
      </c>
      <c r="K125" s="7" t="str">
        <f>IF(Tabela35[[#This Row],[% homologado]]&gt;0.9,"Contrato de Fornecimento",IF(Tabela35[[#This Row],[% Cadastrado]]&lt;0.7,"Compra Direta","Prazo Adicional ao $ 5º do Art.3º*"))</f>
        <v>Contrato de Fornecimento</v>
      </c>
    </row>
    <row r="126" spans="1:11" x14ac:dyDescent="0.35">
      <c r="A126" s="43" t="s">
        <v>151</v>
      </c>
      <c r="B126" s="43" t="s">
        <v>355</v>
      </c>
      <c r="C126" s="12">
        <v>750</v>
      </c>
      <c r="D126" s="35">
        <f t="shared" si="12"/>
        <v>525</v>
      </c>
      <c r="E126" s="38">
        <f t="shared" si="13"/>
        <v>675</v>
      </c>
      <c r="F126" s="12">
        <v>750</v>
      </c>
      <c r="G126" s="45">
        <f>Tabela35[[#This Row],[Volume
Cadastrado (m³)]]/Tabela35[[#This Row],[Volume equivalente de  Etanol Anidro comercializado em 2024 (m³)]]</f>
        <v>1</v>
      </c>
      <c r="H126" s="12">
        <v>750</v>
      </c>
      <c r="I126" s="11">
        <f t="shared" si="15"/>
        <v>1</v>
      </c>
      <c r="J126" s="7" t="str">
        <f t="shared" si="14"/>
        <v>Sim</v>
      </c>
      <c r="K126" s="7" t="str">
        <f>IF(Tabela35[[#This Row],[% homologado]]&gt;0.9,"Contrato de Fornecimento",IF(Tabela35[[#This Row],[% Cadastrado]]&lt;0.7,"Compra Direta","Prazo Adicional ao $ 5º do Art.3º*"))</f>
        <v>Contrato de Fornecimento</v>
      </c>
    </row>
    <row r="127" spans="1:11" x14ac:dyDescent="0.35">
      <c r="A127" s="43" t="s">
        <v>356</v>
      </c>
      <c r="B127" s="43" t="s">
        <v>357</v>
      </c>
      <c r="C127" s="12">
        <v>736</v>
      </c>
      <c r="D127" s="35">
        <f t="shared" si="12"/>
        <v>515.19999999999993</v>
      </c>
      <c r="E127" s="38">
        <f t="shared" si="13"/>
        <v>662.4</v>
      </c>
      <c r="F127" s="12">
        <v>0</v>
      </c>
      <c r="G127" s="45">
        <f>Tabela35[[#This Row],[Volume
Cadastrado (m³)]]/Tabela35[[#This Row],[Volume equivalente de  Etanol Anidro comercializado em 2024 (m³)]]</f>
        <v>0</v>
      </c>
      <c r="H127" s="12">
        <v>0</v>
      </c>
      <c r="I127" s="11">
        <f t="shared" si="15"/>
        <v>0</v>
      </c>
      <c r="J127" s="7" t="str">
        <f t="shared" si="14"/>
        <v>Não</v>
      </c>
      <c r="K127" s="7" t="str">
        <f>IF(Tabela35[[#This Row],[% homologado]]&gt;0.9,"Contrato de Fornecimento",IF(Tabela35[[#This Row],[% Cadastrado]]&lt;0.7,"Compra Direta","Prazo Adicional ao $ 5º do Art.3º*"))</f>
        <v>Compra Direta</v>
      </c>
    </row>
    <row r="128" spans="1:11" x14ac:dyDescent="0.35">
      <c r="A128" s="43" t="s">
        <v>385</v>
      </c>
      <c r="B128" s="43" t="s">
        <v>386</v>
      </c>
      <c r="C128" s="12">
        <v>668</v>
      </c>
      <c r="D128" s="35">
        <f t="shared" si="12"/>
        <v>467.59999999999997</v>
      </c>
      <c r="E128" s="38">
        <f t="shared" si="13"/>
        <v>601.20000000000005</v>
      </c>
      <c r="F128" s="12">
        <v>0</v>
      </c>
      <c r="G128" s="45">
        <f>Tabela35[[#This Row],[Volume
Cadastrado (m³)]]/Tabela35[[#This Row],[Volume equivalente de  Etanol Anidro comercializado em 2024 (m³)]]</f>
        <v>0</v>
      </c>
      <c r="H128" s="12">
        <v>0</v>
      </c>
      <c r="I128" s="11">
        <f t="shared" si="15"/>
        <v>0</v>
      </c>
      <c r="J128" s="7" t="str">
        <f t="shared" si="14"/>
        <v>Não</v>
      </c>
      <c r="K128" s="7" t="str">
        <f>IF(Tabela35[[#This Row],[% homologado]]&gt;0.9,"Contrato de Fornecimento",IF(Tabela35[[#This Row],[% Cadastrado]]&lt;0.7,"Compra Direta","Prazo Adicional ao $ 5º do Art.3º*"))</f>
        <v>Compra Direta</v>
      </c>
    </row>
    <row r="129" spans="1:11" x14ac:dyDescent="0.35">
      <c r="A129" s="43" t="s">
        <v>122</v>
      </c>
      <c r="B129" s="43" t="s">
        <v>344</v>
      </c>
      <c r="C129" s="12">
        <v>523</v>
      </c>
      <c r="D129" s="35">
        <f t="shared" si="12"/>
        <v>366.09999999999997</v>
      </c>
      <c r="E129" s="38">
        <f t="shared" si="13"/>
        <v>470.7</v>
      </c>
      <c r="F129" s="12">
        <v>0</v>
      </c>
      <c r="G129" s="45">
        <f>Tabela35[[#This Row],[Volume
Cadastrado (m³)]]/Tabela35[[#This Row],[Volume equivalente de  Etanol Anidro comercializado em 2024 (m³)]]</f>
        <v>0</v>
      </c>
      <c r="H129" s="12">
        <v>0</v>
      </c>
      <c r="I129" s="8">
        <f t="shared" si="15"/>
        <v>0</v>
      </c>
      <c r="J129" s="7" t="str">
        <f t="shared" si="14"/>
        <v>Não</v>
      </c>
      <c r="K129" s="7" t="str">
        <f>IF(Tabela35[[#This Row],[% homologado]]&gt;0.9,"Contrato de Fornecimento",IF(Tabela35[[#This Row],[% Cadastrado]]&lt;0.7,"Compra Direta","Prazo Adicional ao $ 5º do Art.3º*"))</f>
        <v>Compra Direta</v>
      </c>
    </row>
    <row r="130" spans="1:11" x14ac:dyDescent="0.35">
      <c r="A130" s="43" t="s">
        <v>170</v>
      </c>
      <c r="B130" s="43" t="s">
        <v>363</v>
      </c>
      <c r="C130" s="12">
        <v>414</v>
      </c>
      <c r="D130" s="36">
        <f t="shared" si="12"/>
        <v>289.79999999999995</v>
      </c>
      <c r="E130" s="37">
        <f t="shared" si="13"/>
        <v>372.6</v>
      </c>
      <c r="F130" s="12">
        <v>0</v>
      </c>
      <c r="G130" s="45">
        <f>Tabela35[[#This Row],[Volume
Cadastrado (m³)]]/Tabela35[[#This Row],[Volume equivalente de  Etanol Anidro comercializado em 2024 (m³)]]</f>
        <v>0</v>
      </c>
      <c r="H130" s="12">
        <v>0</v>
      </c>
      <c r="I130" s="11">
        <f t="shared" si="15"/>
        <v>0</v>
      </c>
      <c r="J130" s="7" t="str">
        <f t="shared" si="14"/>
        <v>Não</v>
      </c>
      <c r="K130" s="7" t="str">
        <f>IF(Tabela35[[#This Row],[% homologado]]&gt;0.9,"Contrato de Fornecimento",IF(Tabela35[[#This Row],[% Cadastrado]]&lt;0.7,"Compra Direta","Prazo Adicional ao $ 5º do Art.3º*"))</f>
        <v>Compra Direta</v>
      </c>
    </row>
    <row r="131" spans="1:11" x14ac:dyDescent="0.35">
      <c r="A131" s="43" t="s">
        <v>25</v>
      </c>
      <c r="B131" s="43" t="s">
        <v>313</v>
      </c>
      <c r="C131" s="12">
        <v>387</v>
      </c>
      <c r="D131" s="36">
        <f t="shared" si="12"/>
        <v>270.89999999999998</v>
      </c>
      <c r="E131" s="37">
        <f t="shared" si="13"/>
        <v>348.3</v>
      </c>
      <c r="F131" s="12">
        <v>145000</v>
      </c>
      <c r="G131" s="45">
        <f>Tabela35[[#This Row],[Volume
Cadastrado (m³)]]/Tabela35[[#This Row],[Volume equivalente de  Etanol Anidro comercializado em 2024 (m³)]]</f>
        <v>374.67700258397934</v>
      </c>
      <c r="H131" s="12">
        <v>145000</v>
      </c>
      <c r="I131" s="11">
        <f t="shared" si="15"/>
        <v>374.67700258397934</v>
      </c>
      <c r="J131" s="7" t="str">
        <f t="shared" si="14"/>
        <v>Sim</v>
      </c>
      <c r="K131" s="7" t="str">
        <f>IF(Tabela35[[#This Row],[% homologado]]&gt;0.9,"Contrato de Fornecimento",IF(Tabela35[[#This Row],[% Cadastrado]]&lt;0.7,"Compra Direta","Prazo Adicional ao $ 5º do Art.3º*"))</f>
        <v>Contrato de Fornecimento</v>
      </c>
    </row>
    <row r="132" spans="1:11" x14ac:dyDescent="0.35">
      <c r="A132" s="43" t="s">
        <v>137</v>
      </c>
      <c r="B132" s="43" t="s">
        <v>365</v>
      </c>
      <c r="C132" s="12">
        <v>358</v>
      </c>
      <c r="D132" s="35">
        <f t="shared" si="12"/>
        <v>250.6</v>
      </c>
      <c r="E132" s="38">
        <f t="shared" si="13"/>
        <v>322.2</v>
      </c>
      <c r="F132" s="12">
        <v>0</v>
      </c>
      <c r="G132" s="45">
        <f>Tabela35[[#This Row],[Volume
Cadastrado (m³)]]/Tabela35[[#This Row],[Volume equivalente de  Etanol Anidro comercializado em 2024 (m³)]]</f>
        <v>0</v>
      </c>
      <c r="H132" s="12">
        <v>0</v>
      </c>
      <c r="I132" s="11">
        <f t="shared" si="15"/>
        <v>0</v>
      </c>
      <c r="J132" s="7" t="str">
        <f t="shared" si="14"/>
        <v>Não</v>
      </c>
      <c r="K132" s="7" t="str">
        <f>IF(Tabela35[[#This Row],[% homologado]]&gt;0.9,"Contrato de Fornecimento",IF(Tabela35[[#This Row],[% Cadastrado]]&lt;0.7,"Compra Direta","Prazo Adicional ao $ 5º do Art.3º*"))</f>
        <v>Compra Direta</v>
      </c>
    </row>
    <row r="133" spans="1:11" x14ac:dyDescent="0.35">
      <c r="A133" s="43" t="s">
        <v>148</v>
      </c>
      <c r="B133" s="43" t="s">
        <v>217</v>
      </c>
      <c r="C133" s="12">
        <v>155</v>
      </c>
      <c r="D133" s="35">
        <f t="shared" si="12"/>
        <v>108.5</v>
      </c>
      <c r="E133" s="38">
        <f t="shared" si="13"/>
        <v>139.5</v>
      </c>
      <c r="F133" s="12">
        <v>0</v>
      </c>
      <c r="G133" s="45">
        <f>Tabela35[[#This Row],[Volume
Cadastrado (m³)]]/Tabela35[[#This Row],[Volume equivalente de  Etanol Anidro comercializado em 2024 (m³)]]</f>
        <v>0</v>
      </c>
      <c r="H133" s="12">
        <v>0</v>
      </c>
      <c r="I133" s="11">
        <f t="shared" si="15"/>
        <v>0</v>
      </c>
      <c r="J133" s="7" t="str">
        <f t="shared" si="14"/>
        <v>Não</v>
      </c>
      <c r="K133" s="7" t="str">
        <f>IF(Tabela35[[#This Row],[% homologado]]&gt;0.9,"Contrato de Fornecimento",IF(Tabela35[[#This Row],[% Cadastrado]]&lt;0.7,"Compra Direta","Prazo Adicional ao $ 5º do Art.3º*"))</f>
        <v>Compra Direta</v>
      </c>
    </row>
    <row r="134" spans="1:11" x14ac:dyDescent="0.35">
      <c r="A134" s="43" t="s">
        <v>105</v>
      </c>
      <c r="B134" s="43" t="s">
        <v>222</v>
      </c>
      <c r="C134" s="12">
        <v>141</v>
      </c>
      <c r="D134" s="35">
        <f t="shared" si="12"/>
        <v>98.699999999999989</v>
      </c>
      <c r="E134" s="38">
        <f t="shared" si="13"/>
        <v>126.9</v>
      </c>
      <c r="F134" s="12">
        <v>0</v>
      </c>
      <c r="G134" s="45">
        <f>Tabela35[[#This Row],[Volume
Cadastrado (m³)]]/Tabela35[[#This Row],[Volume equivalente de  Etanol Anidro comercializado em 2024 (m³)]]</f>
        <v>0</v>
      </c>
      <c r="H134" s="12">
        <v>0</v>
      </c>
      <c r="I134" s="11">
        <f t="shared" si="15"/>
        <v>0</v>
      </c>
      <c r="J134" s="7" t="str">
        <f t="shared" si="14"/>
        <v>Não</v>
      </c>
      <c r="K134" s="7" t="str">
        <f>IF(Tabela35[[#This Row],[% homologado]]&gt;0.9,"Contrato de Fornecimento",IF(Tabela35[[#This Row],[% Cadastrado]]&lt;0.7,"Compra Direta","Prazo Adicional ao $ 5º do Art.3º*"))</f>
        <v>Compra Direta</v>
      </c>
    </row>
    <row r="135" spans="1:11" x14ac:dyDescent="0.35">
      <c r="A135" s="43" t="s">
        <v>120</v>
      </c>
      <c r="B135" s="43" t="s">
        <v>263</v>
      </c>
      <c r="C135" s="12">
        <v>139</v>
      </c>
      <c r="D135" s="35">
        <f t="shared" si="12"/>
        <v>97.3</v>
      </c>
      <c r="E135" s="38">
        <f t="shared" si="13"/>
        <v>125.10000000000001</v>
      </c>
      <c r="F135" s="12">
        <v>0</v>
      </c>
      <c r="G135" s="46">
        <f>Tabela35[[#This Row],[Volume
Cadastrado (m³)]]/Tabela35[[#This Row],[Volume equivalente de  Etanol Anidro comercializado em 2024 (m³)]]</f>
        <v>0</v>
      </c>
      <c r="H135" s="12">
        <v>0</v>
      </c>
      <c r="I135" s="49">
        <f t="shared" si="15"/>
        <v>0</v>
      </c>
      <c r="J135" s="50" t="str">
        <f t="shared" si="14"/>
        <v>Não</v>
      </c>
      <c r="K135" s="7" t="str">
        <f>IF(Tabela35[[#This Row],[% homologado]]&gt;0.9,"Contrato de Fornecimento",IF(Tabela35[[#This Row],[% Cadastrado]]&lt;0.7,"Compra Direta","Prazo Adicional ao $ 5º do Art.3º*"))</f>
        <v>Compra Direta</v>
      </c>
    </row>
    <row r="136" spans="1:11" x14ac:dyDescent="0.35">
      <c r="A136" s="43" t="s">
        <v>121</v>
      </c>
      <c r="B136" s="43" t="s">
        <v>212</v>
      </c>
      <c r="C136" s="12">
        <v>108</v>
      </c>
      <c r="D136" s="35">
        <f t="shared" si="12"/>
        <v>75.599999999999994</v>
      </c>
      <c r="E136" s="38">
        <f t="shared" si="13"/>
        <v>97.2</v>
      </c>
      <c r="F136" s="12">
        <v>400</v>
      </c>
      <c r="G136" s="45">
        <f>Tabela35[[#This Row],[Volume
Cadastrado (m³)]]/Tabela35[[#This Row],[Volume equivalente de  Etanol Anidro comercializado em 2024 (m³)]]</f>
        <v>3.7037037037037037</v>
      </c>
      <c r="H136" s="12">
        <v>240</v>
      </c>
      <c r="I136" s="11">
        <f t="shared" si="15"/>
        <v>2.2222222222222223</v>
      </c>
      <c r="J136" s="7" t="str">
        <f t="shared" si="14"/>
        <v>Sim</v>
      </c>
      <c r="K136" s="7" t="str">
        <f>IF(Tabela35[[#This Row],[% homologado]]&gt;0.9,"Contrato de Fornecimento",IF(Tabela35[[#This Row],[% Cadastrado]]&lt;0.7,"Compra Direta","Prazo Adicional ao $ 5º do Art.3º*"))</f>
        <v>Contrato de Fornecimento</v>
      </c>
    </row>
    <row r="137" spans="1:11" x14ac:dyDescent="0.35">
      <c r="A137" s="43" t="s">
        <v>124</v>
      </c>
      <c r="B137" s="43" t="s">
        <v>260</v>
      </c>
      <c r="C137" s="51">
        <v>108</v>
      </c>
      <c r="D137" s="35">
        <f t="shared" si="12"/>
        <v>75.599999999999994</v>
      </c>
      <c r="E137" s="38">
        <f t="shared" si="13"/>
        <v>97.2</v>
      </c>
      <c r="F137" s="12">
        <v>240</v>
      </c>
      <c r="G137" s="46">
        <f>Tabela35[[#This Row],[Volume
Cadastrado (m³)]]/Tabela35[[#This Row],[Volume equivalente de  Etanol Anidro comercializado em 2024 (m³)]]</f>
        <v>2.2222222222222223</v>
      </c>
      <c r="H137" s="12">
        <v>240</v>
      </c>
      <c r="I137" s="49">
        <f t="shared" si="15"/>
        <v>2.2222222222222223</v>
      </c>
      <c r="J137" s="50" t="str">
        <f t="shared" si="14"/>
        <v>Sim</v>
      </c>
      <c r="K137" s="7" t="str">
        <f>IF(Tabela35[[#This Row],[% homologado]]&gt;0.9,"Contrato de Fornecimento",IF(Tabela35[[#This Row],[% Cadastrado]]&lt;0.7,"Compra Direta","Prazo Adicional ao $ 5º do Art.3º*"))</f>
        <v>Contrato de Fornecimento</v>
      </c>
    </row>
    <row r="138" spans="1:11" x14ac:dyDescent="0.35">
      <c r="A138" s="43" t="s">
        <v>126</v>
      </c>
      <c r="B138" s="43" t="s">
        <v>403</v>
      </c>
      <c r="C138" s="12">
        <v>87</v>
      </c>
      <c r="D138" s="35">
        <f t="shared" ref="D138:D168" si="16">C138*0.7</f>
        <v>60.9</v>
      </c>
      <c r="E138" s="38">
        <f t="shared" ref="E138:E168" si="17">C138*0.9</f>
        <v>78.3</v>
      </c>
      <c r="F138" s="12">
        <v>0</v>
      </c>
      <c r="G138" s="46">
        <f>Tabela35[[#This Row],[Volume
Cadastrado (m³)]]/Tabela35[[#This Row],[Volume equivalente de  Etanol Anidro comercializado em 2024 (m³)]]</f>
        <v>0</v>
      </c>
      <c r="H138" s="12">
        <v>0</v>
      </c>
      <c r="I138" s="52">
        <f t="shared" si="15"/>
        <v>0</v>
      </c>
      <c r="J138" s="50" t="str">
        <f t="shared" ref="J138:J143" si="18">IF(I138&gt;=90%,"Sim","Não")</f>
        <v>Não</v>
      </c>
      <c r="K138" s="7" t="str">
        <f>IF(Tabela35[[#This Row],[% homologado]]&gt;0.9,"Contrato de Fornecimento",IF(Tabela35[[#This Row],[% Cadastrado]]&lt;0.7,"Compra Direta","Prazo Adicional ao $ 5º do Art.3º*"))</f>
        <v>Compra Direta</v>
      </c>
    </row>
    <row r="139" spans="1:11" x14ac:dyDescent="0.35">
      <c r="A139" s="43" t="s">
        <v>114</v>
      </c>
      <c r="B139" s="43" t="s">
        <v>326</v>
      </c>
      <c r="C139" s="12">
        <v>62</v>
      </c>
      <c r="D139" s="35">
        <f t="shared" si="16"/>
        <v>43.4</v>
      </c>
      <c r="E139" s="38">
        <f t="shared" si="17"/>
        <v>55.800000000000004</v>
      </c>
      <c r="F139" s="12">
        <v>1650</v>
      </c>
      <c r="G139" s="46">
        <f>Tabela35[[#This Row],[Volume
Cadastrado (m³)]]/Tabela35[[#This Row],[Volume equivalente de  Etanol Anidro comercializado em 2024 (m³)]]</f>
        <v>26.612903225806452</v>
      </c>
      <c r="H139" s="12">
        <v>1650</v>
      </c>
      <c r="I139" s="49">
        <f t="shared" ref="I139:I143" si="19">H139/C139</f>
        <v>26.612903225806452</v>
      </c>
      <c r="J139" s="50" t="str">
        <f t="shared" si="18"/>
        <v>Sim</v>
      </c>
      <c r="K139" s="7" t="str">
        <f>IF(Tabela35[[#This Row],[% homologado]]&gt;0.9,"Contrato de Fornecimento",IF(Tabela35[[#This Row],[% Cadastrado]]&lt;0.7,"Compra Direta","Prazo Adicional ao $ 5º do Art.3º*"))</f>
        <v>Contrato de Fornecimento</v>
      </c>
    </row>
    <row r="140" spans="1:11" x14ac:dyDescent="0.35">
      <c r="A140" s="43" t="s">
        <v>125</v>
      </c>
      <c r="B140" s="43" t="s">
        <v>284</v>
      </c>
      <c r="C140" s="12">
        <v>59</v>
      </c>
      <c r="D140" s="35">
        <f t="shared" si="16"/>
        <v>41.3</v>
      </c>
      <c r="E140" s="38">
        <f t="shared" si="17"/>
        <v>53.1</v>
      </c>
      <c r="F140" s="12">
        <v>0</v>
      </c>
      <c r="G140" s="45">
        <f>Tabela35[[#This Row],[Volume
Cadastrado (m³)]]/Tabela35[[#This Row],[Volume equivalente de  Etanol Anidro comercializado em 2024 (m³)]]</f>
        <v>0</v>
      </c>
      <c r="H140" s="12">
        <v>0</v>
      </c>
      <c r="I140" s="11">
        <f t="shared" si="19"/>
        <v>0</v>
      </c>
      <c r="J140" s="7" t="str">
        <f t="shared" si="18"/>
        <v>Não</v>
      </c>
      <c r="K140" s="7" t="str">
        <f>IF(Tabela35[[#This Row],[% homologado]]&gt;0.9,"Contrato de Fornecimento",IF(Tabela35[[#This Row],[% Cadastrado]]&lt;0.7,"Compra Direta","Prazo Adicional ao $ 5º do Art.3º*"))</f>
        <v>Compra Direta</v>
      </c>
    </row>
    <row r="141" spans="1:11" x14ac:dyDescent="0.35">
      <c r="A141" s="43" t="s">
        <v>123</v>
      </c>
      <c r="B141" s="43" t="s">
        <v>321</v>
      </c>
      <c r="C141" s="12">
        <v>2</v>
      </c>
      <c r="D141" s="35">
        <f t="shared" si="16"/>
        <v>1.4</v>
      </c>
      <c r="E141" s="38">
        <f t="shared" si="17"/>
        <v>1.8</v>
      </c>
      <c r="F141" s="12">
        <v>0</v>
      </c>
      <c r="G141" s="45">
        <f>Tabela35[[#This Row],[Volume
Cadastrado (m³)]]/Tabela35[[#This Row],[Volume equivalente de  Etanol Anidro comercializado em 2024 (m³)]]</f>
        <v>0</v>
      </c>
      <c r="H141" s="12">
        <v>0</v>
      </c>
      <c r="I141" s="11">
        <f t="shared" si="19"/>
        <v>0</v>
      </c>
      <c r="J141" s="7" t="str">
        <f t="shared" si="18"/>
        <v>Não</v>
      </c>
      <c r="K141" s="7" t="str">
        <f>IF(Tabela35[[#This Row],[% homologado]]&gt;0.9,"Contrato de Fornecimento",IF(Tabela35[[#This Row],[% Cadastrado]]&lt;0.7,"Compra Direta","Prazo Adicional ao $ 5º do Art.3º*"))</f>
        <v>Compra Direta</v>
      </c>
    </row>
    <row r="142" spans="1:11" x14ac:dyDescent="0.35">
      <c r="A142" s="43" t="s">
        <v>275</v>
      </c>
      <c r="B142" s="43" t="s">
        <v>276</v>
      </c>
      <c r="C142" s="12">
        <v>23</v>
      </c>
      <c r="D142" s="35">
        <f t="shared" si="16"/>
        <v>16.099999999999998</v>
      </c>
      <c r="E142" s="38">
        <f t="shared" si="17"/>
        <v>20.7</v>
      </c>
      <c r="F142" s="12">
        <v>0</v>
      </c>
      <c r="G142" s="46">
        <f>Tabela35[[#This Row],[Volume
Cadastrado (m³)]]/Tabela35[[#This Row],[Volume equivalente de  Etanol Anidro comercializado em 2024 (m³)]]</f>
        <v>0</v>
      </c>
      <c r="H142" s="12">
        <v>0</v>
      </c>
      <c r="I142" s="49">
        <f t="shared" si="19"/>
        <v>0</v>
      </c>
      <c r="J142" s="50" t="str">
        <f t="shared" si="18"/>
        <v>Não</v>
      </c>
      <c r="K142" s="7" t="str">
        <f>IF(Tabela35[[#This Row],[% homologado]]&gt;0.9,"Contrato de Fornecimento",IF(Tabela35[[#This Row],[% Cadastrado]]&lt;0.7,"Compra Direta","Prazo Adicional ao $ 5º do Art.3º*"))</f>
        <v>Compra Direta</v>
      </c>
    </row>
    <row r="143" spans="1:11" x14ac:dyDescent="0.35">
      <c r="A143" s="43" t="s">
        <v>293</v>
      </c>
      <c r="B143" s="43" t="s">
        <v>294</v>
      </c>
      <c r="C143" s="12">
        <v>2</v>
      </c>
      <c r="D143" s="35">
        <f t="shared" si="16"/>
        <v>1.4</v>
      </c>
      <c r="E143" s="38">
        <f t="shared" si="17"/>
        <v>1.8</v>
      </c>
      <c r="F143" s="12">
        <v>0</v>
      </c>
      <c r="G143" s="46">
        <f>Tabela35[[#This Row],[Volume
Cadastrado (m³)]]/Tabela35[[#This Row],[Volume equivalente de  Etanol Anidro comercializado em 2024 (m³)]]</f>
        <v>0</v>
      </c>
      <c r="H143" s="12">
        <v>0</v>
      </c>
      <c r="I143" s="49">
        <f t="shared" si="19"/>
        <v>0</v>
      </c>
      <c r="J143" s="50" t="str">
        <f t="shared" si="18"/>
        <v>Não</v>
      </c>
      <c r="K143" s="7" t="str">
        <f>IF(Tabela35[[#This Row],[% homologado]]&gt;0.9,"Contrato de Fornecimento",IF(Tabela35[[#This Row],[% Cadastrado]]&lt;0.7,"Compra Direta","Prazo Adicional ao $ 5º do Art.3º*"))</f>
        <v>Compra Direta</v>
      </c>
    </row>
    <row r="144" spans="1:11" x14ac:dyDescent="0.35">
      <c r="A144" s="43" t="s">
        <v>130</v>
      </c>
      <c r="B144" s="43" t="s">
        <v>270</v>
      </c>
      <c r="C144" s="12">
        <v>0</v>
      </c>
      <c r="D144" s="35">
        <f t="shared" si="16"/>
        <v>0</v>
      </c>
      <c r="E144" s="38">
        <f t="shared" si="17"/>
        <v>0</v>
      </c>
      <c r="F144" s="12">
        <v>0</v>
      </c>
      <c r="G144" s="47" t="s">
        <v>401</v>
      </c>
      <c r="H144" s="12">
        <v>0</v>
      </c>
      <c r="I144" s="11" t="s">
        <v>401</v>
      </c>
      <c r="J144" s="7" t="s">
        <v>401</v>
      </c>
      <c r="K144" s="7" t="s">
        <v>401</v>
      </c>
    </row>
    <row r="145" spans="1:11" x14ac:dyDescent="0.35">
      <c r="A145" s="43" t="s">
        <v>136</v>
      </c>
      <c r="B145" s="43" t="s">
        <v>306</v>
      </c>
      <c r="C145" s="12">
        <v>0</v>
      </c>
      <c r="D145" s="35">
        <f t="shared" si="16"/>
        <v>0</v>
      </c>
      <c r="E145" s="38">
        <f t="shared" si="17"/>
        <v>0</v>
      </c>
      <c r="F145" s="12">
        <v>0</v>
      </c>
      <c r="G145" s="47" t="s">
        <v>401</v>
      </c>
      <c r="H145" s="12">
        <v>0</v>
      </c>
      <c r="I145" s="11" t="s">
        <v>401</v>
      </c>
      <c r="J145" s="7" t="s">
        <v>401</v>
      </c>
      <c r="K145" s="7" t="s">
        <v>401</v>
      </c>
    </row>
    <row r="146" spans="1:11" x14ac:dyDescent="0.35">
      <c r="A146" s="43" t="s">
        <v>138</v>
      </c>
      <c r="B146" s="43" t="s">
        <v>345</v>
      </c>
      <c r="C146" s="12">
        <v>0</v>
      </c>
      <c r="D146" s="35">
        <f t="shared" si="16"/>
        <v>0</v>
      </c>
      <c r="E146" s="38">
        <f t="shared" si="17"/>
        <v>0</v>
      </c>
      <c r="F146" s="12">
        <v>0</v>
      </c>
      <c r="G146" s="47" t="s">
        <v>401</v>
      </c>
      <c r="H146" s="12">
        <v>0</v>
      </c>
      <c r="I146" s="11" t="s">
        <v>401</v>
      </c>
      <c r="J146" s="7" t="s">
        <v>401</v>
      </c>
      <c r="K146" s="7" t="s">
        <v>401</v>
      </c>
    </row>
    <row r="147" spans="1:11" x14ac:dyDescent="0.35">
      <c r="A147" s="43" t="s">
        <v>271</v>
      </c>
      <c r="B147" s="43" t="s">
        <v>272</v>
      </c>
      <c r="C147" s="12">
        <v>0</v>
      </c>
      <c r="D147" s="35">
        <f t="shared" si="16"/>
        <v>0</v>
      </c>
      <c r="E147" s="38">
        <f t="shared" si="17"/>
        <v>0</v>
      </c>
      <c r="F147" s="12">
        <v>0</v>
      </c>
      <c r="G147" s="47" t="s">
        <v>401</v>
      </c>
      <c r="H147" s="12">
        <v>0</v>
      </c>
      <c r="I147" s="11" t="s">
        <v>401</v>
      </c>
      <c r="J147" s="7" t="s">
        <v>401</v>
      </c>
      <c r="K147" s="7" t="s">
        <v>401</v>
      </c>
    </row>
    <row r="148" spans="1:11" x14ac:dyDescent="0.35">
      <c r="A148" s="43" t="s">
        <v>287</v>
      </c>
      <c r="B148" s="43" t="s">
        <v>288</v>
      </c>
      <c r="C148" s="12">
        <v>0</v>
      </c>
      <c r="D148" s="35">
        <f t="shared" si="16"/>
        <v>0</v>
      </c>
      <c r="E148" s="38">
        <f t="shared" si="17"/>
        <v>0</v>
      </c>
      <c r="F148" s="12">
        <v>0</v>
      </c>
      <c r="G148" s="47" t="s">
        <v>401</v>
      </c>
      <c r="H148" s="12">
        <v>0</v>
      </c>
      <c r="I148" s="11" t="s">
        <v>401</v>
      </c>
      <c r="J148" s="7" t="s">
        <v>401</v>
      </c>
      <c r="K148" s="7" t="s">
        <v>401</v>
      </c>
    </row>
    <row r="149" spans="1:11" x14ac:dyDescent="0.35">
      <c r="A149" s="43" t="s">
        <v>139</v>
      </c>
      <c r="B149" s="43" t="s">
        <v>219</v>
      </c>
      <c r="C149" s="12">
        <v>0</v>
      </c>
      <c r="D149" s="35">
        <f t="shared" si="16"/>
        <v>0</v>
      </c>
      <c r="E149" s="38">
        <f t="shared" si="17"/>
        <v>0</v>
      </c>
      <c r="F149" s="12">
        <v>0</v>
      </c>
      <c r="G149" s="47" t="s">
        <v>401</v>
      </c>
      <c r="H149" s="12">
        <v>0</v>
      </c>
      <c r="I149" s="11" t="s">
        <v>401</v>
      </c>
      <c r="J149" s="7" t="s">
        <v>401</v>
      </c>
      <c r="K149" s="7" t="s">
        <v>401</v>
      </c>
    </row>
    <row r="150" spans="1:11" x14ac:dyDescent="0.35">
      <c r="A150" s="43" t="s">
        <v>342</v>
      </c>
      <c r="B150" s="43" t="s">
        <v>343</v>
      </c>
      <c r="C150" s="12">
        <v>0</v>
      </c>
      <c r="D150" s="35">
        <f t="shared" si="16"/>
        <v>0</v>
      </c>
      <c r="E150" s="38">
        <f t="shared" si="17"/>
        <v>0</v>
      </c>
      <c r="F150" s="12">
        <v>0</v>
      </c>
      <c r="G150" s="47" t="s">
        <v>401</v>
      </c>
      <c r="H150" s="12">
        <v>0</v>
      </c>
      <c r="I150" s="11" t="s">
        <v>401</v>
      </c>
      <c r="J150" s="7" t="s">
        <v>401</v>
      </c>
      <c r="K150" s="7" t="s">
        <v>401</v>
      </c>
    </row>
    <row r="151" spans="1:11" x14ac:dyDescent="0.35">
      <c r="A151" s="43" t="s">
        <v>140</v>
      </c>
      <c r="B151" s="43" t="s">
        <v>258</v>
      </c>
      <c r="C151" s="31">
        <v>0</v>
      </c>
      <c r="D151" s="35">
        <f t="shared" si="16"/>
        <v>0</v>
      </c>
      <c r="E151" s="38">
        <f t="shared" si="17"/>
        <v>0</v>
      </c>
      <c r="F151" s="31">
        <v>0</v>
      </c>
      <c r="G151" s="47" t="s">
        <v>401</v>
      </c>
      <c r="H151" s="12">
        <v>0</v>
      </c>
      <c r="I151" s="32" t="s">
        <v>401</v>
      </c>
      <c r="J151" s="33" t="s">
        <v>401</v>
      </c>
      <c r="K151" s="7" t="s">
        <v>401</v>
      </c>
    </row>
    <row r="152" spans="1:11" x14ac:dyDescent="0.35">
      <c r="A152" s="43" t="s">
        <v>141</v>
      </c>
      <c r="B152" s="43" t="s">
        <v>277</v>
      </c>
      <c r="C152" s="12">
        <v>0</v>
      </c>
      <c r="D152" s="35">
        <f t="shared" si="16"/>
        <v>0</v>
      </c>
      <c r="E152" s="38">
        <f t="shared" si="17"/>
        <v>0</v>
      </c>
      <c r="F152" s="12">
        <v>0</v>
      </c>
      <c r="G152" s="47" t="s">
        <v>401</v>
      </c>
      <c r="H152" s="12">
        <v>0</v>
      </c>
      <c r="I152" s="11" t="s">
        <v>401</v>
      </c>
      <c r="J152" s="7" t="s">
        <v>401</v>
      </c>
      <c r="K152" s="7" t="s">
        <v>401</v>
      </c>
    </row>
    <row r="153" spans="1:11" x14ac:dyDescent="0.35">
      <c r="A153" s="43" t="s">
        <v>142</v>
      </c>
      <c r="B153" s="43" t="s">
        <v>311</v>
      </c>
      <c r="C153" s="12">
        <v>0</v>
      </c>
      <c r="D153" s="35">
        <f t="shared" si="16"/>
        <v>0</v>
      </c>
      <c r="E153" s="38">
        <f t="shared" si="17"/>
        <v>0</v>
      </c>
      <c r="F153" s="12">
        <v>0</v>
      </c>
      <c r="G153" s="47" t="s">
        <v>401</v>
      </c>
      <c r="H153" s="12">
        <v>0</v>
      </c>
      <c r="I153" s="11" t="s">
        <v>401</v>
      </c>
      <c r="J153" s="7" t="s">
        <v>401</v>
      </c>
      <c r="K153" s="7" t="s">
        <v>401</v>
      </c>
    </row>
    <row r="154" spans="1:11" x14ac:dyDescent="0.35">
      <c r="A154" s="43" t="s">
        <v>333</v>
      </c>
      <c r="B154" s="43" t="s">
        <v>334</v>
      </c>
      <c r="C154" s="12">
        <v>0</v>
      </c>
      <c r="D154" s="35">
        <f t="shared" si="16"/>
        <v>0</v>
      </c>
      <c r="E154" s="38">
        <f t="shared" si="17"/>
        <v>0</v>
      </c>
      <c r="F154" s="12">
        <v>0</v>
      </c>
      <c r="G154" s="47" t="s">
        <v>401</v>
      </c>
      <c r="H154" s="12">
        <v>0</v>
      </c>
      <c r="I154" s="11" t="s">
        <v>401</v>
      </c>
      <c r="J154" s="7" t="s">
        <v>401</v>
      </c>
      <c r="K154" s="7" t="s">
        <v>401</v>
      </c>
    </row>
    <row r="155" spans="1:11" x14ac:dyDescent="0.35">
      <c r="A155" s="43" t="s">
        <v>143</v>
      </c>
      <c r="B155" s="43" t="s">
        <v>402</v>
      </c>
      <c r="C155" s="12">
        <v>0</v>
      </c>
      <c r="D155" s="53">
        <f t="shared" si="16"/>
        <v>0</v>
      </c>
      <c r="E155" s="54">
        <f t="shared" si="17"/>
        <v>0</v>
      </c>
      <c r="F155" s="12">
        <v>0</v>
      </c>
      <c r="G155" s="47" t="s">
        <v>401</v>
      </c>
      <c r="H155" s="12">
        <v>0</v>
      </c>
      <c r="I155" s="11" t="s">
        <v>401</v>
      </c>
      <c r="J155" s="7" t="s">
        <v>401</v>
      </c>
      <c r="K155" s="55" t="s">
        <v>401</v>
      </c>
    </row>
    <row r="156" spans="1:11" x14ac:dyDescent="0.35">
      <c r="A156" s="43" t="s">
        <v>145</v>
      </c>
      <c r="B156" s="43" t="s">
        <v>188</v>
      </c>
      <c r="C156" s="12">
        <v>0</v>
      </c>
      <c r="D156" s="35">
        <f t="shared" si="16"/>
        <v>0</v>
      </c>
      <c r="E156" s="38">
        <f t="shared" si="17"/>
        <v>0</v>
      </c>
      <c r="F156" s="12">
        <v>0</v>
      </c>
      <c r="G156" s="47" t="s">
        <v>401</v>
      </c>
      <c r="H156" s="12">
        <v>0</v>
      </c>
      <c r="I156" s="11" t="s">
        <v>401</v>
      </c>
      <c r="J156" s="7" t="s">
        <v>401</v>
      </c>
      <c r="K156" s="7" t="s">
        <v>401</v>
      </c>
    </row>
    <row r="157" spans="1:11" x14ac:dyDescent="0.35">
      <c r="A157" s="43" t="s">
        <v>146</v>
      </c>
      <c r="B157" s="43" t="s">
        <v>299</v>
      </c>
      <c r="C157" s="12">
        <v>0</v>
      </c>
      <c r="D157" s="35">
        <f t="shared" si="16"/>
        <v>0</v>
      </c>
      <c r="E157" s="38">
        <f t="shared" si="17"/>
        <v>0</v>
      </c>
      <c r="F157" s="12">
        <v>0</v>
      </c>
      <c r="G157" s="47" t="s">
        <v>401</v>
      </c>
      <c r="H157" s="12">
        <v>0</v>
      </c>
      <c r="I157" s="11" t="s">
        <v>401</v>
      </c>
      <c r="J157" s="7" t="s">
        <v>401</v>
      </c>
      <c r="K157" s="7" t="s">
        <v>401</v>
      </c>
    </row>
    <row r="158" spans="1:11" x14ac:dyDescent="0.35">
      <c r="A158" s="43" t="s">
        <v>322</v>
      </c>
      <c r="B158" s="43" t="s">
        <v>323</v>
      </c>
      <c r="C158" s="12">
        <v>0</v>
      </c>
      <c r="D158" s="35">
        <f t="shared" si="16"/>
        <v>0</v>
      </c>
      <c r="E158" s="38">
        <f t="shared" si="17"/>
        <v>0</v>
      </c>
      <c r="F158" s="12">
        <v>0</v>
      </c>
      <c r="G158" s="47" t="s">
        <v>401</v>
      </c>
      <c r="H158" s="12">
        <v>0</v>
      </c>
      <c r="I158" s="11" t="s">
        <v>401</v>
      </c>
      <c r="J158" s="7" t="s">
        <v>401</v>
      </c>
      <c r="K158" s="7" t="s">
        <v>401</v>
      </c>
    </row>
    <row r="159" spans="1:11" x14ac:dyDescent="0.35">
      <c r="A159" s="43" t="s">
        <v>150</v>
      </c>
      <c r="B159" s="43" t="s">
        <v>362</v>
      </c>
      <c r="C159" s="12">
        <v>0</v>
      </c>
      <c r="D159" s="35">
        <f t="shared" si="16"/>
        <v>0</v>
      </c>
      <c r="E159" s="38">
        <f t="shared" si="17"/>
        <v>0</v>
      </c>
      <c r="F159" s="12">
        <v>0</v>
      </c>
      <c r="G159" s="47" t="s">
        <v>401</v>
      </c>
      <c r="H159" s="12">
        <v>0</v>
      </c>
      <c r="I159" s="11" t="s">
        <v>401</v>
      </c>
      <c r="J159" s="7" t="s">
        <v>401</v>
      </c>
      <c r="K159" s="7" t="s">
        <v>401</v>
      </c>
    </row>
    <row r="160" spans="1:11" x14ac:dyDescent="0.35">
      <c r="A160" s="43" t="s">
        <v>152</v>
      </c>
      <c r="B160" s="43" t="s">
        <v>324</v>
      </c>
      <c r="C160" s="12">
        <v>0</v>
      </c>
      <c r="D160" s="35">
        <f t="shared" si="16"/>
        <v>0</v>
      </c>
      <c r="E160" s="38">
        <f t="shared" si="17"/>
        <v>0</v>
      </c>
      <c r="F160" s="12">
        <v>0</v>
      </c>
      <c r="G160" s="47" t="s">
        <v>401</v>
      </c>
      <c r="H160" s="12">
        <v>0</v>
      </c>
      <c r="I160" s="11" t="s">
        <v>401</v>
      </c>
      <c r="J160" s="7" t="s">
        <v>401</v>
      </c>
      <c r="K160" s="7" t="s">
        <v>401</v>
      </c>
    </row>
    <row r="161" spans="1:11" x14ac:dyDescent="0.35">
      <c r="A161" s="43" t="s">
        <v>328</v>
      </c>
      <c r="B161" s="43" t="s">
        <v>329</v>
      </c>
      <c r="C161" s="12">
        <v>0</v>
      </c>
      <c r="D161" s="35">
        <f t="shared" si="16"/>
        <v>0</v>
      </c>
      <c r="E161" s="38">
        <f t="shared" si="17"/>
        <v>0</v>
      </c>
      <c r="F161" s="12">
        <v>0</v>
      </c>
      <c r="G161" s="47" t="s">
        <v>401</v>
      </c>
      <c r="H161" s="12">
        <v>0</v>
      </c>
      <c r="I161" s="11" t="s">
        <v>401</v>
      </c>
      <c r="J161" s="7" t="s">
        <v>401</v>
      </c>
      <c r="K161" s="7" t="s">
        <v>401</v>
      </c>
    </row>
    <row r="162" spans="1:11" x14ac:dyDescent="0.35">
      <c r="A162" s="43" t="s">
        <v>153</v>
      </c>
      <c r="B162" s="43" t="s">
        <v>336</v>
      </c>
      <c r="C162" s="12">
        <v>0</v>
      </c>
      <c r="D162" s="35">
        <f t="shared" si="16"/>
        <v>0</v>
      </c>
      <c r="E162" s="38">
        <f t="shared" si="17"/>
        <v>0</v>
      </c>
      <c r="F162" s="12">
        <v>0</v>
      </c>
      <c r="G162" s="47" t="s">
        <v>401</v>
      </c>
      <c r="H162" s="12">
        <v>0</v>
      </c>
      <c r="I162" s="11" t="s">
        <v>401</v>
      </c>
      <c r="J162" s="7" t="s">
        <v>401</v>
      </c>
      <c r="K162" s="7" t="s">
        <v>401</v>
      </c>
    </row>
    <row r="163" spans="1:11" x14ac:dyDescent="0.35">
      <c r="A163" s="43" t="s">
        <v>360</v>
      </c>
      <c r="B163" s="43" t="s">
        <v>361</v>
      </c>
      <c r="C163" s="12">
        <v>0</v>
      </c>
      <c r="D163" s="35">
        <f t="shared" si="16"/>
        <v>0</v>
      </c>
      <c r="E163" s="38">
        <f t="shared" si="17"/>
        <v>0</v>
      </c>
      <c r="F163" s="12">
        <v>0</v>
      </c>
      <c r="G163" s="47" t="s">
        <v>401</v>
      </c>
      <c r="H163" s="12">
        <v>0</v>
      </c>
      <c r="I163" s="11" t="s">
        <v>401</v>
      </c>
      <c r="J163" s="7" t="s">
        <v>401</v>
      </c>
      <c r="K163" s="7" t="s">
        <v>401</v>
      </c>
    </row>
    <row r="164" spans="1:11" s="30" customFormat="1" x14ac:dyDescent="0.35">
      <c r="A164" s="44" t="s">
        <v>154</v>
      </c>
      <c r="B164" s="44" t="s">
        <v>399</v>
      </c>
      <c r="C164" s="12">
        <v>0</v>
      </c>
      <c r="D164" s="35">
        <f t="shared" si="16"/>
        <v>0</v>
      </c>
      <c r="E164" s="38">
        <f t="shared" si="17"/>
        <v>0</v>
      </c>
      <c r="F164" s="12">
        <v>0</v>
      </c>
      <c r="G164" s="48" t="s">
        <v>401</v>
      </c>
      <c r="H164" s="12">
        <v>0</v>
      </c>
      <c r="I164" s="11" t="s">
        <v>401</v>
      </c>
      <c r="J164" s="7" t="s">
        <v>401</v>
      </c>
      <c r="K164" s="7" t="s">
        <v>401</v>
      </c>
    </row>
    <row r="165" spans="1:11" x14ac:dyDescent="0.35">
      <c r="A165" s="43" t="s">
        <v>127</v>
      </c>
      <c r="B165" s="43" t="s">
        <v>235</v>
      </c>
      <c r="C165" s="12">
        <v>0</v>
      </c>
      <c r="D165" s="35">
        <f t="shared" si="16"/>
        <v>0</v>
      </c>
      <c r="E165" s="38">
        <f t="shared" si="17"/>
        <v>0</v>
      </c>
      <c r="F165" s="12">
        <v>0</v>
      </c>
      <c r="G165" s="47" t="s">
        <v>401</v>
      </c>
      <c r="H165" s="12">
        <v>0</v>
      </c>
      <c r="I165" s="11" t="s">
        <v>401</v>
      </c>
      <c r="J165" s="7" t="s">
        <v>401</v>
      </c>
      <c r="K165" s="7" t="s">
        <v>401</v>
      </c>
    </row>
    <row r="166" spans="1:11" x14ac:dyDescent="0.35">
      <c r="A166" s="43" t="s">
        <v>366</v>
      </c>
      <c r="B166" s="43" t="s">
        <v>367</v>
      </c>
      <c r="C166" s="12">
        <v>0</v>
      </c>
      <c r="D166" s="35">
        <f t="shared" si="16"/>
        <v>0</v>
      </c>
      <c r="E166" s="38">
        <f t="shared" si="17"/>
        <v>0</v>
      </c>
      <c r="F166" s="12">
        <v>0</v>
      </c>
      <c r="G166" s="47" t="s">
        <v>401</v>
      </c>
      <c r="H166" s="12">
        <v>0</v>
      </c>
      <c r="I166" s="11" t="s">
        <v>401</v>
      </c>
      <c r="J166" s="7" t="s">
        <v>401</v>
      </c>
      <c r="K166" s="7" t="s">
        <v>401</v>
      </c>
    </row>
    <row r="167" spans="1:11" x14ac:dyDescent="0.35">
      <c r="A167" s="43" t="s">
        <v>155</v>
      </c>
      <c r="B167" s="43" t="s">
        <v>298</v>
      </c>
      <c r="C167" s="12">
        <v>0</v>
      </c>
      <c r="D167" s="35">
        <f t="shared" si="16"/>
        <v>0</v>
      </c>
      <c r="E167" s="38">
        <f t="shared" si="17"/>
        <v>0</v>
      </c>
      <c r="F167" s="12">
        <v>0</v>
      </c>
      <c r="G167" s="47" t="s">
        <v>401</v>
      </c>
      <c r="H167" s="12">
        <v>0</v>
      </c>
      <c r="I167" s="11" t="s">
        <v>401</v>
      </c>
      <c r="J167" s="7" t="s">
        <v>401</v>
      </c>
      <c r="K167" s="7" t="s">
        <v>401</v>
      </c>
    </row>
    <row r="168" spans="1:11" x14ac:dyDescent="0.35">
      <c r="A168" s="43" t="s">
        <v>223</v>
      </c>
      <c r="B168" s="43" t="s">
        <v>224</v>
      </c>
      <c r="C168" s="12">
        <v>0</v>
      </c>
      <c r="D168" s="35">
        <f t="shared" si="16"/>
        <v>0</v>
      </c>
      <c r="E168" s="38">
        <f t="shared" si="17"/>
        <v>0</v>
      </c>
      <c r="F168" s="12">
        <v>0</v>
      </c>
      <c r="G168" s="47" t="s">
        <v>401</v>
      </c>
      <c r="H168" s="12">
        <v>0</v>
      </c>
      <c r="I168" s="11" t="s">
        <v>401</v>
      </c>
      <c r="J168" s="7" t="s">
        <v>401</v>
      </c>
      <c r="K168" s="7" t="s">
        <v>401</v>
      </c>
    </row>
    <row r="169" spans="1:11" x14ac:dyDescent="0.35">
      <c r="A169" s="43" t="s">
        <v>307</v>
      </c>
      <c r="B169" s="43" t="s">
        <v>308</v>
      </c>
      <c r="C169" s="12">
        <v>0</v>
      </c>
      <c r="D169" s="35">
        <f t="shared" ref="D169:D195" si="20">C169*0.7</f>
        <v>0</v>
      </c>
      <c r="E169" s="38">
        <f t="shared" ref="E169:E195" si="21">C169*0.9</f>
        <v>0</v>
      </c>
      <c r="F169" s="12">
        <v>0</v>
      </c>
      <c r="G169" s="47" t="s">
        <v>401</v>
      </c>
      <c r="H169" s="12">
        <v>0</v>
      </c>
      <c r="I169" s="11" t="s">
        <v>401</v>
      </c>
      <c r="J169" s="7" t="s">
        <v>401</v>
      </c>
      <c r="K169" s="7" t="s">
        <v>401</v>
      </c>
    </row>
    <row r="170" spans="1:11" x14ac:dyDescent="0.35">
      <c r="A170" s="43" t="s">
        <v>156</v>
      </c>
      <c r="B170" s="43" t="s">
        <v>364</v>
      </c>
      <c r="C170" s="12">
        <v>0</v>
      </c>
      <c r="D170" s="35">
        <f t="shared" si="20"/>
        <v>0</v>
      </c>
      <c r="E170" s="38">
        <f t="shared" si="21"/>
        <v>0</v>
      </c>
      <c r="F170" s="12">
        <v>0</v>
      </c>
      <c r="G170" s="47" t="s">
        <v>401</v>
      </c>
      <c r="H170" s="12">
        <v>0</v>
      </c>
      <c r="I170" s="11" t="s">
        <v>401</v>
      </c>
      <c r="J170" s="7" t="s">
        <v>401</v>
      </c>
      <c r="K170" s="7" t="s">
        <v>401</v>
      </c>
    </row>
    <row r="171" spans="1:11" x14ac:dyDescent="0.35">
      <c r="A171" s="43" t="s">
        <v>157</v>
      </c>
      <c r="B171" s="43" t="s">
        <v>243</v>
      </c>
      <c r="C171" s="12">
        <v>0</v>
      </c>
      <c r="D171" s="35">
        <f t="shared" si="20"/>
        <v>0</v>
      </c>
      <c r="E171" s="38">
        <f t="shared" si="21"/>
        <v>0</v>
      </c>
      <c r="F171" s="12">
        <v>0</v>
      </c>
      <c r="G171" s="47" t="s">
        <v>401</v>
      </c>
      <c r="H171" s="12">
        <v>0</v>
      </c>
      <c r="I171" s="11" t="s">
        <v>401</v>
      </c>
      <c r="J171" s="7" t="s">
        <v>401</v>
      </c>
      <c r="K171" s="7" t="s">
        <v>401</v>
      </c>
    </row>
    <row r="172" spans="1:11" x14ac:dyDescent="0.35">
      <c r="A172" s="43" t="s">
        <v>245</v>
      </c>
      <c r="B172" s="43" t="s">
        <v>246</v>
      </c>
      <c r="C172" s="12">
        <v>0</v>
      </c>
      <c r="D172" s="35">
        <f t="shared" si="20"/>
        <v>0</v>
      </c>
      <c r="E172" s="38">
        <f t="shared" si="21"/>
        <v>0</v>
      </c>
      <c r="F172" s="12">
        <v>0</v>
      </c>
      <c r="G172" s="47" t="s">
        <v>401</v>
      </c>
      <c r="H172" s="12">
        <v>0</v>
      </c>
      <c r="I172" s="11" t="s">
        <v>401</v>
      </c>
      <c r="J172" s="7" t="s">
        <v>401</v>
      </c>
      <c r="K172" s="7" t="s">
        <v>401</v>
      </c>
    </row>
    <row r="173" spans="1:11" x14ac:dyDescent="0.35">
      <c r="A173" s="43" t="s">
        <v>159</v>
      </c>
      <c r="B173" s="43" t="s">
        <v>304</v>
      </c>
      <c r="C173" s="12">
        <v>0</v>
      </c>
      <c r="D173" s="35">
        <f t="shared" si="20"/>
        <v>0</v>
      </c>
      <c r="E173" s="38">
        <f t="shared" si="21"/>
        <v>0</v>
      </c>
      <c r="F173" s="12">
        <v>0</v>
      </c>
      <c r="G173" s="47" t="s">
        <v>401</v>
      </c>
      <c r="H173" s="12">
        <v>0</v>
      </c>
      <c r="I173" s="11" t="s">
        <v>401</v>
      </c>
      <c r="J173" s="7" t="s">
        <v>401</v>
      </c>
      <c r="K173" s="7" t="s">
        <v>401</v>
      </c>
    </row>
    <row r="174" spans="1:11" x14ac:dyDescent="0.35">
      <c r="A174" s="43" t="s">
        <v>160</v>
      </c>
      <c r="B174" s="43" t="s">
        <v>389</v>
      </c>
      <c r="C174" s="12">
        <v>0</v>
      </c>
      <c r="D174" s="35">
        <f t="shared" si="20"/>
        <v>0</v>
      </c>
      <c r="E174" s="38">
        <f t="shared" si="21"/>
        <v>0</v>
      </c>
      <c r="F174" s="12">
        <v>0</v>
      </c>
      <c r="G174" s="47" t="s">
        <v>401</v>
      </c>
      <c r="H174" s="12">
        <v>0</v>
      </c>
      <c r="I174" s="11" t="s">
        <v>401</v>
      </c>
      <c r="J174" s="7" t="s">
        <v>401</v>
      </c>
      <c r="K174" s="7" t="s">
        <v>401</v>
      </c>
    </row>
    <row r="175" spans="1:11" x14ac:dyDescent="0.35">
      <c r="A175" s="43" t="s">
        <v>161</v>
      </c>
      <c r="B175" s="43" t="s">
        <v>200</v>
      </c>
      <c r="C175" s="12">
        <v>0</v>
      </c>
      <c r="D175" s="35">
        <f t="shared" si="20"/>
        <v>0</v>
      </c>
      <c r="E175" s="38">
        <f t="shared" si="21"/>
        <v>0</v>
      </c>
      <c r="F175" s="12">
        <v>0</v>
      </c>
      <c r="G175" s="47" t="s">
        <v>401</v>
      </c>
      <c r="H175" s="12">
        <v>0</v>
      </c>
      <c r="I175" s="11" t="s">
        <v>401</v>
      </c>
      <c r="J175" s="7" t="s">
        <v>401</v>
      </c>
      <c r="K175" s="7" t="s">
        <v>401</v>
      </c>
    </row>
    <row r="176" spans="1:11" x14ac:dyDescent="0.35">
      <c r="A176" s="43" t="s">
        <v>337</v>
      </c>
      <c r="B176" s="43" t="s">
        <v>338</v>
      </c>
      <c r="C176" s="12">
        <v>0</v>
      </c>
      <c r="D176" s="35">
        <f t="shared" si="20"/>
        <v>0</v>
      </c>
      <c r="E176" s="38">
        <f t="shared" si="21"/>
        <v>0</v>
      </c>
      <c r="F176" s="12">
        <v>0</v>
      </c>
      <c r="G176" s="47" t="s">
        <v>401</v>
      </c>
      <c r="H176" s="12">
        <v>0</v>
      </c>
      <c r="I176" s="11" t="s">
        <v>401</v>
      </c>
      <c r="J176" s="7" t="s">
        <v>401</v>
      </c>
      <c r="K176" s="7" t="s">
        <v>401</v>
      </c>
    </row>
    <row r="177" spans="1:11" x14ac:dyDescent="0.35">
      <c r="A177" s="43" t="s">
        <v>162</v>
      </c>
      <c r="B177" s="43" t="s">
        <v>244</v>
      </c>
      <c r="C177" s="12">
        <v>0</v>
      </c>
      <c r="D177" s="35">
        <f t="shared" si="20"/>
        <v>0</v>
      </c>
      <c r="E177" s="38">
        <f t="shared" si="21"/>
        <v>0</v>
      </c>
      <c r="F177" s="12">
        <v>0</v>
      </c>
      <c r="G177" s="47" t="s">
        <v>401</v>
      </c>
      <c r="H177" s="12">
        <v>0</v>
      </c>
      <c r="I177" s="8" t="s">
        <v>401</v>
      </c>
      <c r="J177" s="7" t="s">
        <v>401</v>
      </c>
      <c r="K177" s="7" t="s">
        <v>401</v>
      </c>
    </row>
    <row r="178" spans="1:11" x14ac:dyDescent="0.35">
      <c r="A178" s="43" t="s">
        <v>163</v>
      </c>
      <c r="B178" s="43" t="s">
        <v>240</v>
      </c>
      <c r="C178" s="12">
        <v>0</v>
      </c>
      <c r="D178" s="35">
        <f t="shared" si="20"/>
        <v>0</v>
      </c>
      <c r="E178" s="38">
        <f t="shared" si="21"/>
        <v>0</v>
      </c>
      <c r="F178" s="12">
        <v>0</v>
      </c>
      <c r="G178" s="47" t="s">
        <v>401</v>
      </c>
      <c r="H178" s="12">
        <v>0</v>
      </c>
      <c r="I178" s="11" t="s">
        <v>401</v>
      </c>
      <c r="J178" s="7" t="s">
        <v>401</v>
      </c>
      <c r="K178" s="7" t="s">
        <v>401</v>
      </c>
    </row>
    <row r="179" spans="1:11" x14ac:dyDescent="0.35">
      <c r="A179" s="43" t="s">
        <v>164</v>
      </c>
      <c r="B179" s="43" t="s">
        <v>265</v>
      </c>
      <c r="C179" s="12">
        <v>0</v>
      </c>
      <c r="D179" s="35">
        <f t="shared" si="20"/>
        <v>0</v>
      </c>
      <c r="E179" s="38">
        <f t="shared" si="21"/>
        <v>0</v>
      </c>
      <c r="F179" s="12">
        <v>0</v>
      </c>
      <c r="G179" s="47" t="s">
        <v>401</v>
      </c>
      <c r="H179" s="12">
        <v>0</v>
      </c>
      <c r="I179" s="11" t="s">
        <v>401</v>
      </c>
      <c r="J179" s="7" t="s">
        <v>401</v>
      </c>
      <c r="K179" s="7" t="s">
        <v>401</v>
      </c>
    </row>
    <row r="180" spans="1:11" x14ac:dyDescent="0.35">
      <c r="A180" s="43" t="s">
        <v>165</v>
      </c>
      <c r="B180" s="43" t="s">
        <v>387</v>
      </c>
      <c r="C180" s="12">
        <v>0</v>
      </c>
      <c r="D180" s="35">
        <f t="shared" si="20"/>
        <v>0</v>
      </c>
      <c r="E180" s="38">
        <f t="shared" si="21"/>
        <v>0</v>
      </c>
      <c r="F180" s="12">
        <v>0</v>
      </c>
      <c r="G180" s="47" t="s">
        <v>401</v>
      </c>
      <c r="H180" s="12">
        <v>0</v>
      </c>
      <c r="I180" s="11" t="s">
        <v>401</v>
      </c>
      <c r="J180" s="7" t="s">
        <v>401</v>
      </c>
      <c r="K180" s="7" t="s">
        <v>401</v>
      </c>
    </row>
    <row r="181" spans="1:11" x14ac:dyDescent="0.35">
      <c r="A181" s="43" t="s">
        <v>166</v>
      </c>
      <c r="B181" s="43" t="s">
        <v>384</v>
      </c>
      <c r="C181" s="12">
        <v>0</v>
      </c>
      <c r="D181" s="35">
        <f t="shared" si="20"/>
        <v>0</v>
      </c>
      <c r="E181" s="38">
        <f t="shared" si="21"/>
        <v>0</v>
      </c>
      <c r="F181" s="12">
        <v>0</v>
      </c>
      <c r="G181" s="47" t="s">
        <v>401</v>
      </c>
      <c r="H181" s="12">
        <v>0</v>
      </c>
      <c r="I181" s="11" t="s">
        <v>401</v>
      </c>
      <c r="J181" s="7" t="s">
        <v>401</v>
      </c>
      <c r="K181" s="7" t="s">
        <v>401</v>
      </c>
    </row>
    <row r="182" spans="1:11" x14ac:dyDescent="0.35">
      <c r="A182" s="43" t="s">
        <v>264</v>
      </c>
      <c r="B182" s="43" t="s">
        <v>404</v>
      </c>
      <c r="C182" s="12">
        <v>0</v>
      </c>
      <c r="D182" s="35">
        <f t="shared" si="20"/>
        <v>0</v>
      </c>
      <c r="E182" s="38">
        <f t="shared" si="21"/>
        <v>0</v>
      </c>
      <c r="F182" s="12">
        <v>0</v>
      </c>
      <c r="G182" s="47" t="s">
        <v>401</v>
      </c>
      <c r="H182" s="12">
        <v>0</v>
      </c>
      <c r="I182" s="11" t="s">
        <v>401</v>
      </c>
      <c r="J182" s="7" t="s">
        <v>401</v>
      </c>
      <c r="K182" s="7" t="s">
        <v>401</v>
      </c>
    </row>
    <row r="183" spans="1:11" x14ac:dyDescent="0.35">
      <c r="A183" s="43" t="s">
        <v>112</v>
      </c>
      <c r="B183" s="43" t="s">
        <v>221</v>
      </c>
      <c r="C183" s="12">
        <v>0</v>
      </c>
      <c r="D183" s="35">
        <f t="shared" si="20"/>
        <v>0</v>
      </c>
      <c r="E183" s="38">
        <f t="shared" si="21"/>
        <v>0</v>
      </c>
      <c r="F183" s="12">
        <v>0</v>
      </c>
      <c r="G183" s="47" t="s">
        <v>401</v>
      </c>
      <c r="H183" s="12">
        <v>0</v>
      </c>
      <c r="I183" s="11" t="s">
        <v>401</v>
      </c>
      <c r="J183" s="7" t="s">
        <v>401</v>
      </c>
      <c r="K183" s="7" t="s">
        <v>401</v>
      </c>
    </row>
    <row r="184" spans="1:11" x14ac:dyDescent="0.35">
      <c r="A184" s="43" t="s">
        <v>167</v>
      </c>
      <c r="B184" s="43" t="s">
        <v>305</v>
      </c>
      <c r="C184" s="12">
        <v>0</v>
      </c>
      <c r="D184" s="35">
        <f t="shared" si="20"/>
        <v>0</v>
      </c>
      <c r="E184" s="38">
        <f t="shared" si="21"/>
        <v>0</v>
      </c>
      <c r="F184" s="12">
        <v>0</v>
      </c>
      <c r="G184" s="47" t="s">
        <v>401</v>
      </c>
      <c r="H184" s="12">
        <v>0</v>
      </c>
      <c r="I184" s="11" t="s">
        <v>401</v>
      </c>
      <c r="J184" s="7" t="s">
        <v>401</v>
      </c>
      <c r="K184" s="7" t="s">
        <v>401</v>
      </c>
    </row>
    <row r="185" spans="1:11" x14ac:dyDescent="0.35">
      <c r="A185" s="43" t="s">
        <v>168</v>
      </c>
      <c r="B185" s="43" t="s">
        <v>301</v>
      </c>
      <c r="C185" s="12">
        <v>0</v>
      </c>
      <c r="D185" s="35">
        <f t="shared" si="20"/>
        <v>0</v>
      </c>
      <c r="E185" s="38">
        <f t="shared" si="21"/>
        <v>0</v>
      </c>
      <c r="F185" s="12">
        <v>0</v>
      </c>
      <c r="G185" s="47" t="s">
        <v>401</v>
      </c>
      <c r="H185" s="12">
        <v>0</v>
      </c>
      <c r="I185" s="11" t="s">
        <v>401</v>
      </c>
      <c r="J185" s="7" t="s">
        <v>401</v>
      </c>
      <c r="K185" s="7" t="s">
        <v>401</v>
      </c>
    </row>
    <row r="186" spans="1:11" x14ac:dyDescent="0.35">
      <c r="A186" s="43" t="s">
        <v>169</v>
      </c>
      <c r="B186" s="43" t="s">
        <v>216</v>
      </c>
      <c r="C186" s="12">
        <v>0</v>
      </c>
      <c r="D186" s="35">
        <f t="shared" si="20"/>
        <v>0</v>
      </c>
      <c r="E186" s="38">
        <f t="shared" si="21"/>
        <v>0</v>
      </c>
      <c r="F186" s="12">
        <v>0</v>
      </c>
      <c r="G186" s="47" t="s">
        <v>401</v>
      </c>
      <c r="H186" s="12">
        <v>0</v>
      </c>
      <c r="I186" s="11" t="s">
        <v>401</v>
      </c>
      <c r="J186" s="7" t="s">
        <v>401</v>
      </c>
      <c r="K186" s="7" t="s">
        <v>401</v>
      </c>
    </row>
    <row r="187" spans="1:11" x14ac:dyDescent="0.35">
      <c r="A187" s="43" t="s">
        <v>172</v>
      </c>
      <c r="B187" s="43" t="s">
        <v>273</v>
      </c>
      <c r="C187" s="12">
        <v>0</v>
      </c>
      <c r="D187" s="35">
        <f t="shared" si="20"/>
        <v>0</v>
      </c>
      <c r="E187" s="38">
        <f t="shared" si="21"/>
        <v>0</v>
      </c>
      <c r="F187" s="12">
        <v>0</v>
      </c>
      <c r="G187" s="47" t="s">
        <v>401</v>
      </c>
      <c r="H187" s="12">
        <v>0</v>
      </c>
      <c r="I187" s="11" t="s">
        <v>401</v>
      </c>
      <c r="J187" s="7" t="s">
        <v>401</v>
      </c>
      <c r="K187" s="7" t="s">
        <v>401</v>
      </c>
    </row>
    <row r="188" spans="1:11" x14ac:dyDescent="0.35">
      <c r="A188" s="43" t="s">
        <v>247</v>
      </c>
      <c r="B188" s="43" t="s">
        <v>248</v>
      </c>
      <c r="C188" s="12">
        <v>0</v>
      </c>
      <c r="D188" s="35">
        <f t="shared" si="20"/>
        <v>0</v>
      </c>
      <c r="E188" s="38">
        <f t="shared" si="21"/>
        <v>0</v>
      </c>
      <c r="F188" s="12">
        <v>0</v>
      </c>
      <c r="G188" s="47" t="s">
        <v>401</v>
      </c>
      <c r="H188" s="12">
        <v>0</v>
      </c>
      <c r="I188" s="11" t="s">
        <v>401</v>
      </c>
      <c r="J188" s="7" t="s">
        <v>401</v>
      </c>
      <c r="K188" s="7" t="s">
        <v>401</v>
      </c>
    </row>
    <row r="189" spans="1:11" x14ac:dyDescent="0.35">
      <c r="A189" s="43" t="s">
        <v>339</v>
      </c>
      <c r="B189" s="43" t="s">
        <v>340</v>
      </c>
      <c r="C189" s="12">
        <v>0</v>
      </c>
      <c r="D189" s="35">
        <f t="shared" si="20"/>
        <v>0</v>
      </c>
      <c r="E189" s="38">
        <f t="shared" si="21"/>
        <v>0</v>
      </c>
      <c r="F189" s="12">
        <v>0</v>
      </c>
      <c r="G189" s="47" t="s">
        <v>401</v>
      </c>
      <c r="H189" s="12">
        <v>0</v>
      </c>
      <c r="I189" s="11" t="s">
        <v>401</v>
      </c>
      <c r="J189" s="7" t="s">
        <v>401</v>
      </c>
      <c r="K189" s="7" t="s">
        <v>401</v>
      </c>
    </row>
    <row r="190" spans="1:11" x14ac:dyDescent="0.35">
      <c r="A190" s="43" t="s">
        <v>390</v>
      </c>
      <c r="B190" s="43" t="s">
        <v>391</v>
      </c>
      <c r="C190" s="12">
        <v>0</v>
      </c>
      <c r="D190" s="35">
        <f t="shared" si="20"/>
        <v>0</v>
      </c>
      <c r="E190" s="38">
        <f t="shared" si="21"/>
        <v>0</v>
      </c>
      <c r="F190" s="12">
        <v>0</v>
      </c>
      <c r="G190" s="47" t="s">
        <v>401</v>
      </c>
      <c r="H190" s="12">
        <v>0</v>
      </c>
      <c r="I190" s="11" t="s">
        <v>401</v>
      </c>
      <c r="J190" s="7" t="s">
        <v>401</v>
      </c>
      <c r="K190" s="7" t="s">
        <v>401</v>
      </c>
    </row>
    <row r="191" spans="1:11" x14ac:dyDescent="0.35">
      <c r="A191" s="43" t="s">
        <v>173</v>
      </c>
      <c r="B191" s="43" t="s">
        <v>198</v>
      </c>
      <c r="C191" s="12">
        <v>0</v>
      </c>
      <c r="D191" s="35">
        <f t="shared" si="20"/>
        <v>0</v>
      </c>
      <c r="E191" s="38">
        <f t="shared" si="21"/>
        <v>0</v>
      </c>
      <c r="F191" s="12">
        <v>0</v>
      </c>
      <c r="G191" s="47" t="s">
        <v>401</v>
      </c>
      <c r="H191" s="12">
        <v>0</v>
      </c>
      <c r="I191" s="11" t="s">
        <v>401</v>
      </c>
      <c r="J191" s="7" t="s">
        <v>401</v>
      </c>
      <c r="K191" s="7" t="s">
        <v>401</v>
      </c>
    </row>
    <row r="192" spans="1:11" x14ac:dyDescent="0.35">
      <c r="A192" s="43" t="s">
        <v>174</v>
      </c>
      <c r="B192" s="43" t="s">
        <v>374</v>
      </c>
      <c r="C192" s="12">
        <v>0</v>
      </c>
      <c r="D192" s="35">
        <f t="shared" si="20"/>
        <v>0</v>
      </c>
      <c r="E192" s="38">
        <f t="shared" si="21"/>
        <v>0</v>
      </c>
      <c r="F192" s="12">
        <v>0</v>
      </c>
      <c r="G192" s="47" t="s">
        <v>401</v>
      </c>
      <c r="H192" s="12">
        <v>0</v>
      </c>
      <c r="I192" s="11" t="s">
        <v>401</v>
      </c>
      <c r="J192" s="7" t="s">
        <v>401</v>
      </c>
      <c r="K192" s="7" t="s">
        <v>401</v>
      </c>
    </row>
    <row r="193" spans="1:11" x14ac:dyDescent="0.35">
      <c r="A193" s="43" t="s">
        <v>315</v>
      </c>
      <c r="B193" s="43" t="s">
        <v>316</v>
      </c>
      <c r="C193" s="12">
        <v>0</v>
      </c>
      <c r="D193" s="35">
        <f t="shared" si="20"/>
        <v>0</v>
      </c>
      <c r="E193" s="38">
        <f t="shared" si="21"/>
        <v>0</v>
      </c>
      <c r="F193" s="12">
        <v>0</v>
      </c>
      <c r="G193" s="47" t="s">
        <v>401</v>
      </c>
      <c r="H193" s="12">
        <v>0</v>
      </c>
      <c r="I193" s="11" t="s">
        <v>401</v>
      </c>
      <c r="J193" s="7" t="s">
        <v>401</v>
      </c>
      <c r="K193" s="7" t="s">
        <v>401</v>
      </c>
    </row>
    <row r="194" spans="1:11" x14ac:dyDescent="0.35">
      <c r="A194" s="43" t="s">
        <v>176</v>
      </c>
      <c r="B194" s="43" t="s">
        <v>274</v>
      </c>
      <c r="C194" s="12">
        <v>0</v>
      </c>
      <c r="D194" s="35">
        <f t="shared" si="20"/>
        <v>0</v>
      </c>
      <c r="E194" s="38">
        <f t="shared" si="21"/>
        <v>0</v>
      </c>
      <c r="F194" s="12">
        <v>0</v>
      </c>
      <c r="G194" s="47" t="s">
        <v>401</v>
      </c>
      <c r="H194" s="12">
        <v>0</v>
      </c>
      <c r="I194" s="11" t="s">
        <v>401</v>
      </c>
      <c r="J194" s="7" t="s">
        <v>401</v>
      </c>
      <c r="K194" s="7" t="s">
        <v>401</v>
      </c>
    </row>
    <row r="195" spans="1:11" x14ac:dyDescent="0.35">
      <c r="A195" s="43" t="s">
        <v>177</v>
      </c>
      <c r="B195" s="43" t="s">
        <v>330</v>
      </c>
      <c r="C195" s="12">
        <v>0</v>
      </c>
      <c r="D195" s="35">
        <f t="shared" si="20"/>
        <v>0</v>
      </c>
      <c r="E195" s="38">
        <f t="shared" si="21"/>
        <v>0</v>
      </c>
      <c r="F195" s="12">
        <v>0</v>
      </c>
      <c r="G195" s="47" t="s">
        <v>401</v>
      </c>
      <c r="H195" s="12">
        <v>0</v>
      </c>
      <c r="I195" s="11" t="s">
        <v>401</v>
      </c>
      <c r="J195" s="7" t="s">
        <v>401</v>
      </c>
      <c r="K195" s="7" t="s">
        <v>401</v>
      </c>
    </row>
    <row r="196" spans="1:11" x14ac:dyDescent="0.35">
      <c r="F196" s="23"/>
      <c r="H196" s="23"/>
      <c r="I196" s="9"/>
    </row>
    <row r="197" spans="1:11" x14ac:dyDescent="0.35">
      <c r="A197" s="26" t="s">
        <v>392</v>
      </c>
      <c r="B197" s="10"/>
      <c r="C197" s="12"/>
      <c r="D197" s="20"/>
      <c r="E197" s="20"/>
      <c r="F197" s="12"/>
      <c r="G197" s="27"/>
      <c r="H197" s="28"/>
      <c r="I197" s="21"/>
      <c r="J197" s="22"/>
      <c r="K197" s="22"/>
    </row>
    <row r="198" spans="1:11" x14ac:dyDescent="0.35">
      <c r="I198" s="9"/>
    </row>
  </sheetData>
  <mergeCells count="4">
    <mergeCell ref="B1:K1"/>
    <mergeCell ref="B4:K4"/>
    <mergeCell ref="B5:K5"/>
    <mergeCell ref="A7:K7"/>
  </mergeCells>
  <phoneticPr fontId="10" type="noConversion"/>
  <pageMargins left="0.511811024" right="0.511811024" top="0.78740157499999996" bottom="0.78740157499999996" header="0.31496062000000002" footer="0.31496062000000002"/>
  <pageSetup paperSize="9" orientation="portrait" r:id="rId1"/>
  <ignoredErrors>
    <ignoredError sqref="B9 B10:B128 H195 H142 H143 H144 H145 H146 H147 H148 H149 H150 H151 H152 H153 H154 H155 H156 H157 H158 H159 H160 H161 H162 H163 H164 H165 H166 H167 H168 H169 H170 H171 H172 H173 H174 H175 H176 H177 H178 H179 H180 H181 H182 H183 H184 H185 H186 H187 H188 H189 H190 H191 H192 H193 H194 G144:G195 B130:B137 B139:B154 B156:B181 B183:B195"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725-3576-4953-85E2-9F44BEE98C37}">
  <dimension ref="A1:K196"/>
  <sheetViews>
    <sheetView tabSelected="1" workbookViewId="0">
      <selection activeCell="A58" sqref="A58:XFD58"/>
    </sheetView>
  </sheetViews>
  <sheetFormatPr defaultRowHeight="14.5" x14ac:dyDescent="0.35"/>
  <cols>
    <col min="1" max="1" width="16.54296875" customWidth="1"/>
    <col min="2" max="2" width="52.08984375" customWidth="1"/>
    <col min="3" max="3" width="13.453125" bestFit="1" customWidth="1"/>
    <col min="4" max="7" width="13.26953125" bestFit="1" customWidth="1"/>
    <col min="8" max="8" width="13.453125" bestFit="1" customWidth="1"/>
    <col min="9" max="9" width="13.26953125" bestFit="1" customWidth="1"/>
    <col min="10" max="10" width="12" bestFit="1" customWidth="1"/>
    <col min="11" max="11" width="26.26953125" customWidth="1"/>
  </cols>
  <sheetData>
    <row r="1" spans="1:11" ht="37" customHeight="1" x14ac:dyDescent="0.35">
      <c r="B1" s="56" t="s">
        <v>180</v>
      </c>
      <c r="C1" s="56"/>
      <c r="D1" s="56"/>
      <c r="E1" s="56"/>
      <c r="F1" s="56"/>
      <c r="G1" s="56"/>
      <c r="H1" s="56"/>
      <c r="I1" s="56"/>
      <c r="J1" s="56"/>
      <c r="K1" s="56"/>
    </row>
    <row r="2" spans="1:11" x14ac:dyDescent="0.35">
      <c r="A2" s="1" t="s">
        <v>0</v>
      </c>
      <c r="B2" s="63" t="s">
        <v>182</v>
      </c>
      <c r="C2" s="64"/>
      <c r="D2" s="64"/>
      <c r="E2" s="64"/>
      <c r="F2" s="64"/>
      <c r="G2" s="64"/>
      <c r="H2" s="64"/>
      <c r="I2" s="64"/>
      <c r="J2" s="64"/>
      <c r="K2" s="64"/>
    </row>
    <row r="3" spans="1:11" ht="98" customHeight="1" x14ac:dyDescent="0.35">
      <c r="A3" s="2" t="s">
        <v>179</v>
      </c>
      <c r="B3" s="65" t="s">
        <v>178</v>
      </c>
      <c r="C3" s="66"/>
      <c r="D3" s="66"/>
      <c r="E3" s="66"/>
      <c r="F3" s="66"/>
      <c r="G3" s="66"/>
      <c r="H3" s="66"/>
      <c r="I3" s="66"/>
      <c r="J3" s="66"/>
      <c r="K3" s="66"/>
    </row>
    <row r="4" spans="1:11" x14ac:dyDescent="0.35">
      <c r="A4" s="3"/>
      <c r="B4" s="4"/>
      <c r="C4" s="3"/>
      <c r="D4" s="3"/>
      <c r="E4" s="3"/>
      <c r="F4" s="3"/>
      <c r="G4" s="3"/>
      <c r="H4" s="3"/>
      <c r="I4" s="3"/>
    </row>
    <row r="5" spans="1:11" x14ac:dyDescent="0.35">
      <c r="A5" s="60" t="s">
        <v>1</v>
      </c>
      <c r="B5" s="61"/>
      <c r="C5" s="61"/>
      <c r="D5" s="61"/>
      <c r="E5" s="61"/>
      <c r="F5" s="61"/>
      <c r="G5" s="61"/>
      <c r="H5" s="61"/>
      <c r="I5" s="61"/>
      <c r="J5" s="61"/>
      <c r="K5" s="62"/>
    </row>
    <row r="6" spans="1:11" ht="69" customHeight="1" x14ac:dyDescent="0.35">
      <c r="A6" s="5" t="s">
        <v>2</v>
      </c>
      <c r="B6" s="6" t="s">
        <v>3</v>
      </c>
      <c r="C6" s="6" t="s">
        <v>183</v>
      </c>
      <c r="D6" s="6" t="s">
        <v>4</v>
      </c>
      <c r="E6" s="6" t="s">
        <v>5</v>
      </c>
      <c r="F6" s="6" t="s">
        <v>8</v>
      </c>
      <c r="G6" s="6" t="s">
        <v>9</v>
      </c>
      <c r="H6" s="6" t="s">
        <v>10</v>
      </c>
      <c r="I6" s="6" t="s">
        <v>11</v>
      </c>
      <c r="J6" s="6" t="s">
        <v>6</v>
      </c>
      <c r="K6" s="6" t="s">
        <v>7</v>
      </c>
    </row>
    <row r="7" spans="1:11" x14ac:dyDescent="0.35">
      <c r="A7" s="16" t="s">
        <v>12</v>
      </c>
      <c r="B7" s="3" t="s">
        <v>249</v>
      </c>
      <c r="C7" s="39">
        <v>2580879</v>
      </c>
      <c r="D7" s="35">
        <f t="shared" ref="D7:D38" si="0">C7*0.7</f>
        <v>1806615.2999999998</v>
      </c>
      <c r="E7" s="35">
        <f t="shared" ref="E7:E38" si="1">C7*0.9</f>
        <v>2322791.1</v>
      </c>
      <c r="F7" s="17">
        <v>2331880</v>
      </c>
      <c r="G7" s="18">
        <f>Tabela353[[#This Row],[Volume
Cadastrado (m³)]]/Tabela353[[#This Row],[Volume equivalente de  Etanol Anidro comercializado em 2024 (m³)]]</f>
        <v>0.90352162964633365</v>
      </c>
      <c r="H7" s="17">
        <v>2331880</v>
      </c>
      <c r="I7" s="11">
        <f t="shared" ref="I7:I38" si="2">H7/C7</f>
        <v>0.90352162964633365</v>
      </c>
      <c r="J7" s="7" t="str">
        <f t="shared" ref="J7:J38" si="3">IF(I7&gt;=90%,"Sim","Não")</f>
        <v>Sim</v>
      </c>
      <c r="K7" s="7" t="str">
        <f>IF(Tabela353[[#This Row],[% homologado]]&gt;=0.9,"Contrato de Fornecimento",IF(Tabela353[[#This Row],[% Cadastrado]]&lt;0.9,"Compra Direta"))</f>
        <v>Contrato de Fornecimento</v>
      </c>
    </row>
    <row r="8" spans="1:11" x14ac:dyDescent="0.35">
      <c r="A8" s="16" t="s">
        <v>13</v>
      </c>
      <c r="B8" s="3" t="s">
        <v>193</v>
      </c>
      <c r="C8" s="39">
        <v>1990973</v>
      </c>
      <c r="D8" s="35">
        <f t="shared" si="0"/>
        <v>1393681.0999999999</v>
      </c>
      <c r="E8" s="35">
        <f t="shared" si="1"/>
        <v>1791875.7</v>
      </c>
      <c r="F8" s="17">
        <v>1963670</v>
      </c>
      <c r="G8" s="18">
        <f>Tabela353[[#This Row],[Volume
Cadastrado (m³)]]/Tabela353[[#This Row],[Volume equivalente de  Etanol Anidro comercializado em 2024 (m³)]]</f>
        <v>0.9862866045898161</v>
      </c>
      <c r="H8" s="17">
        <v>1963670</v>
      </c>
      <c r="I8" s="11">
        <f t="shared" si="2"/>
        <v>0.9862866045898161</v>
      </c>
      <c r="J8" s="7" t="str">
        <f t="shared" si="3"/>
        <v>Sim</v>
      </c>
      <c r="K8" s="7" t="str">
        <f>IF(Tabela353[[#This Row],[% homologado]]&gt;=0.9,"Contrato de Fornecimento",IF(Tabela353[[#This Row],[% Cadastrado]]&lt;0.9,"Compra Direta"))</f>
        <v>Contrato de Fornecimento</v>
      </c>
    </row>
    <row r="9" spans="1:11" x14ac:dyDescent="0.35">
      <c r="A9" s="16" t="s">
        <v>14</v>
      </c>
      <c r="B9" s="3" t="s">
        <v>203</v>
      </c>
      <c r="C9" s="39">
        <v>1848639</v>
      </c>
      <c r="D9" s="35">
        <f t="shared" si="0"/>
        <v>1294047.2999999998</v>
      </c>
      <c r="E9" s="35">
        <f t="shared" si="1"/>
        <v>1663775.1</v>
      </c>
      <c r="F9" s="17">
        <v>2132330</v>
      </c>
      <c r="G9" s="18">
        <f>Tabela353[[#This Row],[Volume
Cadastrado (m³)]]/Tabela353[[#This Row],[Volume equivalente de  Etanol Anidro comercializado em 2024 (m³)]]</f>
        <v>1.1534593828216326</v>
      </c>
      <c r="H9" s="17">
        <v>2132330</v>
      </c>
      <c r="I9" s="11">
        <f t="shared" si="2"/>
        <v>1.1534593828216326</v>
      </c>
      <c r="J9" s="7" t="str">
        <f t="shared" si="3"/>
        <v>Sim</v>
      </c>
      <c r="K9" s="7" t="str">
        <f>IF(Tabela353[[#This Row],[% homologado]]&gt;=0.9,"Contrato de Fornecimento",IF(Tabela353[[#This Row],[% Cadastrado]]&lt;0.9,"Compra Direta"))</f>
        <v>Contrato de Fornecimento</v>
      </c>
    </row>
    <row r="10" spans="1:11" x14ac:dyDescent="0.35">
      <c r="A10" s="16" t="s">
        <v>16</v>
      </c>
      <c r="B10" s="3" t="s">
        <v>209</v>
      </c>
      <c r="C10" s="39">
        <v>344948</v>
      </c>
      <c r="D10" s="35">
        <f t="shared" si="0"/>
        <v>241463.59999999998</v>
      </c>
      <c r="E10" s="35">
        <f t="shared" si="1"/>
        <v>310453.2</v>
      </c>
      <c r="F10" s="17">
        <v>312840</v>
      </c>
      <c r="G10" s="18">
        <f>Tabela353[[#This Row],[Volume
Cadastrado (m³)]]/Tabela353[[#This Row],[Volume equivalente de  Etanol Anidro comercializado em 2024 (m³)]]</f>
        <v>0.90691930377912033</v>
      </c>
      <c r="H10" s="17">
        <v>312840</v>
      </c>
      <c r="I10" s="11">
        <f t="shared" si="2"/>
        <v>0.90691930377912033</v>
      </c>
      <c r="J10" s="7" t="str">
        <f t="shared" si="3"/>
        <v>Sim</v>
      </c>
      <c r="K10" s="7" t="str">
        <f>IF(Tabela353[[#This Row],[% homologado]]&gt;=0.9,"Contrato de Fornecimento",IF(Tabela353[[#This Row],[% Cadastrado]]&lt;0.9,"Compra Direta"))</f>
        <v>Contrato de Fornecimento</v>
      </c>
    </row>
    <row r="11" spans="1:11" x14ac:dyDescent="0.35">
      <c r="A11" s="16" t="s">
        <v>15</v>
      </c>
      <c r="B11" s="3" t="s">
        <v>352</v>
      </c>
      <c r="C11" s="39">
        <v>306115</v>
      </c>
      <c r="D11" s="35">
        <f t="shared" si="0"/>
        <v>214280.5</v>
      </c>
      <c r="E11" s="35">
        <f t="shared" si="1"/>
        <v>275503.5</v>
      </c>
      <c r="F11" s="17">
        <v>285724</v>
      </c>
      <c r="G11" s="18">
        <f>Tabela353[[#This Row],[Volume
Cadastrado (m³)]]/Tabela353[[#This Row],[Volume equivalente de  Etanol Anidro comercializado em 2024 (m³)]]</f>
        <v>0.93338777910262483</v>
      </c>
      <c r="H11" s="17">
        <v>285724</v>
      </c>
      <c r="I11" s="11">
        <f t="shared" si="2"/>
        <v>0.93338777910262483</v>
      </c>
      <c r="J11" s="7" t="str">
        <f t="shared" si="3"/>
        <v>Sim</v>
      </c>
      <c r="K11" s="7" t="str">
        <f>IF(Tabela353[[#This Row],[% homologado]]&gt;=0.9,"Contrato de Fornecimento",IF(Tabela353[[#This Row],[% Cadastrado]]&lt;0.9,"Compra Direta"))</f>
        <v>Contrato de Fornecimento</v>
      </c>
    </row>
    <row r="12" spans="1:11" x14ac:dyDescent="0.35">
      <c r="A12" s="16" t="s">
        <v>18</v>
      </c>
      <c r="B12" s="3" t="s">
        <v>226</v>
      </c>
      <c r="C12" s="39">
        <v>220870</v>
      </c>
      <c r="D12" s="35">
        <f t="shared" si="0"/>
        <v>154609</v>
      </c>
      <c r="E12" s="35">
        <f t="shared" si="1"/>
        <v>198783</v>
      </c>
      <c r="F12" s="17">
        <v>265355</v>
      </c>
      <c r="G12" s="18">
        <f>Tabela353[[#This Row],[Volume
Cadastrado (m³)]]/Tabela353[[#This Row],[Volume equivalente de  Etanol Anidro comercializado em 2024 (m³)]]</f>
        <v>1.2014080680943542</v>
      </c>
      <c r="H12" s="17">
        <v>265355</v>
      </c>
      <c r="I12" s="11">
        <f t="shared" si="2"/>
        <v>1.2014080680943542</v>
      </c>
      <c r="J12" s="7" t="str">
        <f t="shared" si="3"/>
        <v>Sim</v>
      </c>
      <c r="K12" s="7" t="str">
        <f>IF(Tabela353[[#This Row],[% homologado]]&gt;=0.9,"Contrato de Fornecimento",IF(Tabela353[[#This Row],[% Cadastrado]]&lt;0.9,"Compra Direta"))</f>
        <v>Contrato de Fornecimento</v>
      </c>
    </row>
    <row r="13" spans="1:11" x14ac:dyDescent="0.35">
      <c r="A13" s="16" t="s">
        <v>17</v>
      </c>
      <c r="B13" s="3" t="s">
        <v>254</v>
      </c>
      <c r="C13" s="39">
        <v>188455</v>
      </c>
      <c r="D13" s="35">
        <f t="shared" si="0"/>
        <v>131918.5</v>
      </c>
      <c r="E13" s="36">
        <f t="shared" si="1"/>
        <v>169609.5</v>
      </c>
      <c r="F13" s="17">
        <v>206000</v>
      </c>
      <c r="G13" s="18">
        <f>Tabela353[[#This Row],[Volume
Cadastrado (m³)]]/Tabela353[[#This Row],[Volume equivalente de  Etanol Anidro comercializado em 2024 (m³)]]</f>
        <v>1.0930991483377994</v>
      </c>
      <c r="H13" s="17">
        <v>206000</v>
      </c>
      <c r="I13" s="11">
        <f t="shared" si="2"/>
        <v>1.0930991483377994</v>
      </c>
      <c r="J13" s="7" t="str">
        <f t="shared" si="3"/>
        <v>Sim</v>
      </c>
      <c r="K13" s="7" t="str">
        <f>IF(Tabela353[[#This Row],[% homologado]]&gt;=0.9,"Contrato de Fornecimento",IF(Tabela353[[#This Row],[% Cadastrado]]&lt;0.9,"Compra Direta"))</f>
        <v>Contrato de Fornecimento</v>
      </c>
    </row>
    <row r="14" spans="1:11" x14ac:dyDescent="0.35">
      <c r="A14" s="16" t="s">
        <v>29</v>
      </c>
      <c r="B14" s="3" t="s">
        <v>370</v>
      </c>
      <c r="C14" s="39">
        <v>183430</v>
      </c>
      <c r="D14" s="35">
        <f t="shared" si="0"/>
        <v>128400.99999999999</v>
      </c>
      <c r="E14" s="35">
        <f t="shared" si="1"/>
        <v>165087</v>
      </c>
      <c r="F14" s="17">
        <v>221940</v>
      </c>
      <c r="G14" s="18">
        <f>Tabela353[[#This Row],[Volume
Cadastrado (m³)]]/Tabela353[[#This Row],[Volume equivalente de  Etanol Anidro comercializado em 2024 (m³)]]</f>
        <v>1.2099438477893474</v>
      </c>
      <c r="H14" s="17">
        <v>221940</v>
      </c>
      <c r="I14" s="11">
        <f t="shared" si="2"/>
        <v>1.2099438477893474</v>
      </c>
      <c r="J14" s="7" t="str">
        <f t="shared" si="3"/>
        <v>Sim</v>
      </c>
      <c r="K14" s="7" t="str">
        <f>IF(Tabela353[[#This Row],[% homologado]]&gt;=0.9,"Contrato de Fornecimento",IF(Tabela353[[#This Row],[% Cadastrado]]&lt;0.9,"Compra Direta"))</f>
        <v>Contrato de Fornecimento</v>
      </c>
    </row>
    <row r="15" spans="1:11" x14ac:dyDescent="0.35">
      <c r="A15" s="16" t="s">
        <v>21</v>
      </c>
      <c r="B15" s="3" t="s">
        <v>371</v>
      </c>
      <c r="C15" s="39">
        <v>170702</v>
      </c>
      <c r="D15" s="35">
        <f t="shared" si="0"/>
        <v>119491.4</v>
      </c>
      <c r="E15" s="35">
        <f t="shared" si="1"/>
        <v>153631.80000000002</v>
      </c>
      <c r="F15" s="17">
        <v>188400</v>
      </c>
      <c r="G15" s="18">
        <f>Tabela353[[#This Row],[Volume
Cadastrado (m³)]]/Tabela353[[#This Row],[Volume equivalente de  Etanol Anidro comercializado em 2024 (m³)]]</f>
        <v>1.1036777542149476</v>
      </c>
      <c r="H15" s="17">
        <v>188400</v>
      </c>
      <c r="I15" s="11">
        <f t="shared" si="2"/>
        <v>1.1036777542149476</v>
      </c>
      <c r="J15" s="7" t="str">
        <f t="shared" si="3"/>
        <v>Sim</v>
      </c>
      <c r="K15" s="7" t="str">
        <f>IF(Tabela353[[#This Row],[% homologado]]&gt;=0.9,"Contrato de Fornecimento",IF(Tabela353[[#This Row],[% Cadastrado]]&lt;0.9,"Compra Direta"))</f>
        <v>Contrato de Fornecimento</v>
      </c>
    </row>
    <row r="16" spans="1:11" x14ac:dyDescent="0.35">
      <c r="A16" s="16" t="s">
        <v>129</v>
      </c>
      <c r="B16" s="3" t="s">
        <v>268</v>
      </c>
      <c r="C16" s="39">
        <v>167924</v>
      </c>
      <c r="D16" s="35">
        <f t="shared" si="0"/>
        <v>117546.79999999999</v>
      </c>
      <c r="E16" s="35">
        <f t="shared" si="1"/>
        <v>151131.6</v>
      </c>
      <c r="F16" s="17">
        <v>0</v>
      </c>
      <c r="G16" s="18">
        <f>Tabela353[[#This Row],[Volume
Cadastrado (m³)]]/Tabela353[[#This Row],[Volume equivalente de  Etanol Anidro comercializado em 2024 (m³)]]</f>
        <v>0</v>
      </c>
      <c r="H16" s="17">
        <v>0</v>
      </c>
      <c r="I16" s="11">
        <f t="shared" si="2"/>
        <v>0</v>
      </c>
      <c r="J16" s="7" t="str">
        <f t="shared" si="3"/>
        <v>Não</v>
      </c>
      <c r="K16" s="7" t="str">
        <f>IF(Tabela353[[#This Row],[% homologado]]&gt;=0.9,"Contrato de Fornecimento",IF(Tabela353[[#This Row],[% Cadastrado]]&lt;0.9,"Compra Direta"))</f>
        <v>Compra Direta</v>
      </c>
    </row>
    <row r="17" spans="1:11" x14ac:dyDescent="0.35">
      <c r="A17" s="16" t="s">
        <v>19</v>
      </c>
      <c r="B17" s="3" t="s">
        <v>218</v>
      </c>
      <c r="C17" s="39">
        <v>161287</v>
      </c>
      <c r="D17" s="35">
        <f t="shared" si="0"/>
        <v>112900.9</v>
      </c>
      <c r="E17" s="35">
        <f t="shared" si="1"/>
        <v>145158.30000000002</v>
      </c>
      <c r="F17" s="17">
        <v>197800</v>
      </c>
      <c r="G17" s="18">
        <f>Tabela353[[#This Row],[Volume
Cadastrado (m³)]]/Tabela353[[#This Row],[Volume equivalente de  Etanol Anidro comercializado em 2024 (m³)]]</f>
        <v>1.226385263536429</v>
      </c>
      <c r="H17" s="17">
        <v>197800</v>
      </c>
      <c r="I17" s="11">
        <f t="shared" si="2"/>
        <v>1.226385263536429</v>
      </c>
      <c r="J17" s="7" t="str">
        <f t="shared" si="3"/>
        <v>Sim</v>
      </c>
      <c r="K17" s="7" t="str">
        <f>IF(Tabela353[[#This Row],[% homologado]]&gt;=0.9,"Contrato de Fornecimento",IF(Tabela353[[#This Row],[% Cadastrado]]&lt;0.9,"Compra Direta"))</f>
        <v>Contrato de Fornecimento</v>
      </c>
    </row>
    <row r="18" spans="1:11" x14ac:dyDescent="0.35">
      <c r="A18" s="16" t="s">
        <v>20</v>
      </c>
      <c r="B18" s="3" t="s">
        <v>375</v>
      </c>
      <c r="C18" s="39">
        <v>161110</v>
      </c>
      <c r="D18" s="35">
        <f t="shared" si="0"/>
        <v>112777</v>
      </c>
      <c r="E18" s="35">
        <f t="shared" si="1"/>
        <v>144999</v>
      </c>
      <c r="F18" s="17">
        <v>190320</v>
      </c>
      <c r="G18" s="18">
        <f>Tabela353[[#This Row],[Volume
Cadastrado (m³)]]/Tabela353[[#This Row],[Volume equivalente de  Etanol Anidro comercializado em 2024 (m³)]]</f>
        <v>1.1813046986530942</v>
      </c>
      <c r="H18" s="17">
        <v>190320</v>
      </c>
      <c r="I18" s="11">
        <f t="shared" si="2"/>
        <v>1.1813046986530942</v>
      </c>
      <c r="J18" s="7" t="str">
        <f t="shared" si="3"/>
        <v>Sim</v>
      </c>
      <c r="K18" s="7" t="str">
        <f>IF(Tabela353[[#This Row],[% homologado]]&gt;=0.9,"Contrato de Fornecimento",IF(Tabela353[[#This Row],[% Cadastrado]]&lt;0.9,"Compra Direta"))</f>
        <v>Contrato de Fornecimento</v>
      </c>
    </row>
    <row r="19" spans="1:11" x14ac:dyDescent="0.35">
      <c r="A19" s="16" t="s">
        <v>22</v>
      </c>
      <c r="B19" s="3" t="s">
        <v>229</v>
      </c>
      <c r="C19" s="39">
        <v>138474</v>
      </c>
      <c r="D19" s="35">
        <f t="shared" si="0"/>
        <v>96931.799999999988</v>
      </c>
      <c r="E19" s="35">
        <f t="shared" si="1"/>
        <v>124626.6</v>
      </c>
      <c r="F19" s="17">
        <v>131400</v>
      </c>
      <c r="G19" s="18">
        <f>Tabela353[[#This Row],[Volume
Cadastrado (m³)]]/Tabela353[[#This Row],[Volume equivalente de  Etanol Anidro comercializado em 2024 (m³)]]</f>
        <v>0.94891459768620823</v>
      </c>
      <c r="H19" s="17">
        <v>131400</v>
      </c>
      <c r="I19" s="11">
        <f t="shared" si="2"/>
        <v>0.94891459768620823</v>
      </c>
      <c r="J19" s="7" t="str">
        <f t="shared" si="3"/>
        <v>Sim</v>
      </c>
      <c r="K19" s="7" t="str">
        <f>IF(Tabela353[[#This Row],[% homologado]]&gt;=0.9,"Contrato de Fornecimento",IF(Tabela353[[#This Row],[% Cadastrado]]&lt;0.9,"Compra Direta"))</f>
        <v>Contrato de Fornecimento</v>
      </c>
    </row>
    <row r="20" spans="1:11" x14ac:dyDescent="0.35">
      <c r="A20" s="16" t="s">
        <v>26</v>
      </c>
      <c r="B20" s="3" t="s">
        <v>256</v>
      </c>
      <c r="C20" s="39">
        <v>135913</v>
      </c>
      <c r="D20" s="35">
        <f t="shared" si="0"/>
        <v>95139.099999999991</v>
      </c>
      <c r="E20" s="35">
        <f t="shared" si="1"/>
        <v>122321.7</v>
      </c>
      <c r="F20" s="17">
        <v>131300</v>
      </c>
      <c r="G20" s="18">
        <f>Tabela353[[#This Row],[Volume
Cadastrado (m³)]]/Tabela353[[#This Row],[Volume equivalente de  Etanol Anidro comercializado em 2024 (m³)]]</f>
        <v>0.96605917020446908</v>
      </c>
      <c r="H20" s="17">
        <v>131300</v>
      </c>
      <c r="I20" s="11">
        <f t="shared" si="2"/>
        <v>0.96605917020446908</v>
      </c>
      <c r="J20" s="7" t="str">
        <f t="shared" si="3"/>
        <v>Sim</v>
      </c>
      <c r="K20" s="7" t="str">
        <f>IF(Tabela353[[#This Row],[% homologado]]&gt;=0.9,"Contrato de Fornecimento",IF(Tabela353[[#This Row],[% Cadastrado]]&lt;0.9,"Compra Direta"))</f>
        <v>Contrato de Fornecimento</v>
      </c>
    </row>
    <row r="21" spans="1:11" x14ac:dyDescent="0.35">
      <c r="A21" s="16" t="s">
        <v>30</v>
      </c>
      <c r="B21" s="3" t="s">
        <v>205</v>
      </c>
      <c r="C21" s="39">
        <v>134838</v>
      </c>
      <c r="D21" s="35">
        <f t="shared" si="0"/>
        <v>94386.599999999991</v>
      </c>
      <c r="E21" s="35">
        <f t="shared" si="1"/>
        <v>121354.2</v>
      </c>
      <c r="F21" s="17">
        <v>136308</v>
      </c>
      <c r="G21" s="18">
        <f>Tabela353[[#This Row],[Volume
Cadastrado (m³)]]/Tabela353[[#This Row],[Volume equivalente de  Etanol Anidro comercializado em 2024 (m³)]]</f>
        <v>1.0109019712543941</v>
      </c>
      <c r="H21" s="17">
        <v>136308</v>
      </c>
      <c r="I21" s="11">
        <f t="shared" si="2"/>
        <v>1.0109019712543941</v>
      </c>
      <c r="J21" s="7" t="str">
        <f t="shared" si="3"/>
        <v>Sim</v>
      </c>
      <c r="K21" s="7" t="str">
        <f>IF(Tabela353[[#This Row],[% homologado]]&gt;=0.9,"Contrato de Fornecimento",IF(Tabela353[[#This Row],[% Cadastrado]]&lt;0.9,"Compra Direta"))</f>
        <v>Contrato de Fornecimento</v>
      </c>
    </row>
    <row r="22" spans="1:11" x14ac:dyDescent="0.35">
      <c r="A22" s="16" t="s">
        <v>32</v>
      </c>
      <c r="B22" s="3" t="s">
        <v>208</v>
      </c>
      <c r="C22" s="39">
        <v>134012</v>
      </c>
      <c r="D22" s="35">
        <f t="shared" si="0"/>
        <v>93808.4</v>
      </c>
      <c r="E22" s="35">
        <f t="shared" si="1"/>
        <v>120610.8</v>
      </c>
      <c r="F22" s="17">
        <v>146358</v>
      </c>
      <c r="G22" s="18">
        <f>Tabela353[[#This Row],[Volume
Cadastrado (m³)]]/Tabela353[[#This Row],[Volume equivalente de  Etanol Anidro comercializado em 2024 (m³)]]</f>
        <v>1.0921260782616482</v>
      </c>
      <c r="H22" s="17">
        <v>146358</v>
      </c>
      <c r="I22" s="11">
        <f t="shared" si="2"/>
        <v>1.0921260782616482</v>
      </c>
      <c r="J22" s="7" t="str">
        <f t="shared" si="3"/>
        <v>Sim</v>
      </c>
      <c r="K22" s="7" t="str">
        <f>IF(Tabela353[[#This Row],[% homologado]]&gt;=0.9,"Contrato de Fornecimento",IF(Tabela353[[#This Row],[% Cadastrado]]&lt;0.9,"Compra Direta"))</f>
        <v>Contrato de Fornecimento</v>
      </c>
    </row>
    <row r="23" spans="1:11" x14ac:dyDescent="0.35">
      <c r="A23" s="16" t="s">
        <v>31</v>
      </c>
      <c r="B23" s="3" t="s">
        <v>251</v>
      </c>
      <c r="C23" s="39">
        <v>131580</v>
      </c>
      <c r="D23" s="35">
        <f t="shared" si="0"/>
        <v>92106</v>
      </c>
      <c r="E23" s="35">
        <f t="shared" si="1"/>
        <v>118422</v>
      </c>
      <c r="F23" s="17">
        <v>132600</v>
      </c>
      <c r="G23" s="18">
        <f>Tabela353[[#This Row],[Volume
Cadastrado (m³)]]/Tabela353[[#This Row],[Volume equivalente de  Etanol Anidro comercializado em 2024 (m³)]]</f>
        <v>1.0077519379844961</v>
      </c>
      <c r="H23" s="17">
        <v>132600</v>
      </c>
      <c r="I23" s="11">
        <f t="shared" si="2"/>
        <v>1.0077519379844961</v>
      </c>
      <c r="J23" s="7" t="str">
        <f t="shared" si="3"/>
        <v>Sim</v>
      </c>
      <c r="K23" s="7" t="str">
        <f>IF(Tabela353[[#This Row],[% homologado]]&gt;=0.9,"Contrato de Fornecimento",IF(Tabela353[[#This Row],[% Cadastrado]]&lt;0.9,"Compra Direta"))</f>
        <v>Contrato de Fornecimento</v>
      </c>
    </row>
    <row r="24" spans="1:11" x14ac:dyDescent="0.35">
      <c r="A24" s="16" t="s">
        <v>27</v>
      </c>
      <c r="B24" s="3" t="s">
        <v>227</v>
      </c>
      <c r="C24" s="39">
        <v>124876</v>
      </c>
      <c r="D24" s="35">
        <f t="shared" si="0"/>
        <v>87413.2</v>
      </c>
      <c r="E24" s="35">
        <f t="shared" si="1"/>
        <v>112388.40000000001</v>
      </c>
      <c r="F24" s="17">
        <v>120200</v>
      </c>
      <c r="G24" s="18">
        <f>Tabela353[[#This Row],[Volume
Cadastrado (m³)]]/Tabela353[[#This Row],[Volume equivalente de  Etanol Anidro comercializado em 2024 (m³)]]</f>
        <v>0.96255485441558031</v>
      </c>
      <c r="H24" s="17">
        <v>120200</v>
      </c>
      <c r="I24" s="11">
        <f t="shared" si="2"/>
        <v>0.96255485441558031</v>
      </c>
      <c r="J24" s="7" t="str">
        <f t="shared" si="3"/>
        <v>Sim</v>
      </c>
      <c r="K24" s="7" t="str">
        <f>IF(Tabela353[[#This Row],[% homologado]]&gt;=0.9,"Contrato de Fornecimento",IF(Tabela353[[#This Row],[% Cadastrado]]&lt;0.9,"Compra Direta"))</f>
        <v>Contrato de Fornecimento</v>
      </c>
    </row>
    <row r="25" spans="1:11" x14ac:dyDescent="0.35">
      <c r="A25" s="16" t="s">
        <v>23</v>
      </c>
      <c r="B25" s="3" t="s">
        <v>255</v>
      </c>
      <c r="C25" s="39">
        <v>124872</v>
      </c>
      <c r="D25" s="35">
        <f t="shared" si="0"/>
        <v>87410.4</v>
      </c>
      <c r="E25" s="35">
        <f t="shared" si="1"/>
        <v>112384.8</v>
      </c>
      <c r="F25" s="17">
        <v>112400</v>
      </c>
      <c r="G25" s="18">
        <f>Tabela353[[#This Row],[Volume
Cadastrado (m³)]]/Tabela353[[#This Row],[Volume equivalente de  Etanol Anidro comercializado em 2024 (m³)]]</f>
        <v>0.90012172464603757</v>
      </c>
      <c r="H25" s="17">
        <v>112400</v>
      </c>
      <c r="I25" s="11">
        <f t="shared" si="2"/>
        <v>0.90012172464603757</v>
      </c>
      <c r="J25" s="7" t="str">
        <f t="shared" si="3"/>
        <v>Sim</v>
      </c>
      <c r="K25" s="7" t="str">
        <f>IF(Tabela353[[#This Row],[% homologado]]&gt;=0.9,"Contrato de Fornecimento",IF(Tabela353[[#This Row],[% Cadastrado]]&lt;0.9,"Compra Direta"))</f>
        <v>Contrato de Fornecimento</v>
      </c>
    </row>
    <row r="26" spans="1:11" x14ac:dyDescent="0.35">
      <c r="A26" s="16" t="s">
        <v>24</v>
      </c>
      <c r="B26" s="3" t="s">
        <v>279</v>
      </c>
      <c r="C26" s="39">
        <v>117541</v>
      </c>
      <c r="D26" s="35">
        <f t="shared" si="0"/>
        <v>82278.7</v>
      </c>
      <c r="E26" s="35">
        <f t="shared" si="1"/>
        <v>105786.90000000001</v>
      </c>
      <c r="F26" s="17">
        <v>175920</v>
      </c>
      <c r="G26" s="18">
        <f>Tabela353[[#This Row],[Volume
Cadastrado (m³)]]/Tabela353[[#This Row],[Volume equivalente de  Etanol Anidro comercializado em 2024 (m³)]]</f>
        <v>1.4966692473264649</v>
      </c>
      <c r="H26" s="17">
        <v>175920</v>
      </c>
      <c r="I26" s="11">
        <f t="shared" si="2"/>
        <v>1.4966692473264649</v>
      </c>
      <c r="J26" s="7" t="str">
        <f t="shared" si="3"/>
        <v>Sim</v>
      </c>
      <c r="K26" s="7" t="str">
        <f>IF(Tabela353[[#This Row],[% homologado]]&gt;=0.9,"Contrato de Fornecimento",IF(Tabela353[[#This Row],[% Cadastrado]]&lt;0.9,"Compra Direta"))</f>
        <v>Contrato de Fornecimento</v>
      </c>
    </row>
    <row r="27" spans="1:11" x14ac:dyDescent="0.35">
      <c r="A27" s="16" t="s">
        <v>28</v>
      </c>
      <c r="B27" s="3" t="s">
        <v>207</v>
      </c>
      <c r="C27" s="39">
        <v>115878</v>
      </c>
      <c r="D27" s="35">
        <f t="shared" si="0"/>
        <v>81114.599999999991</v>
      </c>
      <c r="E27" s="35">
        <f t="shared" si="1"/>
        <v>104290.2</v>
      </c>
      <c r="F27" s="17">
        <v>107624</v>
      </c>
      <c r="G27" s="18">
        <f>Tabela353[[#This Row],[Volume
Cadastrado (m³)]]/Tabela353[[#This Row],[Volume equivalente de  Etanol Anidro comercializado em 2024 (m³)]]</f>
        <v>0.92876991318455615</v>
      </c>
      <c r="H27" s="17">
        <v>107624</v>
      </c>
      <c r="I27" s="11">
        <f t="shared" si="2"/>
        <v>0.92876991318455615</v>
      </c>
      <c r="J27" s="7" t="str">
        <f t="shared" si="3"/>
        <v>Sim</v>
      </c>
      <c r="K27" s="7" t="str">
        <f>IF(Tabela353[[#This Row],[% homologado]]&gt;=0.9,"Contrato de Fornecimento",IF(Tabela353[[#This Row],[% Cadastrado]]&lt;0.9,"Compra Direta"))</f>
        <v>Contrato de Fornecimento</v>
      </c>
    </row>
    <row r="28" spans="1:11" x14ac:dyDescent="0.35">
      <c r="A28" s="16" t="s">
        <v>35</v>
      </c>
      <c r="B28" s="3" t="s">
        <v>250</v>
      </c>
      <c r="C28" s="39">
        <v>112709</v>
      </c>
      <c r="D28" s="35">
        <f t="shared" si="0"/>
        <v>78896.299999999988</v>
      </c>
      <c r="E28" s="35">
        <f t="shared" si="1"/>
        <v>101438.1</v>
      </c>
      <c r="F28" s="17">
        <v>102000</v>
      </c>
      <c r="G28" s="18">
        <f>Tabela353[[#This Row],[Volume
Cadastrado (m³)]]/Tabela353[[#This Row],[Volume equivalente de  Etanol Anidro comercializado em 2024 (m³)]]</f>
        <v>0.90498540489224466</v>
      </c>
      <c r="H28" s="17">
        <v>102000</v>
      </c>
      <c r="I28" s="11">
        <f t="shared" si="2"/>
        <v>0.90498540489224466</v>
      </c>
      <c r="J28" s="7" t="str">
        <f t="shared" si="3"/>
        <v>Sim</v>
      </c>
      <c r="K28" s="7" t="str">
        <f>IF(Tabela353[[#This Row],[% homologado]]&gt;=0.9,"Contrato de Fornecimento",IF(Tabela353[[#This Row],[% Cadastrado]]&lt;0.9,"Compra Direta"))</f>
        <v>Contrato de Fornecimento</v>
      </c>
    </row>
    <row r="29" spans="1:11" x14ac:dyDescent="0.35">
      <c r="A29" s="16" t="s">
        <v>36</v>
      </c>
      <c r="B29" s="3" t="s">
        <v>291</v>
      </c>
      <c r="C29" s="39">
        <v>92796</v>
      </c>
      <c r="D29" s="35">
        <f t="shared" si="0"/>
        <v>64957.2</v>
      </c>
      <c r="E29" s="36">
        <f t="shared" si="1"/>
        <v>83516.400000000009</v>
      </c>
      <c r="F29" s="17">
        <v>93000</v>
      </c>
      <c r="G29" s="18">
        <f>Tabela353[[#This Row],[Volume
Cadastrado (m³)]]/Tabela353[[#This Row],[Volume equivalente de  Etanol Anidro comercializado em 2024 (m³)]]</f>
        <v>1.0021983706194233</v>
      </c>
      <c r="H29" s="17">
        <v>93000</v>
      </c>
      <c r="I29" s="11">
        <f t="shared" si="2"/>
        <v>1.0021983706194233</v>
      </c>
      <c r="J29" s="7" t="str">
        <f t="shared" si="3"/>
        <v>Sim</v>
      </c>
      <c r="K29" s="7" t="str">
        <f>IF(Tabela353[[#This Row],[% homologado]]&gt;=0.9,"Contrato de Fornecimento",IF(Tabela353[[#This Row],[% Cadastrado]]&lt;0.9,"Compra Direta"))</f>
        <v>Contrato de Fornecimento</v>
      </c>
    </row>
    <row r="30" spans="1:11" x14ac:dyDescent="0.35">
      <c r="A30" s="16" t="s">
        <v>34</v>
      </c>
      <c r="B30" s="3" t="s">
        <v>368</v>
      </c>
      <c r="C30" s="39">
        <v>88596</v>
      </c>
      <c r="D30" s="35">
        <f t="shared" si="0"/>
        <v>62017.2</v>
      </c>
      <c r="E30" s="35">
        <f t="shared" si="1"/>
        <v>79736.400000000009</v>
      </c>
      <c r="F30" s="17">
        <v>107020</v>
      </c>
      <c r="G30" s="18">
        <f>Tabela353[[#This Row],[Volume
Cadastrado (m³)]]/Tabela353[[#This Row],[Volume equivalente de  Etanol Anidro comercializado em 2024 (m³)]]</f>
        <v>1.2079552124249402</v>
      </c>
      <c r="H30" s="17">
        <v>107020</v>
      </c>
      <c r="I30" s="11">
        <f t="shared" si="2"/>
        <v>1.2079552124249402</v>
      </c>
      <c r="J30" s="7" t="str">
        <f t="shared" si="3"/>
        <v>Sim</v>
      </c>
      <c r="K30" s="7" t="str">
        <f>IF(Tabela353[[#This Row],[% homologado]]&gt;=0.9,"Contrato de Fornecimento",IF(Tabela353[[#This Row],[% Cadastrado]]&lt;0.9,"Compra Direta"))</f>
        <v>Contrato de Fornecimento</v>
      </c>
    </row>
    <row r="31" spans="1:11" x14ac:dyDescent="0.35">
      <c r="A31" s="16" t="s">
        <v>33</v>
      </c>
      <c r="B31" s="3" t="s">
        <v>320</v>
      </c>
      <c r="C31" s="39">
        <v>86727</v>
      </c>
      <c r="D31" s="35">
        <f t="shared" si="0"/>
        <v>60708.899999999994</v>
      </c>
      <c r="E31" s="35">
        <f t="shared" si="1"/>
        <v>78054.3</v>
      </c>
      <c r="F31" s="17">
        <v>103000</v>
      </c>
      <c r="G31" s="18">
        <f>Tabela353[[#This Row],[Volume
Cadastrado (m³)]]/Tabela353[[#This Row],[Volume equivalente de  Etanol Anidro comercializado em 2024 (m³)]]</f>
        <v>1.1876347619541781</v>
      </c>
      <c r="H31" s="17">
        <v>103000</v>
      </c>
      <c r="I31" s="11">
        <f t="shared" si="2"/>
        <v>1.1876347619541781</v>
      </c>
      <c r="J31" s="7" t="str">
        <f t="shared" si="3"/>
        <v>Sim</v>
      </c>
      <c r="K31" s="7" t="str">
        <f>IF(Tabela353[[#This Row],[% homologado]]&gt;=0.9,"Contrato de Fornecimento",IF(Tabela353[[#This Row],[% Cadastrado]]&lt;0.9,"Compra Direta"))</f>
        <v>Contrato de Fornecimento</v>
      </c>
    </row>
    <row r="32" spans="1:11" x14ac:dyDescent="0.35">
      <c r="A32" s="16" t="s">
        <v>39</v>
      </c>
      <c r="B32" s="3" t="s">
        <v>292</v>
      </c>
      <c r="C32" s="39">
        <v>75445</v>
      </c>
      <c r="D32" s="35">
        <f t="shared" si="0"/>
        <v>52811.5</v>
      </c>
      <c r="E32" s="35">
        <f t="shared" si="1"/>
        <v>67900.5</v>
      </c>
      <c r="F32" s="17">
        <v>70400</v>
      </c>
      <c r="G32" s="18">
        <f>Tabela353[[#This Row],[Volume
Cadastrado (m³)]]/Tabela353[[#This Row],[Volume equivalente de  Etanol Anidro comercializado em 2024 (m³)]]</f>
        <v>0.93313009477102526</v>
      </c>
      <c r="H32" s="17">
        <v>70400</v>
      </c>
      <c r="I32" s="11">
        <f t="shared" si="2"/>
        <v>0.93313009477102526</v>
      </c>
      <c r="J32" s="7" t="str">
        <f t="shared" si="3"/>
        <v>Sim</v>
      </c>
      <c r="K32" s="7" t="str">
        <f>IF(Tabela353[[#This Row],[% homologado]]&gt;=0.9,"Contrato de Fornecimento",IF(Tabela353[[#This Row],[% Cadastrado]]&lt;0.9,"Compra Direta"))</f>
        <v>Contrato de Fornecimento</v>
      </c>
    </row>
    <row r="33" spans="1:11" x14ac:dyDescent="0.35">
      <c r="A33" s="16" t="s">
        <v>38</v>
      </c>
      <c r="B33" s="3" t="s">
        <v>286</v>
      </c>
      <c r="C33" s="39">
        <v>74514</v>
      </c>
      <c r="D33" s="35">
        <f t="shared" si="0"/>
        <v>52159.799999999996</v>
      </c>
      <c r="E33" s="35">
        <f t="shared" si="1"/>
        <v>67062.600000000006</v>
      </c>
      <c r="F33" s="17">
        <v>67600</v>
      </c>
      <c r="G33" s="18">
        <f>Tabela353[[#This Row],[Volume
Cadastrado (m³)]]/Tabela353[[#This Row],[Volume equivalente de  Etanol Anidro comercializado em 2024 (m³)]]</f>
        <v>0.90721206753093375</v>
      </c>
      <c r="H33" s="17">
        <v>67600</v>
      </c>
      <c r="I33" s="11">
        <f t="shared" si="2"/>
        <v>0.90721206753093375</v>
      </c>
      <c r="J33" s="7" t="str">
        <f t="shared" si="3"/>
        <v>Sim</v>
      </c>
      <c r="K33" s="7" t="str">
        <f>IF(Tabela353[[#This Row],[% homologado]]&gt;=0.9,"Contrato de Fornecimento",IF(Tabela353[[#This Row],[% Cadastrado]]&lt;0.9,"Compra Direta"))</f>
        <v>Contrato de Fornecimento</v>
      </c>
    </row>
    <row r="34" spans="1:11" x14ac:dyDescent="0.35">
      <c r="A34" s="16" t="s">
        <v>393</v>
      </c>
      <c r="B34" s="3" t="s">
        <v>318</v>
      </c>
      <c r="C34" s="39">
        <v>71008</v>
      </c>
      <c r="D34" s="35">
        <f t="shared" si="0"/>
        <v>49705.599999999999</v>
      </c>
      <c r="E34" s="35">
        <f t="shared" si="1"/>
        <v>63907.200000000004</v>
      </c>
      <c r="F34" s="17">
        <v>98515</v>
      </c>
      <c r="G34" s="18">
        <f>Tabela353[[#This Row],[Volume
Cadastrado (m³)]]/Tabela353[[#This Row],[Volume equivalente de  Etanol Anidro comercializado em 2024 (m³)]]</f>
        <v>1.3873788868859847</v>
      </c>
      <c r="H34" s="17">
        <v>98515</v>
      </c>
      <c r="I34" s="11">
        <f t="shared" si="2"/>
        <v>1.3873788868859847</v>
      </c>
      <c r="J34" s="7" t="str">
        <f t="shared" si="3"/>
        <v>Sim</v>
      </c>
      <c r="K34" s="7" t="str">
        <f>IF(Tabela353[[#This Row],[% homologado]]&gt;=0.9,"Contrato de Fornecimento",IF(Tabela353[[#This Row],[% Cadastrado]]&lt;0.9,"Compra Direta"))</f>
        <v>Contrato de Fornecimento</v>
      </c>
    </row>
    <row r="35" spans="1:11" x14ac:dyDescent="0.35">
      <c r="A35" s="16" t="s">
        <v>47</v>
      </c>
      <c r="B35" s="3" t="s">
        <v>232</v>
      </c>
      <c r="C35" s="39">
        <v>70998</v>
      </c>
      <c r="D35" s="35">
        <f t="shared" si="0"/>
        <v>49698.6</v>
      </c>
      <c r="E35" s="35">
        <f t="shared" si="1"/>
        <v>63898.200000000004</v>
      </c>
      <c r="F35" s="17">
        <v>84000</v>
      </c>
      <c r="G35" s="18">
        <f>Tabela353[[#This Row],[Volume
Cadastrado (m³)]]/Tabela353[[#This Row],[Volume equivalente de  Etanol Anidro comercializado em 2024 (m³)]]</f>
        <v>1.1831319192089917</v>
      </c>
      <c r="H35" s="17">
        <v>84000</v>
      </c>
      <c r="I35" s="11">
        <f t="shared" si="2"/>
        <v>1.1831319192089917</v>
      </c>
      <c r="J35" s="7" t="str">
        <f t="shared" si="3"/>
        <v>Sim</v>
      </c>
      <c r="K35" s="7" t="str">
        <f>IF(Tabela353[[#This Row],[% homologado]]&gt;=0.9,"Contrato de Fornecimento",IF(Tabela353[[#This Row],[% Cadastrado]]&lt;0.9,"Compra Direta"))</f>
        <v>Contrato de Fornecimento</v>
      </c>
    </row>
    <row r="36" spans="1:11" x14ac:dyDescent="0.35">
      <c r="A36" s="16" t="s">
        <v>149</v>
      </c>
      <c r="B36" s="3" t="s">
        <v>215</v>
      </c>
      <c r="C36" s="39">
        <v>63687</v>
      </c>
      <c r="D36" s="35">
        <f t="shared" si="0"/>
        <v>44580.899999999994</v>
      </c>
      <c r="E36" s="35">
        <f t="shared" si="1"/>
        <v>57318.3</v>
      </c>
      <c r="F36" s="17">
        <v>252000</v>
      </c>
      <c r="G36" s="18">
        <f>Tabela353[[#This Row],[Volume
Cadastrado (m³)]]/Tabela353[[#This Row],[Volume equivalente de  Etanol Anidro comercializado em 2024 (m³)]]</f>
        <v>3.9568514767534975</v>
      </c>
      <c r="H36" s="17">
        <v>252000</v>
      </c>
      <c r="I36" s="11">
        <f t="shared" si="2"/>
        <v>3.9568514767534975</v>
      </c>
      <c r="J36" s="7" t="str">
        <f t="shared" si="3"/>
        <v>Sim</v>
      </c>
      <c r="K36" s="7" t="str">
        <f>IF(Tabela353[[#This Row],[% homologado]]&gt;=0.9,"Contrato de Fornecimento",IF(Tabela353[[#This Row],[% Cadastrado]]&lt;0.9,"Compra Direta"))</f>
        <v>Contrato de Fornecimento</v>
      </c>
    </row>
    <row r="37" spans="1:11" x14ac:dyDescent="0.35">
      <c r="A37" s="16" t="s">
        <v>42</v>
      </c>
      <c r="B37" s="3" t="s">
        <v>281</v>
      </c>
      <c r="C37" s="39">
        <v>63683</v>
      </c>
      <c r="D37" s="35">
        <f t="shared" si="0"/>
        <v>44578.1</v>
      </c>
      <c r="E37" s="35">
        <f t="shared" si="1"/>
        <v>57314.700000000004</v>
      </c>
      <c r="F37" s="17">
        <v>73542</v>
      </c>
      <c r="G37" s="18">
        <f>Tabela353[[#This Row],[Volume
Cadastrado (m³)]]/Tabela353[[#This Row],[Volume equivalente de  Etanol Anidro comercializado em 2024 (m³)]]</f>
        <v>1.1548136865411491</v>
      </c>
      <c r="H37" s="17">
        <v>73542</v>
      </c>
      <c r="I37" s="11">
        <f t="shared" si="2"/>
        <v>1.1548136865411491</v>
      </c>
      <c r="J37" s="7" t="str">
        <f t="shared" si="3"/>
        <v>Sim</v>
      </c>
      <c r="K37" s="7" t="str">
        <f>IF(Tabela353[[#This Row],[% homologado]]&gt;=0.9,"Contrato de Fornecimento",IF(Tabela353[[#This Row],[% Cadastrado]]&lt;0.9,"Compra Direta"))</f>
        <v>Contrato de Fornecimento</v>
      </c>
    </row>
    <row r="38" spans="1:11" x14ac:dyDescent="0.35">
      <c r="A38" s="16" t="s">
        <v>40</v>
      </c>
      <c r="B38" s="3" t="s">
        <v>194</v>
      </c>
      <c r="C38" s="39">
        <v>58451</v>
      </c>
      <c r="D38" s="35">
        <f t="shared" si="0"/>
        <v>40915.699999999997</v>
      </c>
      <c r="E38" s="35">
        <f t="shared" si="1"/>
        <v>52605.9</v>
      </c>
      <c r="F38" s="17">
        <v>72000</v>
      </c>
      <c r="G38" s="18">
        <f>Tabela353[[#This Row],[Volume
Cadastrado (m³)]]/Tabela353[[#This Row],[Volume equivalente de  Etanol Anidro comercializado em 2024 (m³)]]</f>
        <v>1.2318009957058049</v>
      </c>
      <c r="H38" s="17">
        <v>72000</v>
      </c>
      <c r="I38" s="11">
        <f t="shared" si="2"/>
        <v>1.2318009957058049</v>
      </c>
      <c r="J38" s="7" t="str">
        <f t="shared" si="3"/>
        <v>Sim</v>
      </c>
      <c r="K38" s="7" t="str">
        <f>IF(Tabela353[[#This Row],[% homologado]]&gt;=0.9,"Contrato de Fornecimento",IF(Tabela353[[#This Row],[% Cadastrado]]&lt;0.9,"Compra Direta"))</f>
        <v>Contrato de Fornecimento</v>
      </c>
    </row>
    <row r="39" spans="1:11" x14ac:dyDescent="0.35">
      <c r="A39" s="16" t="s">
        <v>45</v>
      </c>
      <c r="B39" s="3" t="s">
        <v>278</v>
      </c>
      <c r="C39" s="39">
        <v>57391</v>
      </c>
      <c r="D39" s="35">
        <f t="shared" ref="D39:D70" si="4">C39*0.7</f>
        <v>40173.699999999997</v>
      </c>
      <c r="E39" s="35">
        <f t="shared" ref="E39:E70" si="5">C39*0.9</f>
        <v>51651.9</v>
      </c>
      <c r="F39" s="17">
        <v>58643</v>
      </c>
      <c r="G39" s="18">
        <f>Tabela353[[#This Row],[Volume
Cadastrado (m³)]]/Tabela353[[#This Row],[Volume equivalente de  Etanol Anidro comercializado em 2024 (m³)]]</f>
        <v>1.0218152672021745</v>
      </c>
      <c r="H39" s="17">
        <v>58643</v>
      </c>
      <c r="I39" s="11">
        <f t="shared" ref="I39:I70" si="6">H39/C39</f>
        <v>1.0218152672021745</v>
      </c>
      <c r="J39" s="7" t="str">
        <f t="shared" ref="J39:J70" si="7">IF(I39&gt;=90%,"Sim","Não")</f>
        <v>Sim</v>
      </c>
      <c r="K39" s="7" t="str">
        <f>IF(Tabela353[[#This Row],[% homologado]]&gt;=0.9,"Contrato de Fornecimento",IF(Tabela353[[#This Row],[% Cadastrado]]&lt;0.9,"Compra Direta"))</f>
        <v>Contrato de Fornecimento</v>
      </c>
    </row>
    <row r="40" spans="1:11" x14ac:dyDescent="0.35">
      <c r="A40" s="16" t="s">
        <v>41</v>
      </c>
      <c r="B40" s="3" t="s">
        <v>310</v>
      </c>
      <c r="C40" s="39">
        <v>53747</v>
      </c>
      <c r="D40" s="35">
        <f t="shared" si="4"/>
        <v>37622.899999999994</v>
      </c>
      <c r="E40" s="35">
        <f t="shared" si="5"/>
        <v>48372.3</v>
      </c>
      <c r="F40" s="17">
        <v>50400</v>
      </c>
      <c r="G40" s="18">
        <f>Tabela353[[#This Row],[Volume
Cadastrado (m³)]]/Tabela353[[#This Row],[Volume equivalente de  Etanol Anidro comercializado em 2024 (m³)]]</f>
        <v>0.93772675684224238</v>
      </c>
      <c r="H40" s="17">
        <v>50400</v>
      </c>
      <c r="I40" s="11">
        <f t="shared" si="6"/>
        <v>0.93772675684224238</v>
      </c>
      <c r="J40" s="7" t="str">
        <f t="shared" si="7"/>
        <v>Sim</v>
      </c>
      <c r="K40" s="7" t="str">
        <f>IF(Tabela353[[#This Row],[% homologado]]&gt;=0.9,"Contrato de Fornecimento",IF(Tabela353[[#This Row],[% Cadastrado]]&lt;0.9,"Compra Direta"))</f>
        <v>Contrato de Fornecimento</v>
      </c>
    </row>
    <row r="41" spans="1:11" x14ac:dyDescent="0.35">
      <c r="A41" s="16" t="s">
        <v>46</v>
      </c>
      <c r="B41" s="3" t="s">
        <v>185</v>
      </c>
      <c r="C41" s="39">
        <v>53500</v>
      </c>
      <c r="D41" s="35">
        <f t="shared" si="4"/>
        <v>37450</v>
      </c>
      <c r="E41" s="36">
        <f t="shared" si="5"/>
        <v>48150</v>
      </c>
      <c r="F41" s="17">
        <v>90000</v>
      </c>
      <c r="G41" s="18">
        <f>Tabela353[[#This Row],[Volume
Cadastrado (m³)]]/Tabela353[[#This Row],[Volume equivalente de  Etanol Anidro comercializado em 2024 (m³)]]</f>
        <v>1.6822429906542056</v>
      </c>
      <c r="H41" s="17">
        <v>90000</v>
      </c>
      <c r="I41" s="11">
        <f t="shared" si="6"/>
        <v>1.6822429906542056</v>
      </c>
      <c r="J41" s="7" t="str">
        <f t="shared" si="7"/>
        <v>Sim</v>
      </c>
      <c r="K41" s="7" t="str">
        <f>IF(Tabela353[[#This Row],[% homologado]]&gt;=0.9,"Contrato de Fornecimento",IF(Tabela353[[#This Row],[% Cadastrado]]&lt;0.9,"Compra Direta"))</f>
        <v>Contrato de Fornecimento</v>
      </c>
    </row>
    <row r="42" spans="1:11" x14ac:dyDescent="0.35">
      <c r="A42" s="16" t="s">
        <v>44</v>
      </c>
      <c r="B42" s="3" t="s">
        <v>349</v>
      </c>
      <c r="C42" s="39">
        <v>50665</v>
      </c>
      <c r="D42" s="35">
        <f t="shared" si="4"/>
        <v>35465.5</v>
      </c>
      <c r="E42" s="35">
        <f t="shared" si="5"/>
        <v>45598.5</v>
      </c>
      <c r="F42" s="17">
        <v>52000</v>
      </c>
      <c r="G42" s="18">
        <f>Tabela353[[#This Row],[Volume
Cadastrado (m³)]]/Tabela353[[#This Row],[Volume equivalente de  Etanol Anidro comercializado em 2024 (m³)]]</f>
        <v>1.0263495509720715</v>
      </c>
      <c r="H42" s="17">
        <v>52000</v>
      </c>
      <c r="I42" s="11">
        <f t="shared" si="6"/>
        <v>1.0263495509720715</v>
      </c>
      <c r="J42" s="7" t="str">
        <f t="shared" si="7"/>
        <v>Sim</v>
      </c>
      <c r="K42" s="7" t="str">
        <f>IF(Tabela353[[#This Row],[% homologado]]&gt;=0.9,"Contrato de Fornecimento",IF(Tabela353[[#This Row],[% Cadastrado]]&lt;0.9,"Compra Direta"))</f>
        <v>Contrato de Fornecimento</v>
      </c>
    </row>
    <row r="43" spans="1:11" x14ac:dyDescent="0.35">
      <c r="A43" s="16" t="s">
        <v>394</v>
      </c>
      <c r="B43" s="3" t="s">
        <v>353</v>
      </c>
      <c r="C43" s="39">
        <v>45670</v>
      </c>
      <c r="D43" s="35">
        <f t="shared" si="4"/>
        <v>31968.999999999996</v>
      </c>
      <c r="E43" s="35">
        <f t="shared" si="5"/>
        <v>41103</v>
      </c>
      <c r="F43" s="17">
        <v>52800</v>
      </c>
      <c r="G43" s="18">
        <f>Tabela353[[#This Row],[Volume
Cadastrado (m³)]]/Tabela353[[#This Row],[Volume equivalente de  Etanol Anidro comercializado em 2024 (m³)]]</f>
        <v>1.1561199912415152</v>
      </c>
      <c r="H43" s="17">
        <v>52800</v>
      </c>
      <c r="I43" s="11">
        <f t="shared" si="6"/>
        <v>1.1561199912415152</v>
      </c>
      <c r="J43" s="7" t="str">
        <f t="shared" si="7"/>
        <v>Sim</v>
      </c>
      <c r="K43" s="7" t="str">
        <f>IF(Tabela353[[#This Row],[% homologado]]&gt;=0.9,"Contrato de Fornecimento",IF(Tabela353[[#This Row],[% Cadastrado]]&lt;0.9,"Compra Direta"))</f>
        <v>Contrato de Fornecimento</v>
      </c>
    </row>
    <row r="44" spans="1:11" x14ac:dyDescent="0.35">
      <c r="A44" s="16" t="s">
        <v>101</v>
      </c>
      <c r="B44" s="3" t="s">
        <v>381</v>
      </c>
      <c r="C44" s="39">
        <v>44778</v>
      </c>
      <c r="D44" s="35">
        <f t="shared" si="4"/>
        <v>31344.6</v>
      </c>
      <c r="E44" s="35">
        <f t="shared" si="5"/>
        <v>40300.200000000004</v>
      </c>
      <c r="F44" s="17">
        <v>0</v>
      </c>
      <c r="G44" s="18">
        <f>Tabela353[[#This Row],[Volume
Cadastrado (m³)]]/Tabela353[[#This Row],[Volume equivalente de  Etanol Anidro comercializado em 2024 (m³)]]</f>
        <v>0</v>
      </c>
      <c r="H44" s="17">
        <v>0</v>
      </c>
      <c r="I44" s="11">
        <f t="shared" si="6"/>
        <v>0</v>
      </c>
      <c r="J44" s="7" t="str">
        <f t="shared" si="7"/>
        <v>Não</v>
      </c>
      <c r="K44" s="7" t="str">
        <f>IF(Tabela353[[#This Row],[% homologado]]&gt;=0.9,"Contrato de Fornecimento",IF(Tabela353[[#This Row],[% Cadastrado]]&lt;0.9,"Compra Direta"))</f>
        <v>Compra Direta</v>
      </c>
    </row>
    <row r="45" spans="1:11" x14ac:dyDescent="0.35">
      <c r="A45" s="16" t="s">
        <v>59</v>
      </c>
      <c r="B45" s="3" t="s">
        <v>233</v>
      </c>
      <c r="C45" s="39">
        <v>44545</v>
      </c>
      <c r="D45" s="35">
        <f t="shared" si="4"/>
        <v>31181.499999999996</v>
      </c>
      <c r="E45" s="35">
        <f t="shared" si="5"/>
        <v>40090.5</v>
      </c>
      <c r="F45" s="17">
        <v>0</v>
      </c>
      <c r="G45" s="18">
        <f>Tabela353[[#This Row],[Volume
Cadastrado (m³)]]/Tabela353[[#This Row],[Volume equivalente de  Etanol Anidro comercializado em 2024 (m³)]]</f>
        <v>0</v>
      </c>
      <c r="H45" s="17">
        <v>0</v>
      </c>
      <c r="I45" s="11">
        <f t="shared" si="6"/>
        <v>0</v>
      </c>
      <c r="J45" s="7" t="str">
        <f t="shared" si="7"/>
        <v>Não</v>
      </c>
      <c r="K45" s="7" t="str">
        <f>IF(Tabela353[[#This Row],[% homologado]]&gt;=0.9,"Contrato de Fornecimento",IF(Tabela353[[#This Row],[% Cadastrado]]&lt;0.9,"Compra Direta"))</f>
        <v>Compra Direta</v>
      </c>
    </row>
    <row r="46" spans="1:11" x14ac:dyDescent="0.35">
      <c r="A46" s="16" t="s">
        <v>43</v>
      </c>
      <c r="B46" s="3" t="s">
        <v>257</v>
      </c>
      <c r="C46" s="39">
        <v>41433</v>
      </c>
      <c r="D46" s="35">
        <f t="shared" si="4"/>
        <v>29003.1</v>
      </c>
      <c r="E46" s="35">
        <f t="shared" si="5"/>
        <v>37289.700000000004</v>
      </c>
      <c r="F46" s="17">
        <v>37320</v>
      </c>
      <c r="G46" s="18">
        <f>Tabela353[[#This Row],[Volume
Cadastrado (m³)]]/Tabela353[[#This Row],[Volume equivalente de  Etanol Anidro comercializado em 2024 (m³)]]</f>
        <v>0.90073130113677502</v>
      </c>
      <c r="H46" s="17">
        <v>37320</v>
      </c>
      <c r="I46" s="11">
        <f t="shared" si="6"/>
        <v>0.90073130113677502</v>
      </c>
      <c r="J46" s="7" t="str">
        <f t="shared" si="7"/>
        <v>Sim</v>
      </c>
      <c r="K46" s="7" t="str">
        <f>IF(Tabela353[[#This Row],[% homologado]]&gt;=0.9,"Contrato de Fornecimento",IF(Tabela353[[#This Row],[% Cadastrado]]&lt;0.9,"Compra Direta"))</f>
        <v>Contrato de Fornecimento</v>
      </c>
    </row>
    <row r="47" spans="1:11" x14ac:dyDescent="0.35">
      <c r="A47" s="16" t="s">
        <v>54</v>
      </c>
      <c r="B47" s="3" t="s">
        <v>280</v>
      </c>
      <c r="C47" s="39">
        <v>38480</v>
      </c>
      <c r="D47" s="35">
        <f t="shared" si="4"/>
        <v>26936</v>
      </c>
      <c r="E47" s="35">
        <f t="shared" si="5"/>
        <v>34632</v>
      </c>
      <c r="F47" s="17">
        <v>40500</v>
      </c>
      <c r="G47" s="18">
        <f>Tabela353[[#This Row],[Volume
Cadastrado (m³)]]/Tabela353[[#This Row],[Volume equivalente de  Etanol Anidro comercializado em 2024 (m³)]]</f>
        <v>1.0524948024948024</v>
      </c>
      <c r="H47" s="17">
        <v>40500</v>
      </c>
      <c r="I47" s="11">
        <f t="shared" si="6"/>
        <v>1.0524948024948024</v>
      </c>
      <c r="J47" s="7" t="str">
        <f t="shared" si="7"/>
        <v>Sim</v>
      </c>
      <c r="K47" s="7" t="str">
        <f>IF(Tabela353[[#This Row],[% homologado]]&gt;=0.9,"Contrato de Fornecimento",IF(Tabela353[[#This Row],[% Cadastrado]]&lt;0.9,"Compra Direta"))</f>
        <v>Contrato de Fornecimento</v>
      </c>
    </row>
    <row r="48" spans="1:11" x14ac:dyDescent="0.35">
      <c r="A48" s="16" t="s">
        <v>56</v>
      </c>
      <c r="B48" s="3" t="s">
        <v>238</v>
      </c>
      <c r="C48" s="39">
        <v>36902</v>
      </c>
      <c r="D48" s="35">
        <f t="shared" si="4"/>
        <v>25831.399999999998</v>
      </c>
      <c r="E48" s="36">
        <f t="shared" si="5"/>
        <v>33211.800000000003</v>
      </c>
      <c r="F48" s="17">
        <v>33584</v>
      </c>
      <c r="G48" s="18">
        <f>Tabela353[[#This Row],[Volume
Cadastrado (m³)]]/Tabela353[[#This Row],[Volume equivalente de  Etanol Anidro comercializado em 2024 (m³)]]</f>
        <v>0.91008617419110072</v>
      </c>
      <c r="H48" s="17">
        <v>33584</v>
      </c>
      <c r="I48" s="11">
        <f t="shared" si="6"/>
        <v>0.91008617419110072</v>
      </c>
      <c r="J48" s="7" t="str">
        <f t="shared" si="7"/>
        <v>Sim</v>
      </c>
      <c r="K48" s="7" t="str">
        <f>IF(Tabela353[[#This Row],[% homologado]]&gt;=0.9,"Contrato de Fornecimento",IF(Tabela353[[#This Row],[% Cadastrado]]&lt;0.9,"Compra Direta"))</f>
        <v>Contrato de Fornecimento</v>
      </c>
    </row>
    <row r="49" spans="1:11" x14ac:dyDescent="0.35">
      <c r="A49" s="16" t="s">
        <v>49</v>
      </c>
      <c r="B49" s="3" t="s">
        <v>211</v>
      </c>
      <c r="C49" s="39">
        <v>36820</v>
      </c>
      <c r="D49" s="35">
        <f t="shared" si="4"/>
        <v>25774</v>
      </c>
      <c r="E49" s="35">
        <f t="shared" si="5"/>
        <v>33138</v>
      </c>
      <c r="F49" s="17">
        <v>48000</v>
      </c>
      <c r="G49" s="18">
        <f>Tabela353[[#This Row],[Volume
Cadastrado (m³)]]/Tabela353[[#This Row],[Volume equivalente de  Etanol Anidro comercializado em 2024 (m³)]]</f>
        <v>1.3036393264530146</v>
      </c>
      <c r="H49" s="17">
        <v>48000</v>
      </c>
      <c r="I49" s="11">
        <f t="shared" si="6"/>
        <v>1.3036393264530146</v>
      </c>
      <c r="J49" s="7" t="str">
        <f t="shared" si="7"/>
        <v>Sim</v>
      </c>
      <c r="K49" s="7" t="str">
        <f>IF(Tabela353[[#This Row],[% homologado]]&gt;=0.9,"Contrato de Fornecimento",IF(Tabela353[[#This Row],[% Cadastrado]]&lt;0.9,"Compra Direta"))</f>
        <v>Contrato de Fornecimento</v>
      </c>
    </row>
    <row r="50" spans="1:11" x14ac:dyDescent="0.35">
      <c r="A50" s="16" t="s">
        <v>48</v>
      </c>
      <c r="B50" s="3" t="s">
        <v>191</v>
      </c>
      <c r="C50" s="39">
        <v>36412</v>
      </c>
      <c r="D50" s="35">
        <f t="shared" si="4"/>
        <v>25488.399999999998</v>
      </c>
      <c r="E50" s="36">
        <f t="shared" si="5"/>
        <v>32770.800000000003</v>
      </c>
      <c r="F50" s="17">
        <v>36000</v>
      </c>
      <c r="G50" s="18">
        <f>Tabela353[[#This Row],[Volume
Cadastrado (m³)]]/Tabela353[[#This Row],[Volume equivalente de  Etanol Anidro comercializado em 2024 (m³)]]</f>
        <v>0.98868504888498299</v>
      </c>
      <c r="H50" s="17">
        <v>36000</v>
      </c>
      <c r="I50" s="11">
        <f t="shared" si="6"/>
        <v>0.98868504888498299</v>
      </c>
      <c r="J50" s="7" t="str">
        <f t="shared" si="7"/>
        <v>Sim</v>
      </c>
      <c r="K50" s="7" t="str">
        <f>IF(Tabela353[[#This Row],[% homologado]]&gt;=0.9,"Contrato de Fornecimento",IF(Tabela353[[#This Row],[% Cadastrado]]&lt;0.9,"Compra Direta"))</f>
        <v>Contrato de Fornecimento</v>
      </c>
    </row>
    <row r="51" spans="1:11" x14ac:dyDescent="0.35">
      <c r="A51" s="16" t="s">
        <v>51</v>
      </c>
      <c r="B51" s="3" t="s">
        <v>190</v>
      </c>
      <c r="C51" s="39">
        <v>33313</v>
      </c>
      <c r="D51" s="35">
        <f t="shared" si="4"/>
        <v>23319.1</v>
      </c>
      <c r="E51" s="35">
        <f t="shared" si="5"/>
        <v>29981.7</v>
      </c>
      <c r="F51" s="17">
        <v>30000</v>
      </c>
      <c r="G51" s="18">
        <f>Tabela353[[#This Row],[Volume
Cadastrado (m³)]]/Tabela353[[#This Row],[Volume equivalente de  Etanol Anidro comercializado em 2024 (m³)]]</f>
        <v>0.9005493350944076</v>
      </c>
      <c r="H51" s="17">
        <v>30000</v>
      </c>
      <c r="I51" s="11">
        <f t="shared" si="6"/>
        <v>0.9005493350944076</v>
      </c>
      <c r="J51" s="7" t="str">
        <f t="shared" si="7"/>
        <v>Sim</v>
      </c>
      <c r="K51" s="7" t="str">
        <f>IF(Tabela353[[#This Row],[% homologado]]&gt;=0.9,"Contrato de Fornecimento",IF(Tabela353[[#This Row],[% Cadastrado]]&lt;0.9,"Compra Direta"))</f>
        <v>Contrato de Fornecimento</v>
      </c>
    </row>
    <row r="52" spans="1:11" x14ac:dyDescent="0.35">
      <c r="A52" s="16" t="s">
        <v>77</v>
      </c>
      <c r="B52" s="3" t="s">
        <v>266</v>
      </c>
      <c r="C52" s="39">
        <v>31537</v>
      </c>
      <c r="D52" s="35">
        <f t="shared" si="4"/>
        <v>22075.899999999998</v>
      </c>
      <c r="E52" s="36">
        <f t="shared" si="5"/>
        <v>28383.3</v>
      </c>
      <c r="F52" s="17">
        <v>35000</v>
      </c>
      <c r="G52" s="18">
        <f>Tabela353[[#This Row],[Volume
Cadastrado (m³)]]/Tabela353[[#This Row],[Volume equivalente de  Etanol Anidro comercializado em 2024 (m³)]]</f>
        <v>1.1098075276659163</v>
      </c>
      <c r="H52" s="17">
        <v>35000</v>
      </c>
      <c r="I52" s="11">
        <f t="shared" si="6"/>
        <v>1.1098075276659163</v>
      </c>
      <c r="J52" s="7" t="str">
        <f t="shared" si="7"/>
        <v>Sim</v>
      </c>
      <c r="K52" s="7" t="str">
        <f>IF(Tabela353[[#This Row],[% homologado]]&gt;=0.9,"Contrato de Fornecimento",IF(Tabela353[[#This Row],[% Cadastrado]]&lt;0.9,"Compra Direta"))</f>
        <v>Contrato de Fornecimento</v>
      </c>
    </row>
    <row r="53" spans="1:11" x14ac:dyDescent="0.35">
      <c r="A53" s="16" t="s">
        <v>62</v>
      </c>
      <c r="B53" s="3" t="s">
        <v>354</v>
      </c>
      <c r="C53" s="39">
        <v>30322</v>
      </c>
      <c r="D53" s="35">
        <f t="shared" si="4"/>
        <v>21225.399999999998</v>
      </c>
      <c r="E53" s="35">
        <f t="shared" si="5"/>
        <v>27289.8</v>
      </c>
      <c r="F53" s="17">
        <v>27900</v>
      </c>
      <c r="G53" s="18">
        <f>Tabela353[[#This Row],[Volume
Cadastrado (m³)]]/Tabela353[[#This Row],[Volume equivalente de  Etanol Anidro comercializado em 2024 (m³)]]</f>
        <v>0.92012400237451353</v>
      </c>
      <c r="H53" s="17">
        <v>27900</v>
      </c>
      <c r="I53" s="11">
        <f t="shared" si="6"/>
        <v>0.92012400237451353</v>
      </c>
      <c r="J53" s="7" t="str">
        <f t="shared" si="7"/>
        <v>Sim</v>
      </c>
      <c r="K53" s="7" t="str">
        <f>IF(Tabela353[[#This Row],[% homologado]]&gt;=0.9,"Contrato de Fornecimento",IF(Tabela353[[#This Row],[% Cadastrado]]&lt;0.9,"Compra Direta"))</f>
        <v>Contrato de Fornecimento</v>
      </c>
    </row>
    <row r="54" spans="1:11" x14ac:dyDescent="0.35">
      <c r="A54" s="16" t="s">
        <v>72</v>
      </c>
      <c r="B54" s="3" t="s">
        <v>377</v>
      </c>
      <c r="C54" s="39">
        <v>29988</v>
      </c>
      <c r="D54" s="35">
        <f t="shared" si="4"/>
        <v>20991.599999999999</v>
      </c>
      <c r="E54" s="35">
        <f t="shared" si="5"/>
        <v>26989.200000000001</v>
      </c>
      <c r="F54" s="17">
        <v>45000</v>
      </c>
      <c r="G54" s="18">
        <f>Tabela353[[#This Row],[Volume
Cadastrado (m³)]]/Tabela353[[#This Row],[Volume equivalente de  Etanol Anidro comercializado em 2024 (m³)]]</f>
        <v>1.5006002400960383</v>
      </c>
      <c r="H54" s="17">
        <v>45000</v>
      </c>
      <c r="I54" s="11">
        <f t="shared" si="6"/>
        <v>1.5006002400960383</v>
      </c>
      <c r="J54" s="7" t="str">
        <f t="shared" si="7"/>
        <v>Sim</v>
      </c>
      <c r="K54" s="7" t="str">
        <f>IF(Tabela353[[#This Row],[% homologado]]&gt;=0.9,"Contrato de Fornecimento",IF(Tabela353[[#This Row],[% Cadastrado]]&lt;0.9,"Compra Direta"))</f>
        <v>Contrato de Fornecimento</v>
      </c>
    </row>
    <row r="55" spans="1:11" x14ac:dyDescent="0.35">
      <c r="A55" s="16" t="s">
        <v>52</v>
      </c>
      <c r="B55" s="3" t="s">
        <v>309</v>
      </c>
      <c r="C55" s="39">
        <v>29948</v>
      </c>
      <c r="D55" s="35">
        <f t="shared" si="4"/>
        <v>20963.599999999999</v>
      </c>
      <c r="E55" s="35">
        <f t="shared" si="5"/>
        <v>26953.200000000001</v>
      </c>
      <c r="F55" s="17">
        <v>39000</v>
      </c>
      <c r="G55" s="18">
        <f>Tabela353[[#This Row],[Volume
Cadastrado (m³)]]/Tabela353[[#This Row],[Volume equivalente de  Etanol Anidro comercializado em 2024 (m³)]]</f>
        <v>1.3022572458928809</v>
      </c>
      <c r="H55" s="17">
        <v>39000</v>
      </c>
      <c r="I55" s="11">
        <f t="shared" si="6"/>
        <v>1.3022572458928809</v>
      </c>
      <c r="J55" s="7" t="str">
        <f t="shared" si="7"/>
        <v>Sim</v>
      </c>
      <c r="K55" s="7" t="str">
        <f>IF(Tabela353[[#This Row],[% homologado]]&gt;=0.9,"Contrato de Fornecimento",IF(Tabela353[[#This Row],[% Cadastrado]]&lt;0.9,"Compra Direta"))</f>
        <v>Contrato de Fornecimento</v>
      </c>
    </row>
    <row r="56" spans="1:11" x14ac:dyDescent="0.35">
      <c r="A56" s="16" t="s">
        <v>66</v>
      </c>
      <c r="B56" s="3" t="s">
        <v>347</v>
      </c>
      <c r="C56" s="39">
        <v>29283</v>
      </c>
      <c r="D56" s="35">
        <f t="shared" si="4"/>
        <v>20498.099999999999</v>
      </c>
      <c r="E56" s="35">
        <f t="shared" si="5"/>
        <v>26354.7</v>
      </c>
      <c r="F56" s="17">
        <v>28000</v>
      </c>
      <c r="G56" s="18">
        <f>Tabela353[[#This Row],[Volume
Cadastrado (m³)]]/Tabela353[[#This Row],[Volume equivalente de  Etanol Anidro comercializado em 2024 (m³)]]</f>
        <v>0.95618618310965409</v>
      </c>
      <c r="H56" s="17">
        <v>28000</v>
      </c>
      <c r="I56" s="11">
        <f t="shared" si="6"/>
        <v>0.95618618310965409</v>
      </c>
      <c r="J56" s="7" t="str">
        <f t="shared" si="7"/>
        <v>Sim</v>
      </c>
      <c r="K56" s="7" t="str">
        <f>IF(Tabela353[[#This Row],[% homologado]]&gt;=0.9,"Contrato de Fornecimento",IF(Tabela353[[#This Row],[% Cadastrado]]&lt;0.9,"Compra Direta"))</f>
        <v>Contrato de Fornecimento</v>
      </c>
    </row>
    <row r="57" spans="1:11" x14ac:dyDescent="0.35">
      <c r="A57" s="16" t="s">
        <v>57</v>
      </c>
      <c r="B57" s="3" t="s">
        <v>231</v>
      </c>
      <c r="C57" s="39">
        <v>28946</v>
      </c>
      <c r="D57" s="35">
        <f t="shared" si="4"/>
        <v>20262.199999999997</v>
      </c>
      <c r="E57" s="35">
        <f t="shared" si="5"/>
        <v>26051.4</v>
      </c>
      <c r="F57" s="17">
        <v>27000</v>
      </c>
      <c r="G57" s="18">
        <f>Tabela353[[#This Row],[Volume
Cadastrado (m³)]]/Tabela353[[#This Row],[Volume equivalente de  Etanol Anidro comercializado em 2024 (m³)]]</f>
        <v>0.93277136737373034</v>
      </c>
      <c r="H57" s="17">
        <v>27000</v>
      </c>
      <c r="I57" s="11">
        <f t="shared" si="6"/>
        <v>0.93277136737373034</v>
      </c>
      <c r="J57" s="7" t="str">
        <f t="shared" si="7"/>
        <v>Sim</v>
      </c>
      <c r="K57" s="7" t="str">
        <f>IF(Tabela353[[#This Row],[% homologado]]&gt;=0.9,"Contrato de Fornecimento",IF(Tabela353[[#This Row],[% Cadastrado]]&lt;0.9,"Compra Direta"))</f>
        <v>Contrato de Fornecimento</v>
      </c>
    </row>
    <row r="58" spans="1:11" x14ac:dyDescent="0.35">
      <c r="A58" s="16" t="s">
        <v>69</v>
      </c>
      <c r="B58" s="3" t="s">
        <v>317</v>
      </c>
      <c r="C58" s="39">
        <v>28342</v>
      </c>
      <c r="D58" s="35">
        <f t="shared" si="4"/>
        <v>19839.399999999998</v>
      </c>
      <c r="E58" s="35">
        <f t="shared" si="5"/>
        <v>25507.8</v>
      </c>
      <c r="F58" s="17">
        <v>0</v>
      </c>
      <c r="G58" s="18">
        <f>Tabela353[[#This Row],[Volume
Cadastrado (m³)]]/Tabela353[[#This Row],[Volume equivalente de  Etanol Anidro comercializado em 2024 (m³)]]</f>
        <v>0</v>
      </c>
      <c r="H58" s="17">
        <v>28000</v>
      </c>
      <c r="I58" s="11">
        <f t="shared" si="6"/>
        <v>0.98793310281560931</v>
      </c>
      <c r="J58" s="7" t="str">
        <f t="shared" si="7"/>
        <v>Sim</v>
      </c>
      <c r="K58" s="7" t="str">
        <f>IF(Tabela353[[#This Row],[% homologado]]&gt;=0.9,"Contrato de Fornecimento",IF(Tabela353[[#This Row],[% Cadastrado]]&lt;0.9,"Compra Direta"))</f>
        <v>Contrato de Fornecimento</v>
      </c>
    </row>
    <row r="59" spans="1:11" x14ac:dyDescent="0.35">
      <c r="A59" s="16" t="s">
        <v>70</v>
      </c>
      <c r="B59" s="3" t="s">
        <v>239</v>
      </c>
      <c r="C59" s="39">
        <v>28153</v>
      </c>
      <c r="D59" s="35">
        <f t="shared" si="4"/>
        <v>19707.099999999999</v>
      </c>
      <c r="E59" s="35">
        <f t="shared" si="5"/>
        <v>25337.7</v>
      </c>
      <c r="F59" s="17">
        <v>28520</v>
      </c>
      <c r="G59" s="18">
        <f>Tabela353[[#This Row],[Volume
Cadastrado (m³)]]/Tabela353[[#This Row],[Volume equivalente de  Etanol Anidro comercializado em 2024 (m³)]]</f>
        <v>1.0130359109153553</v>
      </c>
      <c r="H59" s="17">
        <v>28520</v>
      </c>
      <c r="I59" s="11">
        <f t="shared" si="6"/>
        <v>1.0130359109153553</v>
      </c>
      <c r="J59" s="7" t="str">
        <f t="shared" si="7"/>
        <v>Sim</v>
      </c>
      <c r="K59" s="7" t="str">
        <f>IF(Tabela353[[#This Row],[% homologado]]&gt;=0.9,"Contrato de Fornecimento",IF(Tabela353[[#This Row],[% Cadastrado]]&lt;0.9,"Compra Direta"))</f>
        <v>Contrato de Fornecimento</v>
      </c>
    </row>
    <row r="60" spans="1:11" x14ac:dyDescent="0.35">
      <c r="A60" s="16" t="s">
        <v>60</v>
      </c>
      <c r="B60" s="3" t="s">
        <v>192</v>
      </c>
      <c r="C60" s="39">
        <v>27666</v>
      </c>
      <c r="D60" s="35">
        <f t="shared" si="4"/>
        <v>19366.199999999997</v>
      </c>
      <c r="E60" s="36">
        <f t="shared" si="5"/>
        <v>24899.4</v>
      </c>
      <c r="F60" s="17">
        <v>29500</v>
      </c>
      <c r="G60" s="18">
        <f>Tabela353[[#This Row],[Volume
Cadastrado (m³)]]/Tabela353[[#This Row],[Volume equivalente de  Etanol Anidro comercializado em 2024 (m³)]]</f>
        <v>1.0662907539940722</v>
      </c>
      <c r="H60" s="17">
        <v>29500</v>
      </c>
      <c r="I60" s="11">
        <f t="shared" si="6"/>
        <v>1.0662907539940722</v>
      </c>
      <c r="J60" s="7" t="str">
        <f t="shared" si="7"/>
        <v>Sim</v>
      </c>
      <c r="K60" s="7" t="str">
        <f>IF(Tabela353[[#This Row],[% homologado]]&gt;=0.9,"Contrato de Fornecimento",IF(Tabela353[[#This Row],[% Cadastrado]]&lt;0.9,"Compra Direta"))</f>
        <v>Contrato de Fornecimento</v>
      </c>
    </row>
    <row r="61" spans="1:11" x14ac:dyDescent="0.35">
      <c r="A61" s="16" t="s">
        <v>64</v>
      </c>
      <c r="B61" s="3" t="s">
        <v>234</v>
      </c>
      <c r="C61" s="39">
        <v>26078</v>
      </c>
      <c r="D61" s="35">
        <f t="shared" si="4"/>
        <v>18254.599999999999</v>
      </c>
      <c r="E61" s="35">
        <f t="shared" si="5"/>
        <v>23470.2</v>
      </c>
      <c r="F61" s="17">
        <v>24300</v>
      </c>
      <c r="G61" s="18">
        <f>Tabela353[[#This Row],[Volume
Cadastrado (m³)]]/Tabela353[[#This Row],[Volume equivalente de  Etanol Anidro comercializado em 2024 (m³)]]</f>
        <v>0.93181992484086207</v>
      </c>
      <c r="H61" s="17">
        <v>24300</v>
      </c>
      <c r="I61" s="11">
        <f t="shared" si="6"/>
        <v>0.93181992484086207</v>
      </c>
      <c r="J61" s="7" t="str">
        <f t="shared" si="7"/>
        <v>Sim</v>
      </c>
      <c r="K61" s="7" t="str">
        <f>IF(Tabela353[[#This Row],[% homologado]]&gt;=0.9,"Contrato de Fornecimento",IF(Tabela353[[#This Row],[% Cadastrado]]&lt;0.9,"Compra Direta"))</f>
        <v>Contrato de Fornecimento</v>
      </c>
    </row>
    <row r="62" spans="1:11" x14ac:dyDescent="0.35">
      <c r="A62" s="16" t="s">
        <v>55</v>
      </c>
      <c r="B62" s="3" t="s">
        <v>373</v>
      </c>
      <c r="C62" s="39">
        <v>25486</v>
      </c>
      <c r="D62" s="35">
        <f t="shared" si="4"/>
        <v>17840.199999999997</v>
      </c>
      <c r="E62" s="35">
        <f t="shared" si="5"/>
        <v>22937.4</v>
      </c>
      <c r="F62" s="17">
        <v>23040</v>
      </c>
      <c r="G62" s="18">
        <f>Tabela353[[#This Row],[Volume
Cadastrado (m³)]]/Tabela353[[#This Row],[Volume equivalente de  Etanol Anidro comercializado em 2024 (m³)]]</f>
        <v>0.90402573962175314</v>
      </c>
      <c r="H62" s="17">
        <v>23040</v>
      </c>
      <c r="I62" s="11">
        <f t="shared" si="6"/>
        <v>0.90402573962175314</v>
      </c>
      <c r="J62" s="7" t="str">
        <f t="shared" si="7"/>
        <v>Sim</v>
      </c>
      <c r="K62" s="7" t="str">
        <f>IF(Tabela353[[#This Row],[% homologado]]&gt;=0.9,"Contrato de Fornecimento",IF(Tabela353[[#This Row],[% Cadastrado]]&lt;0.9,"Compra Direta"))</f>
        <v>Contrato de Fornecimento</v>
      </c>
    </row>
    <row r="63" spans="1:11" x14ac:dyDescent="0.35">
      <c r="A63" s="16" t="s">
        <v>61</v>
      </c>
      <c r="B63" s="3" t="s">
        <v>186</v>
      </c>
      <c r="C63" s="39">
        <v>25355</v>
      </c>
      <c r="D63" s="35">
        <f t="shared" si="4"/>
        <v>17748.5</v>
      </c>
      <c r="E63" s="35">
        <f t="shared" si="5"/>
        <v>22819.5</v>
      </c>
      <c r="F63" s="17">
        <v>26000</v>
      </c>
      <c r="G63" s="18">
        <f>Tabela353[[#This Row],[Volume
Cadastrado (m³)]]/Tabela353[[#This Row],[Volume equivalente de  Etanol Anidro comercializado em 2024 (m³)]]</f>
        <v>1.0254387694734766</v>
      </c>
      <c r="H63" s="17">
        <v>26000</v>
      </c>
      <c r="I63" s="11">
        <f t="shared" si="6"/>
        <v>1.0254387694734766</v>
      </c>
      <c r="J63" s="7" t="str">
        <f t="shared" si="7"/>
        <v>Sim</v>
      </c>
      <c r="K63" s="7" t="str">
        <f>IF(Tabela353[[#This Row],[% homologado]]&gt;=0.9,"Contrato de Fornecimento",IF(Tabela353[[#This Row],[% Cadastrado]]&lt;0.9,"Compra Direta"))</f>
        <v>Contrato de Fornecimento</v>
      </c>
    </row>
    <row r="64" spans="1:11" x14ac:dyDescent="0.35">
      <c r="A64" s="16" t="s">
        <v>63</v>
      </c>
      <c r="B64" s="3" t="s">
        <v>189</v>
      </c>
      <c r="C64" s="39">
        <v>24877</v>
      </c>
      <c r="D64" s="35">
        <f t="shared" si="4"/>
        <v>17413.899999999998</v>
      </c>
      <c r="E64" s="35">
        <f t="shared" si="5"/>
        <v>22389.3</v>
      </c>
      <c r="F64" s="17">
        <v>24060</v>
      </c>
      <c r="G64" s="18">
        <f>Tabela353[[#This Row],[Volume
Cadastrado (m³)]]/Tabela353[[#This Row],[Volume equivalente de  Etanol Anidro comercializado em 2024 (m³)]]</f>
        <v>0.96715841942356395</v>
      </c>
      <c r="H64" s="17">
        <v>24060</v>
      </c>
      <c r="I64" s="11">
        <f t="shared" si="6"/>
        <v>0.96715841942356395</v>
      </c>
      <c r="J64" s="7" t="str">
        <f t="shared" si="7"/>
        <v>Sim</v>
      </c>
      <c r="K64" s="7" t="str">
        <f>IF(Tabela353[[#This Row],[% homologado]]&gt;=0.9,"Contrato de Fornecimento",IF(Tabela353[[#This Row],[% Cadastrado]]&lt;0.9,"Compra Direta"))</f>
        <v>Contrato de Fornecimento</v>
      </c>
    </row>
    <row r="65" spans="1:11" x14ac:dyDescent="0.35">
      <c r="A65" s="16" t="s">
        <v>65</v>
      </c>
      <c r="B65" s="3" t="s">
        <v>335</v>
      </c>
      <c r="C65" s="39">
        <v>24694</v>
      </c>
      <c r="D65" s="35">
        <f t="shared" si="4"/>
        <v>17285.8</v>
      </c>
      <c r="E65" s="35">
        <f t="shared" si="5"/>
        <v>22224.600000000002</v>
      </c>
      <c r="F65" s="17">
        <v>30000</v>
      </c>
      <c r="G65" s="18">
        <f>Tabela353[[#This Row],[Volume
Cadastrado (m³)]]/Tabela353[[#This Row],[Volume equivalente de  Etanol Anidro comercializado em 2024 (m³)]]</f>
        <v>1.2148700089090467</v>
      </c>
      <c r="H65" s="17">
        <v>30000</v>
      </c>
      <c r="I65" s="11">
        <f t="shared" si="6"/>
        <v>1.2148700089090467</v>
      </c>
      <c r="J65" s="7" t="str">
        <f t="shared" si="7"/>
        <v>Sim</v>
      </c>
      <c r="K65" s="7" t="str">
        <f>IF(Tabela353[[#This Row],[% homologado]]&gt;=0.9,"Contrato de Fornecimento",IF(Tabela353[[#This Row],[% Cadastrado]]&lt;0.9,"Compra Direta"))</f>
        <v>Contrato de Fornecimento</v>
      </c>
    </row>
    <row r="66" spans="1:11" x14ac:dyDescent="0.35">
      <c r="A66" s="16" t="s">
        <v>67</v>
      </c>
      <c r="B66" s="3" t="s">
        <v>296</v>
      </c>
      <c r="C66" s="39">
        <v>23574</v>
      </c>
      <c r="D66" s="35">
        <f t="shared" si="4"/>
        <v>16501.8</v>
      </c>
      <c r="E66" s="35">
        <f t="shared" si="5"/>
        <v>21216.600000000002</v>
      </c>
      <c r="F66" s="17">
        <v>22000</v>
      </c>
      <c r="G66" s="18">
        <f>Tabela353[[#This Row],[Volume
Cadastrado (m³)]]/Tabela353[[#This Row],[Volume equivalente de  Etanol Anidro comercializado em 2024 (m³)]]</f>
        <v>0.93323152625774153</v>
      </c>
      <c r="H66" s="17">
        <v>22000</v>
      </c>
      <c r="I66" s="11">
        <f t="shared" si="6"/>
        <v>0.93323152625774153</v>
      </c>
      <c r="J66" s="7" t="str">
        <f t="shared" si="7"/>
        <v>Sim</v>
      </c>
      <c r="K66" s="7" t="str">
        <f>IF(Tabela353[[#This Row],[% homologado]]&gt;=0.9,"Contrato de Fornecimento",IF(Tabela353[[#This Row],[% Cadastrado]]&lt;0.9,"Compra Direta"))</f>
        <v>Contrato de Fornecimento</v>
      </c>
    </row>
    <row r="67" spans="1:11" x14ac:dyDescent="0.35">
      <c r="A67" s="16" t="s">
        <v>53</v>
      </c>
      <c r="B67" s="3" t="s">
        <v>376</v>
      </c>
      <c r="C67" s="39">
        <v>21988</v>
      </c>
      <c r="D67" s="35">
        <f t="shared" si="4"/>
        <v>15391.599999999999</v>
      </c>
      <c r="E67" s="35">
        <f t="shared" si="5"/>
        <v>19789.2</v>
      </c>
      <c r="F67" s="17">
        <v>29403</v>
      </c>
      <c r="G67" s="18">
        <f>Tabela353[[#This Row],[Volume
Cadastrado (m³)]]/Tabela353[[#This Row],[Volume equivalente de  Etanol Anidro comercializado em 2024 (m³)]]</f>
        <v>1.3372293978533745</v>
      </c>
      <c r="H67" s="17">
        <v>29403</v>
      </c>
      <c r="I67" s="11">
        <f t="shared" si="6"/>
        <v>1.3372293978533745</v>
      </c>
      <c r="J67" s="7" t="str">
        <f t="shared" si="7"/>
        <v>Sim</v>
      </c>
      <c r="K67" s="7" t="str">
        <f>IF(Tabela353[[#This Row],[% homologado]]&gt;=0.9,"Contrato de Fornecimento",IF(Tabela353[[#This Row],[% Cadastrado]]&lt;0.9,"Compra Direta"))</f>
        <v>Contrato de Fornecimento</v>
      </c>
    </row>
    <row r="68" spans="1:11" x14ac:dyDescent="0.35">
      <c r="A68" s="16" t="s">
        <v>171</v>
      </c>
      <c r="B68" s="3" t="s">
        <v>341</v>
      </c>
      <c r="C68" s="39">
        <v>20763</v>
      </c>
      <c r="D68" s="35">
        <f t="shared" si="4"/>
        <v>14534.099999999999</v>
      </c>
      <c r="E68" s="35">
        <f t="shared" si="5"/>
        <v>18686.7</v>
      </c>
      <c r="F68" s="17">
        <v>19000</v>
      </c>
      <c r="G68" s="18">
        <f>Tabela353[[#This Row],[Volume
Cadastrado (m³)]]/Tabela353[[#This Row],[Volume equivalente de  Etanol Anidro comercializado em 2024 (m³)]]</f>
        <v>0.91508934161730004</v>
      </c>
      <c r="H68" s="17">
        <v>19000</v>
      </c>
      <c r="I68" s="11">
        <f t="shared" si="6"/>
        <v>0.91508934161730004</v>
      </c>
      <c r="J68" s="7" t="str">
        <f t="shared" si="7"/>
        <v>Sim</v>
      </c>
      <c r="K68" s="7" t="str">
        <f>IF(Tabela353[[#This Row],[% homologado]]&gt;=0.9,"Contrato de Fornecimento",IF(Tabela353[[#This Row],[% Cadastrado]]&lt;0.9,"Compra Direta"))</f>
        <v>Contrato de Fornecimento</v>
      </c>
    </row>
    <row r="69" spans="1:11" x14ac:dyDescent="0.35">
      <c r="A69" s="16" t="s">
        <v>91</v>
      </c>
      <c r="B69" s="3" t="s">
        <v>195</v>
      </c>
      <c r="C69" s="39">
        <v>18130</v>
      </c>
      <c r="D69" s="35">
        <f t="shared" si="4"/>
        <v>12691</v>
      </c>
      <c r="E69" s="36">
        <f t="shared" si="5"/>
        <v>16317</v>
      </c>
      <c r="F69" s="17">
        <v>16500</v>
      </c>
      <c r="G69" s="18">
        <f>Tabela353[[#This Row],[Volume
Cadastrado (m³)]]/Tabela353[[#This Row],[Volume equivalente de  Etanol Anidro comercializado em 2024 (m³)]]</f>
        <v>0.91009376723662438</v>
      </c>
      <c r="H69" s="17">
        <v>16500</v>
      </c>
      <c r="I69" s="11">
        <f t="shared" si="6"/>
        <v>0.91009376723662438</v>
      </c>
      <c r="J69" s="7" t="str">
        <f t="shared" si="7"/>
        <v>Sim</v>
      </c>
      <c r="K69" s="7" t="str">
        <f>IF(Tabela353[[#This Row],[% homologado]]&gt;=0.9,"Contrato de Fornecimento",IF(Tabela353[[#This Row],[% Cadastrado]]&lt;0.9,"Compra Direta"))</f>
        <v>Contrato de Fornecimento</v>
      </c>
    </row>
    <row r="70" spans="1:11" x14ac:dyDescent="0.35">
      <c r="A70" s="16" t="s">
        <v>94</v>
      </c>
      <c r="B70" s="3" t="s">
        <v>261</v>
      </c>
      <c r="C70" s="39">
        <v>18037</v>
      </c>
      <c r="D70" s="35">
        <f t="shared" si="4"/>
        <v>12625.9</v>
      </c>
      <c r="E70" s="35">
        <f t="shared" si="5"/>
        <v>16233.300000000001</v>
      </c>
      <c r="F70" s="17">
        <v>21120</v>
      </c>
      <c r="G70" s="18">
        <f>Tabela353[[#This Row],[Volume
Cadastrado (m³)]]/Tabela353[[#This Row],[Volume equivalente de  Etanol Anidro comercializado em 2024 (m³)]]</f>
        <v>1.1709264290070411</v>
      </c>
      <c r="H70" s="17">
        <v>21120</v>
      </c>
      <c r="I70" s="11">
        <f t="shared" si="6"/>
        <v>1.1709264290070411</v>
      </c>
      <c r="J70" s="7" t="str">
        <f t="shared" si="7"/>
        <v>Sim</v>
      </c>
      <c r="K70" s="7" t="str">
        <f>IF(Tabela353[[#This Row],[% homologado]]&gt;=0.9,"Contrato de Fornecimento",IF(Tabela353[[#This Row],[% Cadastrado]]&lt;0.9,"Compra Direta"))</f>
        <v>Contrato de Fornecimento</v>
      </c>
    </row>
    <row r="71" spans="1:11" x14ac:dyDescent="0.35">
      <c r="A71" s="16" t="s">
        <v>71</v>
      </c>
      <c r="B71" s="3" t="s">
        <v>204</v>
      </c>
      <c r="C71" s="39">
        <v>18006</v>
      </c>
      <c r="D71" s="35">
        <f t="shared" ref="D71:D102" si="8">C71*0.7</f>
        <v>12604.199999999999</v>
      </c>
      <c r="E71" s="35">
        <f t="shared" ref="E71:E102" si="9">C71*0.9</f>
        <v>16205.4</v>
      </c>
      <c r="F71" s="17">
        <v>16440</v>
      </c>
      <c r="G71" s="18">
        <f>Tabela353[[#This Row],[Volume
Cadastrado (m³)]]/Tabela353[[#This Row],[Volume equivalente de  Etanol Anidro comercializado em 2024 (m³)]]</f>
        <v>0.91302899033655449</v>
      </c>
      <c r="H71" s="17">
        <v>16440</v>
      </c>
      <c r="I71" s="11">
        <f t="shared" ref="I71:I102" si="10">H71/C71</f>
        <v>0.91302899033655449</v>
      </c>
      <c r="J71" s="7" t="str">
        <f t="shared" ref="J71:J102" si="11">IF(I71&gt;=90%,"Sim","Não")</f>
        <v>Sim</v>
      </c>
      <c r="K71" s="7" t="str">
        <f>IF(Tabela353[[#This Row],[% homologado]]&gt;=0.9,"Contrato de Fornecimento",IF(Tabela353[[#This Row],[% Cadastrado]]&lt;0.9,"Compra Direta"))</f>
        <v>Contrato de Fornecimento</v>
      </c>
    </row>
    <row r="72" spans="1:11" x14ac:dyDescent="0.35">
      <c r="A72" s="16" t="s">
        <v>302</v>
      </c>
      <c r="B72" s="3" t="s">
        <v>303</v>
      </c>
      <c r="C72" s="39">
        <v>17394</v>
      </c>
      <c r="D72" s="35">
        <f t="shared" si="8"/>
        <v>12175.8</v>
      </c>
      <c r="E72" s="35">
        <f t="shared" si="9"/>
        <v>15654.6</v>
      </c>
      <c r="F72" s="17">
        <v>0</v>
      </c>
      <c r="G72" s="18">
        <f>Tabela353[[#This Row],[Volume
Cadastrado (m³)]]/Tabela353[[#This Row],[Volume equivalente de  Etanol Anidro comercializado em 2024 (m³)]]</f>
        <v>0</v>
      </c>
      <c r="H72" s="17">
        <v>0</v>
      </c>
      <c r="I72" s="11">
        <f t="shared" si="10"/>
        <v>0</v>
      </c>
      <c r="J72" s="7" t="str">
        <f t="shared" si="11"/>
        <v>Não</v>
      </c>
      <c r="K72" s="7" t="str">
        <f>IF(Tabela353[[#This Row],[% homologado]]&gt;=0.9,"Contrato de Fornecimento",IF(Tabela353[[#This Row],[% Cadastrado]]&lt;0.9,"Compra Direta"))</f>
        <v>Compra Direta</v>
      </c>
    </row>
    <row r="73" spans="1:11" x14ac:dyDescent="0.35">
      <c r="A73" s="16" t="s">
        <v>76</v>
      </c>
      <c r="B73" s="3" t="s">
        <v>214</v>
      </c>
      <c r="C73" s="39">
        <v>16605</v>
      </c>
      <c r="D73" s="35">
        <f t="shared" si="8"/>
        <v>11623.5</v>
      </c>
      <c r="E73" s="35">
        <f t="shared" si="9"/>
        <v>14944.5</v>
      </c>
      <c r="F73" s="17">
        <v>7800</v>
      </c>
      <c r="G73" s="18">
        <f>Tabela353[[#This Row],[Volume
Cadastrado (m³)]]/Tabela353[[#This Row],[Volume equivalente de  Etanol Anidro comercializado em 2024 (m³)]]</f>
        <v>0.46973803071364045</v>
      </c>
      <c r="H73" s="17">
        <v>7800</v>
      </c>
      <c r="I73" s="8">
        <f t="shared" si="10"/>
        <v>0.46973803071364045</v>
      </c>
      <c r="J73" s="7" t="str">
        <f t="shared" si="11"/>
        <v>Não</v>
      </c>
      <c r="K73" s="7" t="str">
        <f>IF(Tabela353[[#This Row],[% homologado]]&gt;=0.9,"Contrato de Fornecimento",IF(Tabela353[[#This Row],[% Cadastrado]]&lt;0.9,"Compra Direta"))</f>
        <v>Compra Direta</v>
      </c>
    </row>
    <row r="74" spans="1:11" x14ac:dyDescent="0.35">
      <c r="A74" s="16" t="s">
        <v>73</v>
      </c>
      <c r="B74" s="3" t="s">
        <v>253</v>
      </c>
      <c r="C74" s="39">
        <v>16389</v>
      </c>
      <c r="D74" s="35">
        <f t="shared" si="8"/>
        <v>11472.3</v>
      </c>
      <c r="E74" s="36">
        <f t="shared" si="9"/>
        <v>14750.1</v>
      </c>
      <c r="F74" s="17">
        <v>17000</v>
      </c>
      <c r="G74" s="18">
        <f>Tabela353[[#This Row],[Volume
Cadastrado (m³)]]/Tabela353[[#This Row],[Volume equivalente de  Etanol Anidro comercializado em 2024 (m³)]]</f>
        <v>1.0372811031789615</v>
      </c>
      <c r="H74" s="17">
        <v>17000</v>
      </c>
      <c r="I74" s="11">
        <f t="shared" si="10"/>
        <v>1.0372811031789615</v>
      </c>
      <c r="J74" s="7" t="str">
        <f t="shared" si="11"/>
        <v>Sim</v>
      </c>
      <c r="K74" s="7" t="str">
        <f>IF(Tabela353[[#This Row],[% homologado]]&gt;=0.9,"Contrato de Fornecimento",IF(Tabela353[[#This Row],[% Cadastrado]]&lt;0.9,"Compra Direta"))</f>
        <v>Contrato de Fornecimento</v>
      </c>
    </row>
    <row r="75" spans="1:11" x14ac:dyDescent="0.35">
      <c r="A75" s="16" t="s">
        <v>79</v>
      </c>
      <c r="B75" s="3" t="s">
        <v>314</v>
      </c>
      <c r="C75" s="39">
        <v>16233</v>
      </c>
      <c r="D75" s="35">
        <f t="shared" si="8"/>
        <v>11363.099999999999</v>
      </c>
      <c r="E75" s="35">
        <f t="shared" si="9"/>
        <v>14609.7</v>
      </c>
      <c r="F75" s="17">
        <v>14650</v>
      </c>
      <c r="G75" s="18">
        <f>Tabela353[[#This Row],[Volume
Cadastrado (m³)]]/Tabela353[[#This Row],[Volume equivalente de  Etanol Anidro comercializado em 2024 (m³)]]</f>
        <v>0.90248259717858681</v>
      </c>
      <c r="H75" s="17">
        <v>14650</v>
      </c>
      <c r="I75" s="11">
        <f t="shared" si="10"/>
        <v>0.90248259717858681</v>
      </c>
      <c r="J75" s="7" t="str">
        <f t="shared" si="11"/>
        <v>Sim</v>
      </c>
      <c r="K75" s="7" t="str">
        <f>IF(Tabela353[[#This Row],[% homologado]]&gt;=0.9,"Contrato de Fornecimento",IF(Tabela353[[#This Row],[% Cadastrado]]&lt;0.9,"Compra Direta"))</f>
        <v>Contrato de Fornecimento</v>
      </c>
    </row>
    <row r="76" spans="1:11" x14ac:dyDescent="0.35">
      <c r="A76" s="16" t="s">
        <v>68</v>
      </c>
      <c r="B76" s="3" t="s">
        <v>259</v>
      </c>
      <c r="C76" s="39">
        <v>15148</v>
      </c>
      <c r="D76" s="35">
        <f t="shared" si="8"/>
        <v>10603.599999999999</v>
      </c>
      <c r="E76" s="35">
        <f t="shared" si="9"/>
        <v>13633.2</v>
      </c>
      <c r="F76" s="17">
        <v>13643</v>
      </c>
      <c r="G76" s="18">
        <f>Tabela353[[#This Row],[Volume
Cadastrado (m³)]]/Tabela353[[#This Row],[Volume equivalente de  Etanol Anidro comercializado em 2024 (m³)]]</f>
        <v>0.90064695009242146</v>
      </c>
      <c r="H76" s="17">
        <v>13643</v>
      </c>
      <c r="I76" s="11">
        <f t="shared" si="10"/>
        <v>0.90064695009242146</v>
      </c>
      <c r="J76" s="7" t="str">
        <f t="shared" si="11"/>
        <v>Sim</v>
      </c>
      <c r="K76" s="7" t="str">
        <f>IF(Tabela353[[#This Row],[% homologado]]&gt;=0.9,"Contrato de Fornecimento",IF(Tabela353[[#This Row],[% Cadastrado]]&lt;0.9,"Compra Direta"))</f>
        <v>Contrato de Fornecimento</v>
      </c>
    </row>
    <row r="77" spans="1:11" x14ac:dyDescent="0.35">
      <c r="A77" s="16" t="s">
        <v>80</v>
      </c>
      <c r="B77" s="3" t="s">
        <v>383</v>
      </c>
      <c r="C77" s="39">
        <v>14296</v>
      </c>
      <c r="D77" s="35">
        <f t="shared" si="8"/>
        <v>10007.199999999999</v>
      </c>
      <c r="E77" s="35">
        <f t="shared" si="9"/>
        <v>12866.4</v>
      </c>
      <c r="F77" s="17">
        <v>19240</v>
      </c>
      <c r="G77" s="18">
        <f>Tabela353[[#This Row],[Volume
Cadastrado (m³)]]/Tabela353[[#This Row],[Volume equivalente de  Etanol Anidro comercializado em 2024 (m³)]]</f>
        <v>1.3458310016787913</v>
      </c>
      <c r="H77" s="17">
        <v>19240</v>
      </c>
      <c r="I77" s="11">
        <f t="shared" si="10"/>
        <v>1.3458310016787913</v>
      </c>
      <c r="J77" s="7" t="str">
        <f t="shared" si="11"/>
        <v>Sim</v>
      </c>
      <c r="K77" s="7" t="str">
        <f>IF(Tabela353[[#This Row],[% homologado]]&gt;=0.9,"Contrato de Fornecimento",IF(Tabela353[[#This Row],[% Cadastrado]]&lt;0.9,"Compra Direta"))</f>
        <v>Contrato de Fornecimento</v>
      </c>
    </row>
    <row r="78" spans="1:11" x14ac:dyDescent="0.35">
      <c r="A78" s="16" t="s">
        <v>75</v>
      </c>
      <c r="B78" s="3" t="s">
        <v>348</v>
      </c>
      <c r="C78" s="39">
        <v>13290</v>
      </c>
      <c r="D78" s="35">
        <f t="shared" si="8"/>
        <v>9303</v>
      </c>
      <c r="E78" s="35">
        <f t="shared" si="9"/>
        <v>11961</v>
      </c>
      <c r="F78" s="17">
        <v>14000</v>
      </c>
      <c r="G78" s="18">
        <f>Tabela353[[#This Row],[Volume
Cadastrado (m³)]]/Tabela353[[#This Row],[Volume equivalente de  Etanol Anidro comercializado em 2024 (m³)]]</f>
        <v>1.053423626787058</v>
      </c>
      <c r="H78" s="17">
        <v>14000</v>
      </c>
      <c r="I78" s="11">
        <f t="shared" si="10"/>
        <v>1.053423626787058</v>
      </c>
      <c r="J78" s="7" t="str">
        <f t="shared" si="11"/>
        <v>Sim</v>
      </c>
      <c r="K78" s="7" t="str">
        <f>IF(Tabela353[[#This Row],[% homologado]]&gt;=0.9,"Contrato de Fornecimento",IF(Tabela353[[#This Row],[% Cadastrado]]&lt;0.9,"Compra Direta"))</f>
        <v>Contrato de Fornecimento</v>
      </c>
    </row>
    <row r="79" spans="1:11" x14ac:dyDescent="0.35">
      <c r="A79" s="16" t="s">
        <v>78</v>
      </c>
      <c r="B79" s="3" t="s">
        <v>295</v>
      </c>
      <c r="C79" s="39">
        <v>12966</v>
      </c>
      <c r="D79" s="35">
        <f t="shared" si="8"/>
        <v>9076.1999999999989</v>
      </c>
      <c r="E79" s="35">
        <f t="shared" si="9"/>
        <v>11669.4</v>
      </c>
      <c r="F79" s="17">
        <v>11800</v>
      </c>
      <c r="G79" s="18">
        <f>Tabela353[[#This Row],[Volume
Cadastrado (m³)]]/Tabela353[[#This Row],[Volume equivalente de  Etanol Anidro comercializado em 2024 (m³)]]</f>
        <v>0.91007249730063244</v>
      </c>
      <c r="H79" s="17">
        <v>11800</v>
      </c>
      <c r="I79" s="11">
        <f t="shared" si="10"/>
        <v>0.91007249730063244</v>
      </c>
      <c r="J79" s="7" t="str">
        <f t="shared" si="11"/>
        <v>Sim</v>
      </c>
      <c r="K79" s="7" t="str">
        <f>IF(Tabela353[[#This Row],[% homologado]]&gt;=0.9,"Contrato de Fornecimento",IF(Tabela353[[#This Row],[% Cadastrado]]&lt;0.9,"Compra Direta"))</f>
        <v>Contrato de Fornecimento</v>
      </c>
    </row>
    <row r="80" spans="1:11" x14ac:dyDescent="0.35">
      <c r="A80" s="16" t="s">
        <v>83</v>
      </c>
      <c r="B80" s="3" t="s">
        <v>197</v>
      </c>
      <c r="C80" s="39">
        <v>12363</v>
      </c>
      <c r="D80" s="35">
        <f t="shared" si="8"/>
        <v>8654.0999999999985</v>
      </c>
      <c r="E80" s="35">
        <f t="shared" si="9"/>
        <v>11126.7</v>
      </c>
      <c r="F80" s="17">
        <v>14170</v>
      </c>
      <c r="G80" s="18">
        <f>Tabela353[[#This Row],[Volume
Cadastrado (m³)]]/Tabela353[[#This Row],[Volume equivalente de  Etanol Anidro comercializado em 2024 (m³)]]</f>
        <v>1.1461619348054679</v>
      </c>
      <c r="H80" s="17">
        <v>14170</v>
      </c>
      <c r="I80" s="11">
        <f t="shared" si="10"/>
        <v>1.1461619348054679</v>
      </c>
      <c r="J80" s="7" t="str">
        <f t="shared" si="11"/>
        <v>Sim</v>
      </c>
      <c r="K80" s="7" t="str">
        <f>IF(Tabela353[[#This Row],[% homologado]]&gt;=0.9,"Contrato de Fornecimento",IF(Tabela353[[#This Row],[% Cadastrado]]&lt;0.9,"Compra Direta"))</f>
        <v>Contrato de Fornecimento</v>
      </c>
    </row>
    <row r="81" spans="1:11" x14ac:dyDescent="0.35">
      <c r="A81" s="16" t="s">
        <v>88</v>
      </c>
      <c r="B81" s="3" t="s">
        <v>196</v>
      </c>
      <c r="C81" s="39">
        <v>11852</v>
      </c>
      <c r="D81" s="35">
        <f t="shared" si="8"/>
        <v>8296.4</v>
      </c>
      <c r="E81" s="36">
        <f t="shared" si="9"/>
        <v>10666.800000000001</v>
      </c>
      <c r="F81" s="17">
        <v>11080</v>
      </c>
      <c r="G81" s="18">
        <f>Tabela353[[#This Row],[Volume
Cadastrado (m³)]]/Tabela353[[#This Row],[Volume equivalente de  Etanol Anidro comercializado em 2024 (m³)]]</f>
        <v>0.93486331420857238</v>
      </c>
      <c r="H81" s="17">
        <v>11080</v>
      </c>
      <c r="I81" s="11">
        <f t="shared" si="10"/>
        <v>0.93486331420857238</v>
      </c>
      <c r="J81" s="7" t="str">
        <f t="shared" si="11"/>
        <v>Sim</v>
      </c>
      <c r="K81" s="7" t="str">
        <f>IF(Tabela353[[#This Row],[% homologado]]&gt;=0.9,"Contrato de Fornecimento",IF(Tabela353[[#This Row],[% Cadastrado]]&lt;0.9,"Compra Direta"))</f>
        <v>Contrato de Fornecimento</v>
      </c>
    </row>
    <row r="82" spans="1:11" x14ac:dyDescent="0.35">
      <c r="A82" s="16" t="s">
        <v>74</v>
      </c>
      <c r="B82" s="3" t="s">
        <v>230</v>
      </c>
      <c r="C82" s="39">
        <v>11634</v>
      </c>
      <c r="D82" s="35">
        <f t="shared" si="8"/>
        <v>8143.7999999999993</v>
      </c>
      <c r="E82" s="35">
        <f t="shared" si="9"/>
        <v>10470.6</v>
      </c>
      <c r="F82" s="17">
        <v>11000</v>
      </c>
      <c r="G82" s="18">
        <f>Tabela353[[#This Row],[Volume
Cadastrado (m³)]]/Tabela353[[#This Row],[Volume equivalente de  Etanol Anidro comercializado em 2024 (m³)]]</f>
        <v>0.94550455561285884</v>
      </c>
      <c r="H82" s="17">
        <v>11000</v>
      </c>
      <c r="I82" s="11">
        <f t="shared" si="10"/>
        <v>0.94550455561285884</v>
      </c>
      <c r="J82" s="7" t="str">
        <f t="shared" si="11"/>
        <v>Sim</v>
      </c>
      <c r="K82" s="7" t="str">
        <f>IF(Tabela353[[#This Row],[% homologado]]&gt;=0.9,"Contrato de Fornecimento",IF(Tabela353[[#This Row],[% Cadastrado]]&lt;0.9,"Compra Direta"))</f>
        <v>Contrato de Fornecimento</v>
      </c>
    </row>
    <row r="83" spans="1:11" x14ac:dyDescent="0.35">
      <c r="A83" s="16" t="s">
        <v>58</v>
      </c>
      <c r="B83" s="3" t="s">
        <v>210</v>
      </c>
      <c r="C83" s="39">
        <v>11166</v>
      </c>
      <c r="D83" s="35">
        <f t="shared" si="8"/>
        <v>7816.2</v>
      </c>
      <c r="E83" s="35">
        <f t="shared" si="9"/>
        <v>10049.4</v>
      </c>
      <c r="F83" s="17">
        <v>41600</v>
      </c>
      <c r="G83" s="18">
        <f>Tabela353[[#This Row],[Volume
Cadastrado (m³)]]/Tabela353[[#This Row],[Volume equivalente de  Etanol Anidro comercializado em 2024 (m³)]]</f>
        <v>3.7255955579437576</v>
      </c>
      <c r="H83" s="17">
        <v>41600</v>
      </c>
      <c r="I83" s="11">
        <f t="shared" si="10"/>
        <v>3.7255955579437576</v>
      </c>
      <c r="J83" s="7" t="str">
        <f t="shared" si="11"/>
        <v>Sim</v>
      </c>
      <c r="K83" s="7" t="str">
        <f>IF(Tabela353[[#This Row],[% homologado]]&gt;=0.9,"Contrato de Fornecimento",IF(Tabela353[[#This Row],[% Cadastrado]]&lt;0.9,"Compra Direta"))</f>
        <v>Contrato de Fornecimento</v>
      </c>
    </row>
    <row r="84" spans="1:11" x14ac:dyDescent="0.35">
      <c r="A84" s="16" t="s">
        <v>82</v>
      </c>
      <c r="B84" s="3" t="s">
        <v>395</v>
      </c>
      <c r="C84" s="39">
        <v>10874</v>
      </c>
      <c r="D84" s="35">
        <f t="shared" si="8"/>
        <v>7611.7999999999993</v>
      </c>
      <c r="E84" s="35">
        <f t="shared" si="9"/>
        <v>9786.6</v>
      </c>
      <c r="F84" s="17">
        <v>9792</v>
      </c>
      <c r="G84" s="18">
        <f>Tabela353[[#This Row],[Volume
Cadastrado (m³)]]/Tabela353[[#This Row],[Volume equivalente de  Etanol Anidro comercializado em 2024 (m³)]]</f>
        <v>0.9004965973882656</v>
      </c>
      <c r="H84" s="17">
        <v>9792</v>
      </c>
      <c r="I84" s="11">
        <f t="shared" si="10"/>
        <v>0.9004965973882656</v>
      </c>
      <c r="J84" s="7" t="str">
        <f t="shared" si="11"/>
        <v>Sim</v>
      </c>
      <c r="K84" s="7" t="str">
        <f>IF(Tabela353[[#This Row],[% homologado]]&gt;=0.9,"Contrato de Fornecimento",IF(Tabela353[[#This Row],[% Cadastrado]]&lt;0.9,"Compra Direta"))</f>
        <v>Contrato de Fornecimento</v>
      </c>
    </row>
    <row r="85" spans="1:11" x14ac:dyDescent="0.35">
      <c r="A85" s="16" t="s">
        <v>396</v>
      </c>
      <c r="B85" s="3" t="s">
        <v>269</v>
      </c>
      <c r="C85" s="39">
        <v>10504</v>
      </c>
      <c r="D85" s="35">
        <f t="shared" si="8"/>
        <v>7352.7999999999993</v>
      </c>
      <c r="E85" s="35">
        <f t="shared" si="9"/>
        <v>9453.6</v>
      </c>
      <c r="F85" s="17">
        <v>10000</v>
      </c>
      <c r="G85" s="18">
        <f>Tabela353[[#This Row],[Volume
Cadastrado (m³)]]/Tabela353[[#This Row],[Volume equivalente de  Etanol Anidro comercializado em 2024 (m³)]]</f>
        <v>0.95201827875095202</v>
      </c>
      <c r="H85" s="17">
        <v>10000</v>
      </c>
      <c r="I85" s="11">
        <f t="shared" si="10"/>
        <v>0.95201827875095202</v>
      </c>
      <c r="J85" s="7" t="str">
        <f t="shared" si="11"/>
        <v>Sim</v>
      </c>
      <c r="K85" s="7" t="str">
        <f>IF(Tabela353[[#This Row],[% homologado]]&gt;=0.9,"Contrato de Fornecimento",IF(Tabela353[[#This Row],[% Cadastrado]]&lt;0.9,"Compra Direta"))</f>
        <v>Contrato de Fornecimento</v>
      </c>
    </row>
    <row r="86" spans="1:11" x14ac:dyDescent="0.35">
      <c r="A86" s="16" t="s">
        <v>87</v>
      </c>
      <c r="B86" s="3" t="s">
        <v>369</v>
      </c>
      <c r="C86" s="39">
        <v>9586</v>
      </c>
      <c r="D86" s="35">
        <f t="shared" si="8"/>
        <v>6710.2</v>
      </c>
      <c r="E86" s="35">
        <f t="shared" si="9"/>
        <v>8627.4</v>
      </c>
      <c r="F86" s="17">
        <v>8660</v>
      </c>
      <c r="G86" s="18">
        <f>Tabela353[[#This Row],[Volume
Cadastrado (m³)]]/Tabela353[[#This Row],[Volume equivalente de  Etanol Anidro comercializado em 2024 (m³)]]</f>
        <v>0.90340079282286667</v>
      </c>
      <c r="H86" s="17">
        <v>8660</v>
      </c>
      <c r="I86" s="11">
        <f t="shared" si="10"/>
        <v>0.90340079282286667</v>
      </c>
      <c r="J86" s="7" t="str">
        <f t="shared" si="11"/>
        <v>Sim</v>
      </c>
      <c r="K86" s="7" t="str">
        <f>IF(Tabela353[[#This Row],[% homologado]]&gt;=0.9,"Contrato de Fornecimento",IF(Tabela353[[#This Row],[% Cadastrado]]&lt;0.9,"Compra Direta"))</f>
        <v>Contrato de Fornecimento</v>
      </c>
    </row>
    <row r="87" spans="1:11" x14ac:dyDescent="0.35">
      <c r="A87" s="16" t="s">
        <v>89</v>
      </c>
      <c r="B87" s="3" t="s">
        <v>350</v>
      </c>
      <c r="C87" s="39">
        <v>8523</v>
      </c>
      <c r="D87" s="35">
        <f t="shared" si="8"/>
        <v>5966.0999999999995</v>
      </c>
      <c r="E87" s="35">
        <f t="shared" si="9"/>
        <v>7670.7</v>
      </c>
      <c r="F87" s="17">
        <v>7800</v>
      </c>
      <c r="G87" s="18">
        <f>Tabela353[[#This Row],[Volume
Cadastrado (m³)]]/Tabela353[[#This Row],[Volume equivalente de  Etanol Anidro comercializado em 2024 (m³)]]</f>
        <v>0.91517071453713483</v>
      </c>
      <c r="H87" s="17">
        <v>7800</v>
      </c>
      <c r="I87" s="11">
        <f t="shared" si="10"/>
        <v>0.91517071453713483</v>
      </c>
      <c r="J87" s="7" t="str">
        <f t="shared" si="11"/>
        <v>Sim</v>
      </c>
      <c r="K87" s="7" t="str">
        <f>IF(Tabela353[[#This Row],[% homologado]]&gt;=0.9,"Contrato de Fornecimento",IF(Tabela353[[#This Row],[% Cadastrado]]&lt;0.9,"Compra Direta"))</f>
        <v>Contrato de Fornecimento</v>
      </c>
    </row>
    <row r="88" spans="1:11" x14ac:dyDescent="0.35">
      <c r="A88" s="16" t="s">
        <v>95</v>
      </c>
      <c r="B88" s="3" t="s">
        <v>346</v>
      </c>
      <c r="C88" s="39">
        <v>7901</v>
      </c>
      <c r="D88" s="35">
        <f t="shared" si="8"/>
        <v>5530.7</v>
      </c>
      <c r="E88" s="35">
        <f t="shared" si="9"/>
        <v>7110.9000000000005</v>
      </c>
      <c r="F88" s="17">
        <v>7680</v>
      </c>
      <c r="G88" s="18">
        <f>Tabela353[[#This Row],[Volume
Cadastrado (m³)]]/Tabela353[[#This Row],[Volume equivalente de  Etanol Anidro comercializado em 2024 (m³)]]</f>
        <v>0.9720288571066954</v>
      </c>
      <c r="H88" s="17">
        <v>7680</v>
      </c>
      <c r="I88" s="11">
        <f t="shared" si="10"/>
        <v>0.9720288571066954</v>
      </c>
      <c r="J88" s="7" t="str">
        <f t="shared" si="11"/>
        <v>Sim</v>
      </c>
      <c r="K88" s="7" t="str">
        <f>IF(Tabela353[[#This Row],[% homologado]]&gt;=0.9,"Contrato de Fornecimento",IF(Tabela353[[#This Row],[% Cadastrado]]&lt;0.9,"Compra Direta"))</f>
        <v>Contrato de Fornecimento</v>
      </c>
    </row>
    <row r="89" spans="1:11" x14ac:dyDescent="0.35">
      <c r="A89" s="16" t="s">
        <v>96</v>
      </c>
      <c r="B89" s="3" t="s">
        <v>379</v>
      </c>
      <c r="C89" s="39">
        <v>7775</v>
      </c>
      <c r="D89" s="35">
        <f t="shared" si="8"/>
        <v>5442.5</v>
      </c>
      <c r="E89" s="35">
        <f t="shared" si="9"/>
        <v>6997.5</v>
      </c>
      <c r="F89" s="17">
        <v>7000</v>
      </c>
      <c r="G89" s="18">
        <f>Tabela353[[#This Row],[Volume
Cadastrado (m³)]]/Tabela353[[#This Row],[Volume equivalente de  Etanol Anidro comercializado em 2024 (m³)]]</f>
        <v>0.90032154340836013</v>
      </c>
      <c r="H89" s="17">
        <v>7000</v>
      </c>
      <c r="I89" s="11">
        <f t="shared" si="10"/>
        <v>0.90032154340836013</v>
      </c>
      <c r="J89" s="7" t="str">
        <f t="shared" si="11"/>
        <v>Sim</v>
      </c>
      <c r="K89" s="7" t="str">
        <f>IF(Tabela353[[#This Row],[% homologado]]&gt;=0.9,"Contrato de Fornecimento",IF(Tabela353[[#This Row],[% Cadastrado]]&lt;0.9,"Compra Direta"))</f>
        <v>Contrato de Fornecimento</v>
      </c>
    </row>
    <row r="90" spans="1:11" x14ac:dyDescent="0.35">
      <c r="A90" s="16" t="s">
        <v>90</v>
      </c>
      <c r="B90" s="3" t="s">
        <v>351</v>
      </c>
      <c r="C90" s="39">
        <v>7334</v>
      </c>
      <c r="D90" s="35">
        <f t="shared" si="8"/>
        <v>5133.7999999999993</v>
      </c>
      <c r="E90" s="36">
        <f t="shared" si="9"/>
        <v>6600.6</v>
      </c>
      <c r="F90" s="17">
        <v>0</v>
      </c>
      <c r="G90" s="18">
        <f>Tabela353[[#This Row],[Volume
Cadastrado (m³)]]/Tabela353[[#This Row],[Volume equivalente de  Etanol Anidro comercializado em 2024 (m³)]]</f>
        <v>0</v>
      </c>
      <c r="H90" s="17">
        <v>0</v>
      </c>
      <c r="I90" s="11">
        <f t="shared" si="10"/>
        <v>0</v>
      </c>
      <c r="J90" s="7" t="str">
        <f t="shared" si="11"/>
        <v>Não</v>
      </c>
      <c r="K90" s="7" t="str">
        <f>IF(Tabela353[[#This Row],[% homologado]]&gt;=0.9,"Contrato de Fornecimento",IF(Tabela353[[#This Row],[% Cadastrado]]&lt;0.9,"Compra Direta"))</f>
        <v>Compra Direta</v>
      </c>
    </row>
    <row r="91" spans="1:11" x14ac:dyDescent="0.35">
      <c r="A91" s="16" t="s">
        <v>85</v>
      </c>
      <c r="B91" s="3" t="s">
        <v>300</v>
      </c>
      <c r="C91" s="39">
        <v>7195</v>
      </c>
      <c r="D91" s="35">
        <f t="shared" si="8"/>
        <v>5036.5</v>
      </c>
      <c r="E91" s="36">
        <f t="shared" si="9"/>
        <v>6475.5</v>
      </c>
      <c r="F91" s="17">
        <v>16000</v>
      </c>
      <c r="G91" s="18">
        <f>Tabela353[[#This Row],[Volume
Cadastrado (m³)]]/Tabela353[[#This Row],[Volume equivalente de  Etanol Anidro comercializado em 2024 (m³)]]</f>
        <v>2.2237665045170258</v>
      </c>
      <c r="H91" s="17">
        <v>16000</v>
      </c>
      <c r="I91" s="11">
        <f t="shared" si="10"/>
        <v>2.2237665045170258</v>
      </c>
      <c r="J91" s="7" t="str">
        <f t="shared" si="11"/>
        <v>Sim</v>
      </c>
      <c r="K91" s="7" t="str">
        <f>IF(Tabela353[[#This Row],[% homologado]]&gt;=0.9,"Contrato de Fornecimento",IF(Tabela353[[#This Row],[% Cadastrado]]&lt;0.9,"Compra Direta"))</f>
        <v>Contrato de Fornecimento</v>
      </c>
    </row>
    <row r="92" spans="1:11" x14ac:dyDescent="0.35">
      <c r="A92" s="16" t="s">
        <v>84</v>
      </c>
      <c r="B92" s="3" t="s">
        <v>228</v>
      </c>
      <c r="C92" s="39">
        <v>7163</v>
      </c>
      <c r="D92" s="35">
        <f t="shared" si="8"/>
        <v>5014.0999999999995</v>
      </c>
      <c r="E92" s="35">
        <f t="shared" si="9"/>
        <v>6446.7</v>
      </c>
      <c r="F92" s="17">
        <v>7200</v>
      </c>
      <c r="G92" s="19">
        <f>Tabela353[[#This Row],[Volume
Cadastrado (m³)]]/Tabela353[[#This Row],[Volume equivalente de  Etanol Anidro comercializado em 2024 (m³)]]</f>
        <v>1.0051654334775932</v>
      </c>
      <c r="H92" s="17">
        <v>7200</v>
      </c>
      <c r="I92" s="11">
        <f t="shared" si="10"/>
        <v>1.0051654334775932</v>
      </c>
      <c r="J92" s="7" t="str">
        <f t="shared" si="11"/>
        <v>Sim</v>
      </c>
      <c r="K92" s="7" t="str">
        <f>IF(Tabela353[[#This Row],[% homologado]]&gt;=0.9,"Contrato de Fornecimento",IF(Tabela353[[#This Row],[% Cadastrado]]&lt;0.9,"Compra Direta"))</f>
        <v>Contrato de Fornecimento</v>
      </c>
    </row>
    <row r="93" spans="1:11" x14ac:dyDescent="0.35">
      <c r="A93" s="16" t="s">
        <v>92</v>
      </c>
      <c r="B93" s="3" t="s">
        <v>325</v>
      </c>
      <c r="C93" s="39">
        <v>6908</v>
      </c>
      <c r="D93" s="35">
        <f t="shared" si="8"/>
        <v>4835.5999999999995</v>
      </c>
      <c r="E93" s="36">
        <f t="shared" si="9"/>
        <v>6217.2</v>
      </c>
      <c r="F93" s="17">
        <v>6240</v>
      </c>
      <c r="G93" s="18">
        <f>Tabela353[[#This Row],[Volume
Cadastrado (m³)]]/Tabela353[[#This Row],[Volume equivalente de  Etanol Anidro comercializado em 2024 (m³)]]</f>
        <v>0.90330052113491599</v>
      </c>
      <c r="H93" s="17">
        <v>6240</v>
      </c>
      <c r="I93" s="11">
        <f t="shared" si="10"/>
        <v>0.90330052113491599</v>
      </c>
      <c r="J93" s="7" t="str">
        <f t="shared" si="11"/>
        <v>Sim</v>
      </c>
      <c r="K93" s="7" t="str">
        <f>IF(Tabela353[[#This Row],[% homologado]]&gt;=0.9,"Contrato de Fornecimento",IF(Tabela353[[#This Row],[% Cadastrado]]&lt;0.9,"Compra Direta"))</f>
        <v>Contrato de Fornecimento</v>
      </c>
    </row>
    <row r="94" spans="1:11" x14ac:dyDescent="0.35">
      <c r="A94" s="16" t="s">
        <v>116</v>
      </c>
      <c r="B94" s="3" t="s">
        <v>327</v>
      </c>
      <c r="C94" s="39">
        <v>6604</v>
      </c>
      <c r="D94" s="35">
        <f t="shared" si="8"/>
        <v>4622.7999999999993</v>
      </c>
      <c r="E94" s="35">
        <f t="shared" si="9"/>
        <v>5943.6</v>
      </c>
      <c r="F94" s="17">
        <v>6200</v>
      </c>
      <c r="G94" s="18">
        <f>Tabela353[[#This Row],[Volume
Cadastrado (m³)]]/Tabela353[[#This Row],[Volume equivalente de  Etanol Anidro comercializado em 2024 (m³)]]</f>
        <v>0.93882495457298609</v>
      </c>
      <c r="H94" s="17">
        <v>6200</v>
      </c>
      <c r="I94" s="11">
        <f t="shared" si="10"/>
        <v>0.93882495457298609</v>
      </c>
      <c r="J94" s="7" t="str">
        <f t="shared" si="11"/>
        <v>Sim</v>
      </c>
      <c r="K94" s="7" t="str">
        <f>IF(Tabela353[[#This Row],[% homologado]]&gt;=0.9,"Contrato de Fornecimento",IF(Tabela353[[#This Row],[% Cadastrado]]&lt;0.9,"Compra Direta"))</f>
        <v>Contrato de Fornecimento</v>
      </c>
    </row>
    <row r="95" spans="1:11" x14ac:dyDescent="0.35">
      <c r="A95" s="16" t="s">
        <v>158</v>
      </c>
      <c r="B95" s="3" t="s">
        <v>358</v>
      </c>
      <c r="C95" s="39">
        <v>6603</v>
      </c>
      <c r="D95" s="35">
        <f t="shared" si="8"/>
        <v>4622.0999999999995</v>
      </c>
      <c r="E95" s="35">
        <f t="shared" si="9"/>
        <v>5942.7</v>
      </c>
      <c r="F95" s="17">
        <v>6600</v>
      </c>
      <c r="G95" s="18">
        <f>Tabela353[[#This Row],[Volume
Cadastrado (m³)]]/Tabela353[[#This Row],[Volume equivalente de  Etanol Anidro comercializado em 2024 (m³)]]</f>
        <v>0.99954566106315312</v>
      </c>
      <c r="H95" s="17">
        <v>6600</v>
      </c>
      <c r="I95" s="11">
        <f t="shared" si="10"/>
        <v>0.99954566106315312</v>
      </c>
      <c r="J95" s="7" t="str">
        <f t="shared" si="11"/>
        <v>Sim</v>
      </c>
      <c r="K95" s="7" t="str">
        <f>IF(Tabela353[[#This Row],[% homologado]]&gt;=0.9,"Contrato de Fornecimento",IF(Tabela353[[#This Row],[% Cadastrado]]&lt;0.9,"Compra Direta"))</f>
        <v>Contrato de Fornecimento</v>
      </c>
    </row>
    <row r="96" spans="1:11" x14ac:dyDescent="0.35">
      <c r="A96" s="16" t="s">
        <v>86</v>
      </c>
      <c r="B96" s="3" t="s">
        <v>289</v>
      </c>
      <c r="C96" s="39">
        <v>6567</v>
      </c>
      <c r="D96" s="35">
        <f t="shared" si="8"/>
        <v>4596.8999999999996</v>
      </c>
      <c r="E96" s="35">
        <f t="shared" si="9"/>
        <v>5910.3</v>
      </c>
      <c r="F96" s="17">
        <v>10520</v>
      </c>
      <c r="G96" s="18">
        <f>Tabela353[[#This Row],[Volume
Cadastrado (m³)]]/Tabela353[[#This Row],[Volume equivalente de  Etanol Anidro comercializado em 2024 (m³)]]</f>
        <v>1.6019491396375818</v>
      </c>
      <c r="H96" s="17">
        <v>10520</v>
      </c>
      <c r="I96" s="8">
        <f t="shared" si="10"/>
        <v>1.6019491396375818</v>
      </c>
      <c r="J96" s="7" t="str">
        <f t="shared" si="11"/>
        <v>Sim</v>
      </c>
      <c r="K96" s="7" t="str">
        <f>IF(Tabela353[[#This Row],[% homologado]]&gt;=0.9,"Contrato de Fornecimento",IF(Tabela353[[#This Row],[% Cadastrado]]&lt;0.9,"Compra Direta"))</f>
        <v>Contrato de Fornecimento</v>
      </c>
    </row>
    <row r="97" spans="1:11" x14ac:dyDescent="0.35">
      <c r="A97" s="16" t="s">
        <v>241</v>
      </c>
      <c r="B97" s="3" t="s">
        <v>242</v>
      </c>
      <c r="C97" s="39">
        <v>6229</v>
      </c>
      <c r="D97" s="35">
        <f t="shared" si="8"/>
        <v>4360.2999999999993</v>
      </c>
      <c r="E97" s="36">
        <f t="shared" si="9"/>
        <v>5606.1</v>
      </c>
      <c r="F97" s="17">
        <v>0</v>
      </c>
      <c r="G97" s="18">
        <f>Tabela353[[#This Row],[Volume
Cadastrado (m³)]]/Tabela353[[#This Row],[Volume equivalente de  Etanol Anidro comercializado em 2024 (m³)]]</f>
        <v>0</v>
      </c>
      <c r="H97" s="17">
        <v>0</v>
      </c>
      <c r="I97" s="11">
        <f t="shared" si="10"/>
        <v>0</v>
      </c>
      <c r="J97" s="7" t="str">
        <f t="shared" si="11"/>
        <v>Não</v>
      </c>
      <c r="K97" s="7" t="str">
        <f>IF(Tabela353[[#This Row],[% homologado]]&gt;=0.9,"Contrato de Fornecimento",IF(Tabela353[[#This Row],[% Cadastrado]]&lt;0.9,"Compra Direta"))</f>
        <v>Compra Direta</v>
      </c>
    </row>
    <row r="98" spans="1:11" x14ac:dyDescent="0.35">
      <c r="A98" s="16" t="s">
        <v>99</v>
      </c>
      <c r="B98" s="3" t="s">
        <v>202</v>
      </c>
      <c r="C98" s="39">
        <v>5731</v>
      </c>
      <c r="D98" s="35">
        <f t="shared" si="8"/>
        <v>4011.7</v>
      </c>
      <c r="E98" s="35">
        <f t="shared" si="9"/>
        <v>5157.9000000000005</v>
      </c>
      <c r="F98" s="17">
        <v>5230</v>
      </c>
      <c r="G98" s="18">
        <f>Tabela353[[#This Row],[Volume
Cadastrado (m³)]]/Tabela353[[#This Row],[Volume equivalente de  Etanol Anidro comercializado em 2024 (m³)]]</f>
        <v>0.91258070144826386</v>
      </c>
      <c r="H98" s="17">
        <v>5230</v>
      </c>
      <c r="I98" s="11">
        <f t="shared" si="10"/>
        <v>0.91258070144826386</v>
      </c>
      <c r="J98" s="7" t="str">
        <f t="shared" si="11"/>
        <v>Sim</v>
      </c>
      <c r="K98" s="7" t="str">
        <f>IF(Tabela353[[#This Row],[% homologado]]&gt;=0.9,"Contrato de Fornecimento",IF(Tabela353[[#This Row],[% Cadastrado]]&lt;0.9,"Compra Direta"))</f>
        <v>Contrato de Fornecimento</v>
      </c>
    </row>
    <row r="99" spans="1:11" x14ac:dyDescent="0.35">
      <c r="A99" s="16" t="s">
        <v>106</v>
      </c>
      <c r="B99" s="3" t="s">
        <v>285</v>
      </c>
      <c r="C99" s="39">
        <v>4886</v>
      </c>
      <c r="D99" s="35">
        <f t="shared" si="8"/>
        <v>3420.2</v>
      </c>
      <c r="E99" s="35">
        <f t="shared" si="9"/>
        <v>4397.4000000000005</v>
      </c>
      <c r="F99" s="17">
        <v>4420</v>
      </c>
      <c r="G99" s="18">
        <f>Tabela353[[#This Row],[Volume
Cadastrado (m³)]]/Tabela353[[#This Row],[Volume equivalente de  Etanol Anidro comercializado em 2024 (m³)]]</f>
        <v>0.90462546049938597</v>
      </c>
      <c r="H99" s="17">
        <v>4420</v>
      </c>
      <c r="I99" s="11">
        <f t="shared" si="10"/>
        <v>0.90462546049938597</v>
      </c>
      <c r="J99" s="7" t="str">
        <f t="shared" si="11"/>
        <v>Sim</v>
      </c>
      <c r="K99" s="7" t="str">
        <f>IF(Tabela353[[#This Row],[% homologado]]&gt;=0.9,"Contrato de Fornecimento",IF(Tabela353[[#This Row],[% Cadastrado]]&lt;0.9,"Compra Direta"))</f>
        <v>Contrato de Fornecimento</v>
      </c>
    </row>
    <row r="100" spans="1:11" x14ac:dyDescent="0.35">
      <c r="A100" s="16" t="s">
        <v>175</v>
      </c>
      <c r="B100" s="3" t="s">
        <v>359</v>
      </c>
      <c r="C100" s="39">
        <v>4577</v>
      </c>
      <c r="D100" s="35">
        <f t="shared" si="8"/>
        <v>3203.8999999999996</v>
      </c>
      <c r="E100" s="35">
        <f t="shared" si="9"/>
        <v>4119.3</v>
      </c>
      <c r="F100" s="17">
        <v>0</v>
      </c>
      <c r="G100" s="18">
        <f>Tabela353[[#This Row],[Volume
Cadastrado (m³)]]/Tabela353[[#This Row],[Volume equivalente de  Etanol Anidro comercializado em 2024 (m³)]]</f>
        <v>0</v>
      </c>
      <c r="H100" s="17">
        <v>0</v>
      </c>
      <c r="I100" s="11">
        <f t="shared" si="10"/>
        <v>0</v>
      </c>
      <c r="J100" s="7" t="str">
        <f t="shared" si="11"/>
        <v>Não</v>
      </c>
      <c r="K100" s="7" t="str">
        <f>IF(Tabela353[[#This Row],[% homologado]]&gt;=0.9,"Contrato de Fornecimento",IF(Tabela353[[#This Row],[% Cadastrado]]&lt;0.9,"Compra Direta"))</f>
        <v>Compra Direta</v>
      </c>
    </row>
    <row r="101" spans="1:11" x14ac:dyDescent="0.35">
      <c r="A101" s="16" t="s">
        <v>97</v>
      </c>
      <c r="B101" s="3" t="s">
        <v>290</v>
      </c>
      <c r="C101" s="39">
        <v>4526</v>
      </c>
      <c r="D101" s="35">
        <f t="shared" si="8"/>
        <v>3168.2</v>
      </c>
      <c r="E101" s="35">
        <f t="shared" si="9"/>
        <v>4073.4</v>
      </c>
      <c r="F101" s="17">
        <v>4200</v>
      </c>
      <c r="G101" s="18">
        <f>Tabela353[[#This Row],[Volume
Cadastrado (m³)]]/Tabela353[[#This Row],[Volume equivalente de  Etanol Anidro comercializado em 2024 (m³)]]</f>
        <v>0.92797171895713659</v>
      </c>
      <c r="H101" s="17">
        <v>4200</v>
      </c>
      <c r="I101" s="8">
        <f t="shared" si="10"/>
        <v>0.92797171895713659</v>
      </c>
      <c r="J101" s="7" t="str">
        <f t="shared" si="11"/>
        <v>Sim</v>
      </c>
      <c r="K101" s="7" t="str">
        <f>IF(Tabela353[[#This Row],[% homologado]]&gt;=0.9,"Contrato de Fornecimento",IF(Tabela353[[#This Row],[% Cadastrado]]&lt;0.9,"Compra Direta"))</f>
        <v>Contrato de Fornecimento</v>
      </c>
    </row>
    <row r="102" spans="1:11" x14ac:dyDescent="0.35">
      <c r="A102" s="16" t="s">
        <v>102</v>
      </c>
      <c r="B102" s="3" t="s">
        <v>201</v>
      </c>
      <c r="C102" s="39">
        <v>4260</v>
      </c>
      <c r="D102" s="35">
        <f t="shared" si="8"/>
        <v>2982</v>
      </c>
      <c r="E102" s="35">
        <f t="shared" si="9"/>
        <v>3834</v>
      </c>
      <c r="F102" s="17">
        <v>0</v>
      </c>
      <c r="G102" s="18">
        <f>Tabela353[[#This Row],[Volume
Cadastrado (m³)]]/Tabela353[[#This Row],[Volume equivalente de  Etanol Anidro comercializado em 2024 (m³)]]</f>
        <v>0</v>
      </c>
      <c r="H102" s="17">
        <v>0</v>
      </c>
      <c r="I102" s="11">
        <f t="shared" si="10"/>
        <v>0</v>
      </c>
      <c r="J102" s="7" t="str">
        <f t="shared" si="11"/>
        <v>Não</v>
      </c>
      <c r="K102" s="7" t="str">
        <f>IF(Tabela353[[#This Row],[% homologado]]&gt;=0.9,"Contrato de Fornecimento",IF(Tabela353[[#This Row],[% Cadastrado]]&lt;0.9,"Compra Direta"))</f>
        <v>Compra Direta</v>
      </c>
    </row>
    <row r="103" spans="1:11" x14ac:dyDescent="0.35">
      <c r="A103" s="16" t="s">
        <v>98</v>
      </c>
      <c r="B103" s="3" t="s">
        <v>225</v>
      </c>
      <c r="C103" s="39">
        <v>4192</v>
      </c>
      <c r="D103" s="35">
        <f t="shared" ref="D103:D134" si="12">C103*0.7</f>
        <v>2934.3999999999996</v>
      </c>
      <c r="E103" s="35">
        <f t="shared" ref="E103:E134" si="13">C103*0.9</f>
        <v>3772.8</v>
      </c>
      <c r="F103" s="17">
        <v>3840</v>
      </c>
      <c r="G103" s="18">
        <f>Tabela353[[#This Row],[Volume
Cadastrado (m³)]]/Tabela353[[#This Row],[Volume equivalente de  Etanol Anidro comercializado em 2024 (m³)]]</f>
        <v>0.91603053435114501</v>
      </c>
      <c r="H103" s="17">
        <v>3840</v>
      </c>
      <c r="I103" s="11">
        <f t="shared" ref="I103:I134" si="14">H103/C103</f>
        <v>0.91603053435114501</v>
      </c>
      <c r="J103" s="7" t="str">
        <f t="shared" ref="J103:J134" si="15">IF(I103&gt;=90%,"Sim","Não")</f>
        <v>Sim</v>
      </c>
      <c r="K103" s="7" t="str">
        <f>IF(Tabela353[[#This Row],[% homologado]]&gt;=0.9,"Contrato de Fornecimento",IF(Tabela353[[#This Row],[% Cadastrado]]&lt;0.9,"Compra Direta"))</f>
        <v>Contrato de Fornecimento</v>
      </c>
    </row>
    <row r="104" spans="1:11" x14ac:dyDescent="0.35">
      <c r="A104" s="16" t="s">
        <v>104</v>
      </c>
      <c r="B104" s="3" t="s">
        <v>187</v>
      </c>
      <c r="C104" s="39">
        <v>3643</v>
      </c>
      <c r="D104" s="35">
        <f t="shared" si="12"/>
        <v>2550.1</v>
      </c>
      <c r="E104" s="35">
        <f t="shared" si="13"/>
        <v>3278.7000000000003</v>
      </c>
      <c r="F104" s="17">
        <v>0</v>
      </c>
      <c r="G104" s="18">
        <f>Tabela353[[#This Row],[Volume
Cadastrado (m³)]]/Tabela353[[#This Row],[Volume equivalente de  Etanol Anidro comercializado em 2024 (m³)]]</f>
        <v>0</v>
      </c>
      <c r="H104" s="17">
        <v>0</v>
      </c>
      <c r="I104" s="11">
        <f t="shared" si="14"/>
        <v>0</v>
      </c>
      <c r="J104" s="7" t="str">
        <f t="shared" si="15"/>
        <v>Não</v>
      </c>
      <c r="K104" s="7" t="str">
        <f>IF(Tabela353[[#This Row],[% homologado]]&gt;=0.9,"Contrato de Fornecimento",IF(Tabela353[[#This Row],[% Cadastrado]]&lt;0.9,"Compra Direta"))</f>
        <v>Compra Direta</v>
      </c>
    </row>
    <row r="105" spans="1:11" x14ac:dyDescent="0.35">
      <c r="A105" s="16" t="s">
        <v>107</v>
      </c>
      <c r="B105" s="3" t="s">
        <v>312</v>
      </c>
      <c r="C105" s="39">
        <v>3614</v>
      </c>
      <c r="D105" s="35">
        <f t="shared" si="12"/>
        <v>2529.7999999999997</v>
      </c>
      <c r="E105" s="35">
        <f t="shared" si="13"/>
        <v>3252.6</v>
      </c>
      <c r="F105" s="17">
        <v>0</v>
      </c>
      <c r="G105" s="18">
        <f>Tabela353[[#This Row],[Volume
Cadastrado (m³)]]/Tabela353[[#This Row],[Volume equivalente de  Etanol Anidro comercializado em 2024 (m³)]]</f>
        <v>0</v>
      </c>
      <c r="H105" s="17">
        <v>0</v>
      </c>
      <c r="I105" s="11">
        <f t="shared" si="14"/>
        <v>0</v>
      </c>
      <c r="J105" s="7" t="str">
        <f t="shared" si="15"/>
        <v>Não</v>
      </c>
      <c r="K105" s="7" t="str">
        <f>IF(Tabela353[[#This Row],[% homologado]]&gt;=0.9,"Contrato de Fornecimento",IF(Tabela353[[#This Row],[% Cadastrado]]&lt;0.9,"Compra Direta"))</f>
        <v>Compra Direta</v>
      </c>
    </row>
    <row r="106" spans="1:11" x14ac:dyDescent="0.35">
      <c r="A106" s="16" t="s">
        <v>111</v>
      </c>
      <c r="B106" s="3" t="s">
        <v>206</v>
      </c>
      <c r="C106" s="39">
        <v>3520</v>
      </c>
      <c r="D106" s="35">
        <f t="shared" si="12"/>
        <v>2464</v>
      </c>
      <c r="E106" s="35">
        <f t="shared" si="13"/>
        <v>3168</v>
      </c>
      <c r="F106" s="17">
        <v>6280</v>
      </c>
      <c r="G106" s="18">
        <f>Tabela353[[#This Row],[Volume
Cadastrado (m³)]]/Tabela353[[#This Row],[Volume equivalente de  Etanol Anidro comercializado em 2024 (m³)]]</f>
        <v>1.7840909090909092</v>
      </c>
      <c r="H106" s="17">
        <v>6280</v>
      </c>
      <c r="I106" s="11">
        <f t="shared" si="14"/>
        <v>1.7840909090909092</v>
      </c>
      <c r="J106" s="7" t="str">
        <f t="shared" si="15"/>
        <v>Sim</v>
      </c>
      <c r="K106" s="7" t="str">
        <f>IF(Tabela353[[#This Row],[% homologado]]&gt;=0.9,"Contrato de Fornecimento",IF(Tabela353[[#This Row],[% Cadastrado]]&lt;0.9,"Compra Direta"))</f>
        <v>Contrato de Fornecimento</v>
      </c>
    </row>
    <row r="107" spans="1:11" x14ac:dyDescent="0.35">
      <c r="A107" s="16" t="s">
        <v>331</v>
      </c>
      <c r="B107" s="3" t="s">
        <v>332</v>
      </c>
      <c r="C107" s="39">
        <v>3455</v>
      </c>
      <c r="D107" s="35">
        <f t="shared" si="12"/>
        <v>2418.5</v>
      </c>
      <c r="E107" s="35">
        <f t="shared" si="13"/>
        <v>3109.5</v>
      </c>
      <c r="F107" s="17">
        <v>36000</v>
      </c>
      <c r="G107" s="18">
        <f>Tabela353[[#This Row],[Volume
Cadastrado (m³)]]/Tabela353[[#This Row],[Volume equivalente de  Etanol Anidro comercializado em 2024 (m³)]]</f>
        <v>10.419681620839363</v>
      </c>
      <c r="H107" s="17">
        <v>36000</v>
      </c>
      <c r="I107" s="11">
        <f t="shared" si="14"/>
        <v>10.419681620839363</v>
      </c>
      <c r="J107" s="7" t="str">
        <f t="shared" si="15"/>
        <v>Sim</v>
      </c>
      <c r="K107" s="7" t="str">
        <f>IF(Tabela353[[#This Row],[% homologado]]&gt;=0.9,"Contrato de Fornecimento",IF(Tabela353[[#This Row],[% Cadastrado]]&lt;0.9,"Compra Direta"))</f>
        <v>Contrato de Fornecimento</v>
      </c>
    </row>
    <row r="108" spans="1:11" x14ac:dyDescent="0.35">
      <c r="A108" s="16" t="s">
        <v>110</v>
      </c>
      <c r="B108" s="3" t="s">
        <v>380</v>
      </c>
      <c r="C108" s="39">
        <v>3247</v>
      </c>
      <c r="D108" s="35">
        <f t="shared" si="12"/>
        <v>2272.8999999999996</v>
      </c>
      <c r="E108" s="35">
        <f t="shared" si="13"/>
        <v>2922.3</v>
      </c>
      <c r="F108" s="17">
        <v>3778</v>
      </c>
      <c r="G108" s="18">
        <f>Tabela353[[#This Row],[Volume
Cadastrado (m³)]]/Tabela353[[#This Row],[Volume equivalente de  Etanol Anidro comercializado em 2024 (m³)]]</f>
        <v>1.1635355712965814</v>
      </c>
      <c r="H108" s="17">
        <v>3778</v>
      </c>
      <c r="I108" s="11">
        <f t="shared" si="14"/>
        <v>1.1635355712965814</v>
      </c>
      <c r="J108" s="7" t="str">
        <f t="shared" si="15"/>
        <v>Sim</v>
      </c>
      <c r="K108" s="7" t="str">
        <f>IF(Tabela353[[#This Row],[% homologado]]&gt;=0.9,"Contrato de Fornecimento",IF(Tabela353[[#This Row],[% Cadastrado]]&lt;0.9,"Compra Direta"))</f>
        <v>Contrato de Fornecimento</v>
      </c>
    </row>
    <row r="109" spans="1:11" x14ac:dyDescent="0.35">
      <c r="A109" s="16" t="s">
        <v>109</v>
      </c>
      <c r="B109" s="3" t="s">
        <v>319</v>
      </c>
      <c r="C109" s="39">
        <v>2706</v>
      </c>
      <c r="D109" s="35">
        <f t="shared" si="12"/>
        <v>1894.1999999999998</v>
      </c>
      <c r="E109" s="35">
        <f t="shared" si="13"/>
        <v>2435.4</v>
      </c>
      <c r="F109" s="17">
        <v>2500</v>
      </c>
      <c r="G109" s="18">
        <f>Tabela353[[#This Row],[Volume
Cadastrado (m³)]]/Tabela353[[#This Row],[Volume equivalente de  Etanol Anidro comercializado em 2024 (m³)]]</f>
        <v>0.92387287509238725</v>
      </c>
      <c r="H109" s="17">
        <v>2500</v>
      </c>
      <c r="I109" s="11">
        <f t="shared" si="14"/>
        <v>0.92387287509238725</v>
      </c>
      <c r="J109" s="7" t="str">
        <f t="shared" si="15"/>
        <v>Sim</v>
      </c>
      <c r="K109" s="7" t="str">
        <f>IF(Tabela353[[#This Row],[% homologado]]&gt;=0.9,"Contrato de Fornecimento",IF(Tabela353[[#This Row],[% Cadastrado]]&lt;0.9,"Compra Direta"))</f>
        <v>Contrato de Fornecimento</v>
      </c>
    </row>
    <row r="110" spans="1:11" x14ac:dyDescent="0.35">
      <c r="A110" s="16" t="s">
        <v>108</v>
      </c>
      <c r="B110" s="3" t="s">
        <v>372</v>
      </c>
      <c r="C110" s="39">
        <v>2653</v>
      </c>
      <c r="D110" s="35">
        <f t="shared" si="12"/>
        <v>1857.1</v>
      </c>
      <c r="E110" s="35">
        <f t="shared" si="13"/>
        <v>2387.7000000000003</v>
      </c>
      <c r="F110" s="17">
        <v>2400</v>
      </c>
      <c r="G110" s="18">
        <f>Tabela353[[#This Row],[Volume
Cadastrado (m³)]]/Tabela353[[#This Row],[Volume equivalente de  Etanol Anidro comercializado em 2024 (m³)]]</f>
        <v>0.9046362608367885</v>
      </c>
      <c r="H110" s="17">
        <v>2400</v>
      </c>
      <c r="I110" s="11">
        <f t="shared" si="14"/>
        <v>0.9046362608367885</v>
      </c>
      <c r="J110" s="7" t="str">
        <f t="shared" si="15"/>
        <v>Sim</v>
      </c>
      <c r="K110" s="7" t="str">
        <f>IF(Tabela353[[#This Row],[% homologado]]&gt;=0.9,"Contrato de Fornecimento",IF(Tabela353[[#This Row],[% Cadastrado]]&lt;0.9,"Compra Direta"))</f>
        <v>Contrato de Fornecimento</v>
      </c>
    </row>
    <row r="111" spans="1:11" x14ac:dyDescent="0.35">
      <c r="A111" s="16" t="s">
        <v>135</v>
      </c>
      <c r="B111" s="3" t="s">
        <v>236</v>
      </c>
      <c r="C111" s="39">
        <v>2564</v>
      </c>
      <c r="D111" s="35">
        <f t="shared" si="12"/>
        <v>1794.8</v>
      </c>
      <c r="E111" s="35">
        <f t="shared" si="13"/>
        <v>2307.6</v>
      </c>
      <c r="F111" s="17">
        <v>0</v>
      </c>
      <c r="G111" s="18">
        <f>Tabela353[[#This Row],[Volume
Cadastrado (m³)]]/Tabela353[[#This Row],[Volume equivalente de  Etanol Anidro comercializado em 2024 (m³)]]</f>
        <v>0</v>
      </c>
      <c r="H111" s="17">
        <v>0</v>
      </c>
      <c r="I111" s="11">
        <f t="shared" si="14"/>
        <v>0</v>
      </c>
      <c r="J111" s="7" t="str">
        <f t="shared" si="15"/>
        <v>Não</v>
      </c>
      <c r="K111" s="7" t="str">
        <f>IF(Tabela353[[#This Row],[% homologado]]&gt;=0.9,"Contrato de Fornecimento",IF(Tabela353[[#This Row],[% Cadastrado]]&lt;0.9,"Compra Direta"))</f>
        <v>Compra Direta</v>
      </c>
    </row>
    <row r="112" spans="1:11" x14ac:dyDescent="0.35">
      <c r="A112" s="16" t="s">
        <v>81</v>
      </c>
      <c r="B112" s="3" t="s">
        <v>388</v>
      </c>
      <c r="C112" s="39">
        <v>2540</v>
      </c>
      <c r="D112" s="35">
        <f t="shared" si="12"/>
        <v>1778</v>
      </c>
      <c r="E112" s="35">
        <f t="shared" si="13"/>
        <v>2286</v>
      </c>
      <c r="F112" s="17">
        <v>0</v>
      </c>
      <c r="G112" s="18">
        <f>Tabela353[[#This Row],[Volume
Cadastrado (m³)]]/Tabela353[[#This Row],[Volume equivalente de  Etanol Anidro comercializado em 2024 (m³)]]</f>
        <v>0</v>
      </c>
      <c r="H112" s="17">
        <v>0</v>
      </c>
      <c r="I112" s="11">
        <f t="shared" si="14"/>
        <v>0</v>
      </c>
      <c r="J112" s="7" t="str">
        <f t="shared" si="15"/>
        <v>Não</v>
      </c>
      <c r="K112" s="7" t="str">
        <f>IF(Tabela353[[#This Row],[% homologado]]&gt;=0.9,"Contrato de Fornecimento",IF(Tabela353[[#This Row],[% Cadastrado]]&lt;0.9,"Compra Direta"))</f>
        <v>Compra Direta</v>
      </c>
    </row>
    <row r="113" spans="1:11" x14ac:dyDescent="0.35">
      <c r="A113" s="16" t="s">
        <v>113</v>
      </c>
      <c r="B113" s="3" t="s">
        <v>297</v>
      </c>
      <c r="C113" s="39">
        <v>2326</v>
      </c>
      <c r="D113" s="35">
        <f t="shared" si="12"/>
        <v>1628.1999999999998</v>
      </c>
      <c r="E113" s="35">
        <f t="shared" si="13"/>
        <v>2093.4</v>
      </c>
      <c r="F113" s="17">
        <v>2095</v>
      </c>
      <c r="G113" s="18">
        <f>Tabela353[[#This Row],[Volume
Cadastrado (m³)]]/Tabela353[[#This Row],[Volume equivalente de  Etanol Anidro comercializado em 2024 (m³)]]</f>
        <v>0.90068787618228718</v>
      </c>
      <c r="H113" s="17">
        <v>2095</v>
      </c>
      <c r="I113" s="11">
        <f t="shared" si="14"/>
        <v>0.90068787618228718</v>
      </c>
      <c r="J113" s="7" t="str">
        <f t="shared" si="15"/>
        <v>Sim</v>
      </c>
      <c r="K113" s="7" t="str">
        <f>IF(Tabela353[[#This Row],[% homologado]]&gt;=0.9,"Contrato de Fornecimento",IF(Tabela353[[#This Row],[% Cadastrado]]&lt;0.9,"Compra Direta"))</f>
        <v>Contrato de Fornecimento</v>
      </c>
    </row>
    <row r="114" spans="1:11" x14ac:dyDescent="0.35">
      <c r="A114" s="16" t="s">
        <v>100</v>
      </c>
      <c r="B114" s="3" t="s">
        <v>267</v>
      </c>
      <c r="C114" s="39">
        <v>2268</v>
      </c>
      <c r="D114" s="35">
        <f t="shared" si="12"/>
        <v>1587.6</v>
      </c>
      <c r="E114" s="35">
        <f t="shared" si="13"/>
        <v>2041.2</v>
      </c>
      <c r="F114" s="17">
        <v>3500</v>
      </c>
      <c r="G114" s="18">
        <f>Tabela353[[#This Row],[Volume
Cadastrado (m³)]]/Tabela353[[#This Row],[Volume equivalente de  Etanol Anidro comercializado em 2024 (m³)]]</f>
        <v>1.5432098765432098</v>
      </c>
      <c r="H114" s="17">
        <v>3500</v>
      </c>
      <c r="I114" s="8">
        <f t="shared" si="14"/>
        <v>1.5432098765432098</v>
      </c>
      <c r="J114" s="7" t="str">
        <f t="shared" si="15"/>
        <v>Sim</v>
      </c>
      <c r="K114" s="7" t="str">
        <f>IF(Tabela353[[#This Row],[% homologado]]&gt;=0.9,"Contrato de Fornecimento",IF(Tabela353[[#This Row],[% Cadastrado]]&lt;0.9,"Compra Direta"))</f>
        <v>Contrato de Fornecimento</v>
      </c>
    </row>
    <row r="115" spans="1:11" x14ac:dyDescent="0.35">
      <c r="A115" s="16" t="s">
        <v>103</v>
      </c>
      <c r="B115" s="3" t="s">
        <v>220</v>
      </c>
      <c r="C115" s="39">
        <v>1983</v>
      </c>
      <c r="D115" s="35">
        <f t="shared" si="12"/>
        <v>1388.1</v>
      </c>
      <c r="E115" s="35">
        <f t="shared" si="13"/>
        <v>1784.7</v>
      </c>
      <c r="F115" s="17">
        <v>17000</v>
      </c>
      <c r="G115" s="18">
        <f>Tabela353[[#This Row],[Volume
Cadastrado (m³)]]/Tabela353[[#This Row],[Volume equivalente de  Etanol Anidro comercializado em 2024 (m³)]]</f>
        <v>8.5728693898134143</v>
      </c>
      <c r="H115" s="17">
        <v>17000</v>
      </c>
      <c r="I115" s="11">
        <f t="shared" si="14"/>
        <v>8.5728693898134143</v>
      </c>
      <c r="J115" s="7" t="str">
        <f t="shared" si="15"/>
        <v>Sim</v>
      </c>
      <c r="K115" s="7" t="str">
        <f>IF(Tabela353[[#This Row],[% homologado]]&gt;=0.9,"Contrato de Fornecimento",IF(Tabela353[[#This Row],[% Cadastrado]]&lt;0.9,"Compra Direta"))</f>
        <v>Contrato de Fornecimento</v>
      </c>
    </row>
    <row r="116" spans="1:11" x14ac:dyDescent="0.35">
      <c r="A116" s="16" t="s">
        <v>282</v>
      </c>
      <c r="B116" s="3" t="s">
        <v>283</v>
      </c>
      <c r="C116" s="39">
        <v>1917</v>
      </c>
      <c r="D116" s="35">
        <f t="shared" si="12"/>
        <v>1341.8999999999999</v>
      </c>
      <c r="E116" s="35">
        <f t="shared" si="13"/>
        <v>1725.3</v>
      </c>
      <c r="F116" s="17">
        <v>2000</v>
      </c>
      <c r="G116" s="18">
        <f>Tabela353[[#This Row],[Volume
Cadastrado (m³)]]/Tabela353[[#This Row],[Volume equivalente de  Etanol Anidro comercializado em 2024 (m³)]]</f>
        <v>1.0432968179447053</v>
      </c>
      <c r="H116" s="17">
        <v>2000</v>
      </c>
      <c r="I116" s="8">
        <f t="shared" si="14"/>
        <v>1.0432968179447053</v>
      </c>
      <c r="J116" s="7" t="str">
        <f t="shared" si="15"/>
        <v>Sim</v>
      </c>
      <c r="K116" s="7" t="str">
        <f>IF(Tabela353[[#This Row],[% homologado]]&gt;=0.9,"Contrato de Fornecimento",IF(Tabela353[[#This Row],[% Cadastrado]]&lt;0.9,"Compra Direta"))</f>
        <v>Contrato de Fornecimento</v>
      </c>
    </row>
    <row r="117" spans="1:11" x14ac:dyDescent="0.35">
      <c r="A117" s="16" t="s">
        <v>147</v>
      </c>
      <c r="B117" s="3" t="s">
        <v>382</v>
      </c>
      <c r="C117" s="39">
        <v>1865</v>
      </c>
      <c r="D117" s="35">
        <f t="shared" si="12"/>
        <v>1305.5</v>
      </c>
      <c r="E117" s="36">
        <f t="shared" si="13"/>
        <v>1678.5</v>
      </c>
      <c r="F117" s="17">
        <v>1700</v>
      </c>
      <c r="G117" s="18">
        <f>Tabela353[[#This Row],[Volume
Cadastrado (m³)]]/Tabela353[[#This Row],[Volume equivalente de  Etanol Anidro comercializado em 2024 (m³)]]</f>
        <v>0.91152815013404831</v>
      </c>
      <c r="H117" s="17">
        <v>1700</v>
      </c>
      <c r="I117" s="11">
        <f t="shared" si="14"/>
        <v>0.91152815013404831</v>
      </c>
      <c r="J117" s="7" t="str">
        <f t="shared" si="15"/>
        <v>Sim</v>
      </c>
      <c r="K117" s="7" t="str">
        <f>IF(Tabela353[[#This Row],[% homologado]]&gt;=0.9,"Contrato de Fornecimento",IF(Tabela353[[#This Row],[% Cadastrado]]&lt;0.9,"Compra Direta"))</f>
        <v>Contrato de Fornecimento</v>
      </c>
    </row>
    <row r="118" spans="1:11" x14ac:dyDescent="0.35">
      <c r="A118" s="16" t="s">
        <v>128</v>
      </c>
      <c r="B118" s="3" t="s">
        <v>262</v>
      </c>
      <c r="C118" s="39">
        <v>1839</v>
      </c>
      <c r="D118" s="35">
        <f t="shared" si="12"/>
        <v>1287.3</v>
      </c>
      <c r="E118" s="36">
        <f t="shared" si="13"/>
        <v>1655.1000000000001</v>
      </c>
      <c r="F118" s="17">
        <v>2160</v>
      </c>
      <c r="G118" s="18">
        <f>Tabela353[[#This Row],[Volume
Cadastrado (m³)]]/Tabela353[[#This Row],[Volume equivalente de  Etanol Anidro comercializado em 2024 (m³)]]</f>
        <v>1.1745513866231647</v>
      </c>
      <c r="H118" s="17">
        <v>2160</v>
      </c>
      <c r="I118" s="11">
        <f t="shared" si="14"/>
        <v>1.1745513866231647</v>
      </c>
      <c r="J118" s="7" t="str">
        <f t="shared" si="15"/>
        <v>Sim</v>
      </c>
      <c r="K118" s="7" t="str">
        <f>IF(Tabela353[[#This Row],[% homologado]]&gt;=0.9,"Contrato de Fornecimento",IF(Tabela353[[#This Row],[% Cadastrado]]&lt;0.9,"Compra Direta"))</f>
        <v>Contrato de Fornecimento</v>
      </c>
    </row>
    <row r="119" spans="1:11" x14ac:dyDescent="0.35">
      <c r="A119" s="16" t="s">
        <v>144</v>
      </c>
      <c r="B119" s="3" t="s">
        <v>213</v>
      </c>
      <c r="C119" s="39">
        <v>1572</v>
      </c>
      <c r="D119" s="35">
        <f t="shared" si="12"/>
        <v>1100.3999999999999</v>
      </c>
      <c r="E119" s="35">
        <f t="shared" si="13"/>
        <v>1414.8</v>
      </c>
      <c r="F119" s="17">
        <v>4000</v>
      </c>
      <c r="G119" s="18">
        <f>Tabela353[[#This Row],[Volume
Cadastrado (m³)]]/Tabela353[[#This Row],[Volume equivalente de  Etanol Anidro comercializado em 2024 (m³)]]</f>
        <v>2.5445292620865141</v>
      </c>
      <c r="H119" s="17">
        <v>4000</v>
      </c>
      <c r="I119" s="8">
        <f t="shared" si="14"/>
        <v>2.5445292620865141</v>
      </c>
      <c r="J119" s="7" t="str">
        <f t="shared" si="15"/>
        <v>Sim</v>
      </c>
      <c r="K119" s="7" t="str">
        <f>IF(Tabela353[[#This Row],[% homologado]]&gt;=0.9,"Contrato de Fornecimento",IF(Tabela353[[#This Row],[% Cadastrado]]&lt;0.9,"Compra Direta"))</f>
        <v>Contrato de Fornecimento</v>
      </c>
    </row>
    <row r="120" spans="1:11" x14ac:dyDescent="0.35">
      <c r="A120" s="16" t="s">
        <v>119</v>
      </c>
      <c r="B120" s="3" t="s">
        <v>237</v>
      </c>
      <c r="C120" s="39">
        <v>1318</v>
      </c>
      <c r="D120" s="35">
        <f t="shared" si="12"/>
        <v>922.59999999999991</v>
      </c>
      <c r="E120" s="35">
        <f t="shared" si="13"/>
        <v>1186.2</v>
      </c>
      <c r="F120" s="17">
        <v>1200</v>
      </c>
      <c r="G120" s="18">
        <f>Tabela353[[#This Row],[Volume
Cadastrado (m³)]]/Tabela353[[#This Row],[Volume equivalente de  Etanol Anidro comercializado em 2024 (m³)]]</f>
        <v>0.91047040971168436</v>
      </c>
      <c r="H120" s="17">
        <v>1200</v>
      </c>
      <c r="I120" s="11">
        <f t="shared" si="14"/>
        <v>0.91047040971168436</v>
      </c>
      <c r="J120" s="7" t="str">
        <f t="shared" si="15"/>
        <v>Sim</v>
      </c>
      <c r="K120" s="7" t="str">
        <f>IF(Tabela353[[#This Row],[% homologado]]&gt;=0.9,"Contrato de Fornecimento",IF(Tabela353[[#This Row],[% Cadastrado]]&lt;0.9,"Compra Direta"))</f>
        <v>Contrato de Fornecimento</v>
      </c>
    </row>
    <row r="121" spans="1:11" x14ac:dyDescent="0.35">
      <c r="A121" s="16" t="s">
        <v>118</v>
      </c>
      <c r="B121" s="3" t="s">
        <v>378</v>
      </c>
      <c r="C121" s="39">
        <v>1285</v>
      </c>
      <c r="D121" s="35">
        <f t="shared" si="12"/>
        <v>899.49999999999989</v>
      </c>
      <c r="E121" s="35">
        <f t="shared" si="13"/>
        <v>1156.5</v>
      </c>
      <c r="F121" s="17">
        <v>0</v>
      </c>
      <c r="G121" s="18">
        <f>Tabela353[[#This Row],[Volume
Cadastrado (m³)]]/Tabela353[[#This Row],[Volume equivalente de  Etanol Anidro comercializado em 2024 (m³)]]</f>
        <v>0</v>
      </c>
      <c r="H121" s="17">
        <v>0</v>
      </c>
      <c r="I121" s="11">
        <f t="shared" si="14"/>
        <v>0</v>
      </c>
      <c r="J121" s="7" t="str">
        <f t="shared" si="15"/>
        <v>Não</v>
      </c>
      <c r="K121" s="7" t="str">
        <f>IF(Tabela353[[#This Row],[% homologado]]&gt;=0.9,"Contrato de Fornecimento",IF(Tabela353[[#This Row],[% Cadastrado]]&lt;0.9,"Compra Direta"))</f>
        <v>Compra Direta</v>
      </c>
    </row>
    <row r="122" spans="1:11" x14ac:dyDescent="0.35">
      <c r="A122" s="16" t="s">
        <v>117</v>
      </c>
      <c r="B122" s="3" t="s">
        <v>252</v>
      </c>
      <c r="C122" s="39">
        <v>1232</v>
      </c>
      <c r="D122" s="35">
        <f t="shared" si="12"/>
        <v>862.4</v>
      </c>
      <c r="E122" s="35">
        <f t="shared" si="13"/>
        <v>1108.8</v>
      </c>
      <c r="F122" s="17">
        <v>1300</v>
      </c>
      <c r="G122" s="18">
        <f>Tabela353[[#This Row],[Volume
Cadastrado (m³)]]/Tabela353[[#This Row],[Volume equivalente de  Etanol Anidro comercializado em 2024 (m³)]]</f>
        <v>1.0551948051948052</v>
      </c>
      <c r="H122" s="17">
        <v>1300</v>
      </c>
      <c r="I122" s="11">
        <f t="shared" si="14"/>
        <v>1.0551948051948052</v>
      </c>
      <c r="J122" s="7" t="str">
        <f t="shared" si="15"/>
        <v>Sim</v>
      </c>
      <c r="K122" s="7" t="str">
        <f>IF(Tabela353[[#This Row],[% homologado]]&gt;=0.9,"Contrato de Fornecimento",IF(Tabela353[[#This Row],[% Cadastrado]]&lt;0.9,"Compra Direta"))</f>
        <v>Contrato de Fornecimento</v>
      </c>
    </row>
    <row r="123" spans="1:11" x14ac:dyDescent="0.35">
      <c r="A123" s="16" t="s">
        <v>115</v>
      </c>
      <c r="B123" s="3" t="s">
        <v>199</v>
      </c>
      <c r="C123" s="39">
        <v>1081</v>
      </c>
      <c r="D123" s="35">
        <f t="shared" si="12"/>
        <v>756.69999999999993</v>
      </c>
      <c r="E123" s="35">
        <f t="shared" si="13"/>
        <v>972.9</v>
      </c>
      <c r="F123" s="17">
        <v>973</v>
      </c>
      <c r="G123" s="18">
        <f>Tabela353[[#This Row],[Volume
Cadastrado (m³)]]/Tabela353[[#This Row],[Volume equivalente de  Etanol Anidro comercializado em 2024 (m³)]]</f>
        <v>0.90009250693802034</v>
      </c>
      <c r="H123" s="17">
        <v>973</v>
      </c>
      <c r="I123" s="11">
        <f t="shared" si="14"/>
        <v>0.90009250693802034</v>
      </c>
      <c r="J123" s="7" t="str">
        <f t="shared" si="15"/>
        <v>Sim</v>
      </c>
      <c r="K123" s="7" t="str">
        <f>IF(Tabela353[[#This Row],[% homologado]]&gt;=0.9,"Contrato de Fornecimento",IF(Tabela353[[#This Row],[% Cadastrado]]&lt;0.9,"Compra Direta"))</f>
        <v>Contrato de Fornecimento</v>
      </c>
    </row>
    <row r="124" spans="1:11" x14ac:dyDescent="0.35">
      <c r="A124" s="16" t="s">
        <v>151</v>
      </c>
      <c r="B124" s="3" t="s">
        <v>355</v>
      </c>
      <c r="C124" s="39">
        <v>750</v>
      </c>
      <c r="D124" s="35">
        <f t="shared" si="12"/>
        <v>525</v>
      </c>
      <c r="E124" s="35">
        <f t="shared" si="13"/>
        <v>675</v>
      </c>
      <c r="F124" s="17">
        <v>750</v>
      </c>
      <c r="G124" s="18">
        <f>Tabela353[[#This Row],[Volume
Cadastrado (m³)]]/Tabela353[[#This Row],[Volume equivalente de  Etanol Anidro comercializado em 2024 (m³)]]</f>
        <v>1</v>
      </c>
      <c r="H124" s="17">
        <v>750</v>
      </c>
      <c r="I124" s="11">
        <f t="shared" si="14"/>
        <v>1</v>
      </c>
      <c r="J124" s="7" t="str">
        <f t="shared" si="15"/>
        <v>Sim</v>
      </c>
      <c r="K124" s="7" t="str">
        <f>IF(Tabela353[[#This Row],[% homologado]]&gt;=0.9,"Contrato de Fornecimento",IF(Tabela353[[#This Row],[% Cadastrado]]&lt;0.9,"Compra Direta"))</f>
        <v>Contrato de Fornecimento</v>
      </c>
    </row>
    <row r="125" spans="1:11" x14ac:dyDescent="0.35">
      <c r="A125" s="16" t="s">
        <v>356</v>
      </c>
      <c r="B125" s="3" t="s">
        <v>357</v>
      </c>
      <c r="C125" s="39">
        <v>736</v>
      </c>
      <c r="D125" s="35">
        <f t="shared" si="12"/>
        <v>515.19999999999993</v>
      </c>
      <c r="E125" s="35">
        <f t="shared" si="13"/>
        <v>662.4</v>
      </c>
      <c r="F125" s="17">
        <v>0</v>
      </c>
      <c r="G125" s="18">
        <f>Tabela353[[#This Row],[Volume
Cadastrado (m³)]]/Tabela353[[#This Row],[Volume equivalente de  Etanol Anidro comercializado em 2024 (m³)]]</f>
        <v>0</v>
      </c>
      <c r="H125" s="17">
        <v>0</v>
      </c>
      <c r="I125" s="11">
        <f t="shared" si="14"/>
        <v>0</v>
      </c>
      <c r="J125" s="7" t="str">
        <f t="shared" si="15"/>
        <v>Não</v>
      </c>
      <c r="K125" s="7" t="str">
        <f>IF(Tabela353[[#This Row],[% homologado]]&gt;=0.9,"Contrato de Fornecimento",IF(Tabela353[[#This Row],[% Cadastrado]]&lt;0.9,"Compra Direta"))</f>
        <v>Compra Direta</v>
      </c>
    </row>
    <row r="126" spans="1:11" x14ac:dyDescent="0.35">
      <c r="A126" s="16" t="s">
        <v>385</v>
      </c>
      <c r="B126" s="3" t="s">
        <v>386</v>
      </c>
      <c r="C126" s="39">
        <v>668</v>
      </c>
      <c r="D126" s="35">
        <f t="shared" si="12"/>
        <v>467.59999999999997</v>
      </c>
      <c r="E126" s="35">
        <f t="shared" si="13"/>
        <v>601.20000000000005</v>
      </c>
      <c r="F126" s="17">
        <v>0</v>
      </c>
      <c r="G126" s="18">
        <f>Tabela353[[#This Row],[Volume
Cadastrado (m³)]]/Tabela353[[#This Row],[Volume equivalente de  Etanol Anidro comercializado em 2024 (m³)]]</f>
        <v>0</v>
      </c>
      <c r="H126" s="17">
        <v>0</v>
      </c>
      <c r="I126" s="11">
        <f t="shared" si="14"/>
        <v>0</v>
      </c>
      <c r="J126" s="7" t="str">
        <f t="shared" si="15"/>
        <v>Não</v>
      </c>
      <c r="K126" s="7" t="str">
        <f>IF(Tabela353[[#This Row],[% homologado]]&gt;=0.9,"Contrato de Fornecimento",IF(Tabela353[[#This Row],[% Cadastrado]]&lt;0.9,"Compra Direta"))</f>
        <v>Compra Direta</v>
      </c>
    </row>
    <row r="127" spans="1:11" x14ac:dyDescent="0.35">
      <c r="A127" s="16" t="s">
        <v>122</v>
      </c>
      <c r="B127" s="3" t="s">
        <v>344</v>
      </c>
      <c r="C127" s="39">
        <v>523</v>
      </c>
      <c r="D127" s="35">
        <f t="shared" si="12"/>
        <v>366.09999999999997</v>
      </c>
      <c r="E127" s="35">
        <f t="shared" si="13"/>
        <v>470.7</v>
      </c>
      <c r="F127" s="17">
        <v>0</v>
      </c>
      <c r="G127" s="18">
        <f>Tabela353[[#This Row],[Volume
Cadastrado (m³)]]/Tabela353[[#This Row],[Volume equivalente de  Etanol Anidro comercializado em 2024 (m³)]]</f>
        <v>0</v>
      </c>
      <c r="H127" s="17">
        <v>0</v>
      </c>
      <c r="I127" s="11">
        <f t="shared" si="14"/>
        <v>0</v>
      </c>
      <c r="J127" s="7" t="str">
        <f t="shared" si="15"/>
        <v>Não</v>
      </c>
      <c r="K127" s="7" t="str">
        <f>IF(Tabela353[[#This Row],[% homologado]]&gt;=0.9,"Contrato de Fornecimento",IF(Tabela353[[#This Row],[% Cadastrado]]&lt;0.9,"Compra Direta"))</f>
        <v>Compra Direta</v>
      </c>
    </row>
    <row r="128" spans="1:11" x14ac:dyDescent="0.35">
      <c r="A128" s="16" t="s">
        <v>170</v>
      </c>
      <c r="B128" s="3" t="s">
        <v>363</v>
      </c>
      <c r="C128" s="39">
        <v>414</v>
      </c>
      <c r="D128" s="35">
        <f t="shared" si="12"/>
        <v>289.79999999999995</v>
      </c>
      <c r="E128" s="36">
        <f t="shared" si="13"/>
        <v>372.6</v>
      </c>
      <c r="F128" s="17">
        <v>0</v>
      </c>
      <c r="G128" s="18">
        <f>Tabela353[[#This Row],[Volume
Cadastrado (m³)]]/Tabela353[[#This Row],[Volume equivalente de  Etanol Anidro comercializado em 2024 (m³)]]</f>
        <v>0</v>
      </c>
      <c r="H128" s="17">
        <v>0</v>
      </c>
      <c r="I128" s="11">
        <f t="shared" si="14"/>
        <v>0</v>
      </c>
      <c r="J128" s="7" t="str">
        <f t="shared" si="15"/>
        <v>Não</v>
      </c>
      <c r="K128" s="7" t="str">
        <f>IF(Tabela353[[#This Row],[% homologado]]&gt;=0.9,"Contrato de Fornecimento",IF(Tabela353[[#This Row],[% Cadastrado]]&lt;0.9,"Compra Direta"))</f>
        <v>Compra Direta</v>
      </c>
    </row>
    <row r="129" spans="1:11" x14ac:dyDescent="0.35">
      <c r="A129" s="16" t="s">
        <v>25</v>
      </c>
      <c r="B129" s="3" t="s">
        <v>313</v>
      </c>
      <c r="C129" s="39">
        <v>387</v>
      </c>
      <c r="D129" s="35">
        <f t="shared" si="12"/>
        <v>270.89999999999998</v>
      </c>
      <c r="E129" s="35">
        <f t="shared" si="13"/>
        <v>348.3</v>
      </c>
      <c r="F129" s="17">
        <v>145000</v>
      </c>
      <c r="G129" s="18">
        <f>Tabela353[[#This Row],[Volume
Cadastrado (m³)]]/Tabela353[[#This Row],[Volume equivalente de  Etanol Anidro comercializado em 2024 (m³)]]</f>
        <v>374.67700258397934</v>
      </c>
      <c r="H129" s="17">
        <v>145000</v>
      </c>
      <c r="I129" s="11">
        <f t="shared" si="14"/>
        <v>374.67700258397934</v>
      </c>
      <c r="J129" s="7" t="str">
        <f t="shared" si="15"/>
        <v>Sim</v>
      </c>
      <c r="K129" s="7" t="str">
        <f>IF(Tabela353[[#This Row],[% homologado]]&gt;=0.9,"Contrato de Fornecimento",IF(Tabela353[[#This Row],[% Cadastrado]]&lt;0.9,"Compra Direta"))</f>
        <v>Contrato de Fornecimento</v>
      </c>
    </row>
    <row r="130" spans="1:11" x14ac:dyDescent="0.35">
      <c r="A130" s="16" t="s">
        <v>137</v>
      </c>
      <c r="B130" s="3" t="s">
        <v>365</v>
      </c>
      <c r="C130" s="39">
        <v>358</v>
      </c>
      <c r="D130" s="35">
        <f t="shared" si="12"/>
        <v>250.6</v>
      </c>
      <c r="E130" s="35">
        <f t="shared" si="13"/>
        <v>322.2</v>
      </c>
      <c r="F130" s="17">
        <v>0</v>
      </c>
      <c r="G130" s="18">
        <f>Tabela353[[#This Row],[Volume
Cadastrado (m³)]]/Tabela353[[#This Row],[Volume equivalente de  Etanol Anidro comercializado em 2024 (m³)]]</f>
        <v>0</v>
      </c>
      <c r="H130" s="17">
        <v>0</v>
      </c>
      <c r="I130" s="11">
        <f t="shared" si="14"/>
        <v>0</v>
      </c>
      <c r="J130" s="7" t="str">
        <f t="shared" si="15"/>
        <v>Não</v>
      </c>
      <c r="K130" s="7" t="str">
        <f>IF(Tabela353[[#This Row],[% homologado]]&gt;=0.9,"Contrato de Fornecimento",IF(Tabela353[[#This Row],[% Cadastrado]]&lt;0.9,"Compra Direta"))</f>
        <v>Compra Direta</v>
      </c>
    </row>
    <row r="131" spans="1:11" x14ac:dyDescent="0.35">
      <c r="A131" s="16" t="s">
        <v>148</v>
      </c>
      <c r="B131" s="3" t="s">
        <v>217</v>
      </c>
      <c r="C131" s="39">
        <v>155</v>
      </c>
      <c r="D131" s="35">
        <f t="shared" si="12"/>
        <v>108.5</v>
      </c>
      <c r="E131" s="35">
        <f t="shared" si="13"/>
        <v>139.5</v>
      </c>
      <c r="F131" s="17">
        <v>0</v>
      </c>
      <c r="G131" s="18">
        <f>Tabela353[[#This Row],[Volume
Cadastrado (m³)]]/Tabela353[[#This Row],[Volume equivalente de  Etanol Anidro comercializado em 2024 (m³)]]</f>
        <v>0</v>
      </c>
      <c r="H131" s="17">
        <v>0</v>
      </c>
      <c r="I131" s="8">
        <f t="shared" si="14"/>
        <v>0</v>
      </c>
      <c r="J131" s="7" t="str">
        <f t="shared" si="15"/>
        <v>Não</v>
      </c>
      <c r="K131" s="7" t="str">
        <f>IF(Tabela353[[#This Row],[% homologado]]&gt;=0.9,"Contrato de Fornecimento",IF(Tabela353[[#This Row],[% Cadastrado]]&lt;0.9,"Compra Direta"))</f>
        <v>Compra Direta</v>
      </c>
    </row>
    <row r="132" spans="1:11" x14ac:dyDescent="0.35">
      <c r="A132" s="16" t="s">
        <v>105</v>
      </c>
      <c r="B132" s="3" t="s">
        <v>222</v>
      </c>
      <c r="C132" s="39">
        <v>141</v>
      </c>
      <c r="D132" s="35">
        <f t="shared" si="12"/>
        <v>98.699999999999989</v>
      </c>
      <c r="E132" s="35">
        <f t="shared" si="13"/>
        <v>126.9</v>
      </c>
      <c r="F132" s="17">
        <v>0</v>
      </c>
      <c r="G132" s="18">
        <f>Tabela353[[#This Row],[Volume
Cadastrado (m³)]]/Tabela353[[#This Row],[Volume equivalente de  Etanol Anidro comercializado em 2024 (m³)]]</f>
        <v>0</v>
      </c>
      <c r="H132" s="17">
        <v>0</v>
      </c>
      <c r="I132" s="11">
        <f t="shared" si="14"/>
        <v>0</v>
      </c>
      <c r="J132" s="7" t="str">
        <f t="shared" si="15"/>
        <v>Não</v>
      </c>
      <c r="K132" s="7" t="str">
        <f>IF(Tabela353[[#This Row],[% homologado]]&gt;=0.9,"Contrato de Fornecimento",IF(Tabela353[[#This Row],[% Cadastrado]]&lt;0.9,"Compra Direta"))</f>
        <v>Compra Direta</v>
      </c>
    </row>
    <row r="133" spans="1:11" x14ac:dyDescent="0.35">
      <c r="A133" s="16" t="s">
        <v>120</v>
      </c>
      <c r="B133" s="3" t="s">
        <v>263</v>
      </c>
      <c r="C133" s="39">
        <v>139</v>
      </c>
      <c r="D133" s="35">
        <f t="shared" si="12"/>
        <v>97.3</v>
      </c>
      <c r="E133" s="36">
        <f t="shared" si="13"/>
        <v>125.10000000000001</v>
      </c>
      <c r="F133" s="17">
        <v>0</v>
      </c>
      <c r="G133" s="18">
        <f>Tabela353[[#This Row],[Volume
Cadastrado (m³)]]/Tabela353[[#This Row],[Volume equivalente de  Etanol Anidro comercializado em 2024 (m³)]]</f>
        <v>0</v>
      </c>
      <c r="H133" s="17">
        <v>0</v>
      </c>
      <c r="I133" s="11">
        <f t="shared" si="14"/>
        <v>0</v>
      </c>
      <c r="J133" s="7" t="str">
        <f t="shared" si="15"/>
        <v>Não</v>
      </c>
      <c r="K133" s="7" t="str">
        <f>IF(Tabela353[[#This Row],[% homologado]]&gt;=0.9,"Contrato de Fornecimento",IF(Tabela353[[#This Row],[% Cadastrado]]&lt;0.9,"Compra Direta"))</f>
        <v>Compra Direta</v>
      </c>
    </row>
    <row r="134" spans="1:11" x14ac:dyDescent="0.35">
      <c r="A134" s="16" t="s">
        <v>121</v>
      </c>
      <c r="B134" s="3" t="s">
        <v>212</v>
      </c>
      <c r="C134" s="39">
        <v>108</v>
      </c>
      <c r="D134" s="35">
        <f t="shared" si="12"/>
        <v>75.599999999999994</v>
      </c>
      <c r="E134" s="35">
        <f t="shared" si="13"/>
        <v>97.2</v>
      </c>
      <c r="F134" s="17">
        <v>400</v>
      </c>
      <c r="G134" s="18">
        <f>Tabela353[[#This Row],[Volume
Cadastrado (m³)]]/Tabela353[[#This Row],[Volume equivalente de  Etanol Anidro comercializado em 2024 (m³)]]</f>
        <v>3.7037037037037037</v>
      </c>
      <c r="H134" s="17">
        <v>400</v>
      </c>
      <c r="I134" s="11">
        <f t="shared" si="14"/>
        <v>3.7037037037037037</v>
      </c>
      <c r="J134" s="7" t="str">
        <f t="shared" si="15"/>
        <v>Sim</v>
      </c>
      <c r="K134" s="7" t="str">
        <f>IF(Tabela353[[#This Row],[% homologado]]&gt;=0.9,"Contrato de Fornecimento",IF(Tabela353[[#This Row],[% Cadastrado]]&lt;0.9,"Compra Direta"))</f>
        <v>Contrato de Fornecimento</v>
      </c>
    </row>
    <row r="135" spans="1:11" x14ac:dyDescent="0.35">
      <c r="A135" s="16" t="s">
        <v>124</v>
      </c>
      <c r="B135" s="3" t="s">
        <v>260</v>
      </c>
      <c r="C135" s="39">
        <v>108</v>
      </c>
      <c r="D135" s="35">
        <f t="shared" ref="D135:D166" si="16">C135*0.7</f>
        <v>75.599999999999994</v>
      </c>
      <c r="E135" s="35">
        <f t="shared" ref="E135:E166" si="17">C135*0.9</f>
        <v>97.2</v>
      </c>
      <c r="F135" s="17">
        <v>240</v>
      </c>
      <c r="G135" s="18">
        <f>Tabela353[[#This Row],[Volume
Cadastrado (m³)]]/Tabela353[[#This Row],[Volume equivalente de  Etanol Anidro comercializado em 2024 (m³)]]</f>
        <v>2.2222222222222223</v>
      </c>
      <c r="H135" s="17">
        <v>240</v>
      </c>
      <c r="I135" s="11">
        <f t="shared" ref="I135:I166" si="18">H135/C135</f>
        <v>2.2222222222222223</v>
      </c>
      <c r="J135" s="7" t="str">
        <f t="shared" ref="J135:J166" si="19">IF(I135&gt;=90%,"Sim","Não")</f>
        <v>Sim</v>
      </c>
      <c r="K135" s="7" t="str">
        <f>IF(Tabela353[[#This Row],[% homologado]]&gt;=0.9,"Contrato de Fornecimento",IF(Tabela353[[#This Row],[% Cadastrado]]&lt;0.9,"Compra Direta"))</f>
        <v>Contrato de Fornecimento</v>
      </c>
    </row>
    <row r="136" spans="1:11" x14ac:dyDescent="0.35">
      <c r="A136" s="16" t="s">
        <v>126</v>
      </c>
      <c r="B136" s="3" t="s">
        <v>397</v>
      </c>
      <c r="C136" s="39">
        <v>87</v>
      </c>
      <c r="D136" s="35">
        <f t="shared" si="16"/>
        <v>60.9</v>
      </c>
      <c r="E136" s="36">
        <f t="shared" si="17"/>
        <v>78.3</v>
      </c>
      <c r="F136" s="17">
        <v>0</v>
      </c>
      <c r="G136" s="18">
        <f>Tabela353[[#This Row],[Volume
Cadastrado (m³)]]/Tabela353[[#This Row],[Volume equivalente de  Etanol Anidro comercializado em 2024 (m³)]]</f>
        <v>0</v>
      </c>
      <c r="H136" s="17">
        <v>0</v>
      </c>
      <c r="I136" s="11">
        <f t="shared" si="18"/>
        <v>0</v>
      </c>
      <c r="J136" s="7" t="str">
        <f t="shared" si="19"/>
        <v>Não</v>
      </c>
      <c r="K136" s="7" t="str">
        <f>IF(Tabela353[[#This Row],[% homologado]]&gt;=0.9,"Contrato de Fornecimento",IF(Tabela353[[#This Row],[% Cadastrado]]&lt;0.9,"Compra Direta"))</f>
        <v>Compra Direta</v>
      </c>
    </row>
    <row r="137" spans="1:11" x14ac:dyDescent="0.35">
      <c r="A137" s="16" t="s">
        <v>114</v>
      </c>
      <c r="B137" s="3" t="s">
        <v>326</v>
      </c>
      <c r="C137" s="39">
        <v>62</v>
      </c>
      <c r="D137" s="35">
        <f t="shared" si="16"/>
        <v>43.4</v>
      </c>
      <c r="E137" s="35">
        <f t="shared" si="17"/>
        <v>55.800000000000004</v>
      </c>
      <c r="F137" s="17">
        <v>1650</v>
      </c>
      <c r="G137" s="18">
        <f>Tabela353[[#This Row],[Volume
Cadastrado (m³)]]/Tabela353[[#This Row],[Volume equivalente de  Etanol Anidro comercializado em 2024 (m³)]]</f>
        <v>26.612903225806452</v>
      </c>
      <c r="H137" s="17">
        <v>1650</v>
      </c>
      <c r="I137" s="11">
        <f t="shared" si="18"/>
        <v>26.612903225806452</v>
      </c>
      <c r="J137" s="7" t="str">
        <f t="shared" si="19"/>
        <v>Sim</v>
      </c>
      <c r="K137" s="7" t="str">
        <f>IF(Tabela353[[#This Row],[% homologado]]&gt;=0.9,"Contrato de Fornecimento",IF(Tabela353[[#This Row],[% Cadastrado]]&lt;0.9,"Compra Direta"))</f>
        <v>Contrato de Fornecimento</v>
      </c>
    </row>
    <row r="138" spans="1:11" x14ac:dyDescent="0.35">
      <c r="A138" s="16" t="s">
        <v>125</v>
      </c>
      <c r="B138" s="3" t="s">
        <v>284</v>
      </c>
      <c r="C138" s="39">
        <v>59</v>
      </c>
      <c r="D138" s="35">
        <f t="shared" si="16"/>
        <v>41.3</v>
      </c>
      <c r="E138" s="35">
        <f t="shared" si="17"/>
        <v>53.1</v>
      </c>
      <c r="F138" s="17">
        <v>0</v>
      </c>
      <c r="G138" s="18">
        <f>Tabela353[[#This Row],[Volume
Cadastrado (m³)]]/Tabela353[[#This Row],[Volume equivalente de  Etanol Anidro comercializado em 2024 (m³)]]</f>
        <v>0</v>
      </c>
      <c r="H138" s="17">
        <v>0</v>
      </c>
      <c r="I138" s="11">
        <f t="shared" si="18"/>
        <v>0</v>
      </c>
      <c r="J138" s="7" t="str">
        <f t="shared" si="19"/>
        <v>Não</v>
      </c>
      <c r="K138" s="7" t="str">
        <f>IF(Tabela353[[#This Row],[% homologado]]&gt;=0.9,"Contrato de Fornecimento",IF(Tabela353[[#This Row],[% Cadastrado]]&lt;0.9,"Compra Direta"))</f>
        <v>Compra Direta</v>
      </c>
    </row>
    <row r="139" spans="1:11" x14ac:dyDescent="0.35">
      <c r="A139" s="16" t="s">
        <v>123</v>
      </c>
      <c r="B139" s="3" t="s">
        <v>321</v>
      </c>
      <c r="C139" s="39">
        <v>2</v>
      </c>
      <c r="D139" s="35">
        <f t="shared" si="16"/>
        <v>1.4</v>
      </c>
      <c r="E139" s="35">
        <f t="shared" si="17"/>
        <v>1.8</v>
      </c>
      <c r="F139" s="17">
        <v>0</v>
      </c>
      <c r="G139" s="18">
        <f>Tabela353[[#This Row],[Volume
Cadastrado (m³)]]/Tabela353[[#This Row],[Volume equivalente de  Etanol Anidro comercializado em 2024 (m³)]]</f>
        <v>0</v>
      </c>
      <c r="H139" s="17">
        <v>0</v>
      </c>
      <c r="I139" s="11">
        <f t="shared" si="18"/>
        <v>0</v>
      </c>
      <c r="J139" s="7" t="str">
        <f t="shared" si="19"/>
        <v>Não</v>
      </c>
      <c r="K139" s="7" t="str">
        <f>IF(Tabela353[[#This Row],[% homologado]]&gt;=0.9,"Contrato de Fornecimento",IF(Tabela353[[#This Row],[% Cadastrado]]&lt;0.9,"Compra Direta"))</f>
        <v>Compra Direta</v>
      </c>
    </row>
    <row r="140" spans="1:11" x14ac:dyDescent="0.35">
      <c r="A140" s="16" t="s">
        <v>275</v>
      </c>
      <c r="B140" s="3" t="s">
        <v>276</v>
      </c>
      <c r="C140" s="39">
        <v>23</v>
      </c>
      <c r="D140" s="35">
        <f t="shared" si="16"/>
        <v>16.099999999999998</v>
      </c>
      <c r="E140" s="36">
        <f t="shared" si="17"/>
        <v>20.7</v>
      </c>
      <c r="F140" s="17">
        <v>0</v>
      </c>
      <c r="G140" s="18">
        <f>Tabela353[[#This Row],[Volume
Cadastrado (m³)]]/Tabela353[[#This Row],[Volume equivalente de  Etanol Anidro comercializado em 2024 (m³)]]</f>
        <v>0</v>
      </c>
      <c r="H140" s="17">
        <v>0</v>
      </c>
      <c r="I140" s="11">
        <f t="shared" si="18"/>
        <v>0</v>
      </c>
      <c r="J140" s="7" t="str">
        <f t="shared" si="19"/>
        <v>Não</v>
      </c>
      <c r="K140" s="7" t="str">
        <f>IF(Tabela353[[#This Row],[% homologado]]&gt;=0.9,"Contrato de Fornecimento",IF(Tabela353[[#This Row],[% Cadastrado]]&lt;0.9,"Compra Direta"))</f>
        <v>Compra Direta</v>
      </c>
    </row>
    <row r="141" spans="1:11" x14ac:dyDescent="0.35">
      <c r="A141" s="16" t="s">
        <v>293</v>
      </c>
      <c r="B141" s="3" t="s">
        <v>294</v>
      </c>
      <c r="C141" s="39">
        <v>2</v>
      </c>
      <c r="D141" s="35">
        <f t="shared" si="16"/>
        <v>1.4</v>
      </c>
      <c r="E141" s="40">
        <f t="shared" si="17"/>
        <v>1.8</v>
      </c>
      <c r="F141" s="17">
        <v>0</v>
      </c>
      <c r="G141" s="18">
        <f>Tabela353[[#This Row],[Volume
Cadastrado (m³)]]/Tabela353[[#This Row],[Volume equivalente de  Etanol Anidro comercializado em 2024 (m³)]]</f>
        <v>0</v>
      </c>
      <c r="H141" s="17">
        <v>0</v>
      </c>
      <c r="I141" s="34">
        <f t="shared" si="18"/>
        <v>0</v>
      </c>
      <c r="J141" s="7" t="str">
        <f t="shared" si="19"/>
        <v>Não</v>
      </c>
      <c r="K141" s="7" t="str">
        <f>IF(Tabela353[[#This Row],[% homologado]]&gt;=0.9,"Contrato de Fornecimento",IF(Tabela353[[#This Row],[% Cadastrado]]&lt;0.9,"Compra Direta"))</f>
        <v>Compra Direta</v>
      </c>
    </row>
    <row r="142" spans="1:11" x14ac:dyDescent="0.35">
      <c r="A142" s="16" t="s">
        <v>130</v>
      </c>
      <c r="B142" s="3" t="s">
        <v>270</v>
      </c>
      <c r="C142" s="39">
        <v>0</v>
      </c>
      <c r="D142" s="35">
        <f t="shared" si="16"/>
        <v>0</v>
      </c>
      <c r="E142" s="41">
        <f t="shared" si="17"/>
        <v>0</v>
      </c>
      <c r="F142" s="17">
        <v>0</v>
      </c>
      <c r="G142" s="18" t="e">
        <f>Tabela353[[#This Row],[Volume
Cadastrado (m³)]]/Tabela353[[#This Row],[Volume equivalente de  Etanol Anidro comercializado em 2024 (m³)]]</f>
        <v>#DIV/0!</v>
      </c>
      <c r="H142" s="17">
        <v>0</v>
      </c>
      <c r="I142" s="34" t="e">
        <f t="shared" si="18"/>
        <v>#DIV/0!</v>
      </c>
      <c r="J142" s="7" t="e">
        <f t="shared" si="19"/>
        <v>#DIV/0!</v>
      </c>
      <c r="K142" s="7" t="e">
        <f>IF(Tabela353[[#This Row],[% homologado]]&gt;=0.9,"Contrato de Fornecimento",IF(Tabela353[[#This Row],[% Cadastrado]]&lt;0.9,"Compra Direta"))</f>
        <v>#DIV/0!</v>
      </c>
    </row>
    <row r="143" spans="1:11" x14ac:dyDescent="0.35">
      <c r="A143" s="16" t="s">
        <v>136</v>
      </c>
      <c r="B143" s="3" t="s">
        <v>306</v>
      </c>
      <c r="C143" s="39">
        <v>0</v>
      </c>
      <c r="D143" s="35">
        <f t="shared" si="16"/>
        <v>0</v>
      </c>
      <c r="E143" s="40">
        <f t="shared" si="17"/>
        <v>0</v>
      </c>
      <c r="F143" s="17">
        <v>0</v>
      </c>
      <c r="G143" s="18" t="e">
        <f>Tabela353[[#This Row],[Volume
Cadastrado (m³)]]/Tabela353[[#This Row],[Volume equivalente de  Etanol Anidro comercializado em 2024 (m³)]]</f>
        <v>#DIV/0!</v>
      </c>
      <c r="H143" s="17">
        <v>0</v>
      </c>
      <c r="I143" s="34" t="e">
        <f t="shared" si="18"/>
        <v>#DIV/0!</v>
      </c>
      <c r="J143" s="7" t="e">
        <f t="shared" si="19"/>
        <v>#DIV/0!</v>
      </c>
      <c r="K143" s="7" t="e">
        <f>IF(Tabela353[[#This Row],[% homologado]]&gt;=0.9,"Contrato de Fornecimento",IF(Tabela353[[#This Row],[% Cadastrado]]&lt;0.9,"Compra Direta"))</f>
        <v>#DIV/0!</v>
      </c>
    </row>
    <row r="144" spans="1:11" x14ac:dyDescent="0.35">
      <c r="A144" s="16" t="s">
        <v>138</v>
      </c>
      <c r="B144" s="3" t="s">
        <v>345</v>
      </c>
      <c r="C144" s="39">
        <v>0</v>
      </c>
      <c r="D144" s="35">
        <f t="shared" si="16"/>
        <v>0</v>
      </c>
      <c r="E144" s="40">
        <f t="shared" si="17"/>
        <v>0</v>
      </c>
      <c r="F144" s="17">
        <v>0</v>
      </c>
      <c r="G144" s="18" t="e">
        <f>Tabela353[[#This Row],[Volume
Cadastrado (m³)]]/Tabela353[[#This Row],[Volume equivalente de  Etanol Anidro comercializado em 2024 (m³)]]</f>
        <v>#DIV/0!</v>
      </c>
      <c r="H144" s="17">
        <v>0</v>
      </c>
      <c r="I144" s="42" t="e">
        <f t="shared" si="18"/>
        <v>#DIV/0!</v>
      </c>
      <c r="J144" s="7" t="e">
        <f t="shared" si="19"/>
        <v>#DIV/0!</v>
      </c>
      <c r="K144" s="7" t="e">
        <f>IF(Tabela353[[#This Row],[% homologado]]&gt;=0.9,"Contrato de Fornecimento",IF(Tabela353[[#This Row],[% Cadastrado]]&lt;0.9,"Compra Direta"))</f>
        <v>#DIV/0!</v>
      </c>
    </row>
    <row r="145" spans="1:11" x14ac:dyDescent="0.35">
      <c r="A145" s="16" t="s">
        <v>271</v>
      </c>
      <c r="B145" s="3" t="s">
        <v>272</v>
      </c>
      <c r="C145" s="39">
        <v>0</v>
      </c>
      <c r="D145" s="35">
        <f t="shared" si="16"/>
        <v>0</v>
      </c>
      <c r="E145" s="40">
        <f t="shared" si="17"/>
        <v>0</v>
      </c>
      <c r="F145" s="17">
        <v>0</v>
      </c>
      <c r="G145" s="18" t="e">
        <f>Tabela353[[#This Row],[Volume
Cadastrado (m³)]]/Tabela353[[#This Row],[Volume equivalente de  Etanol Anidro comercializado em 2024 (m³)]]</f>
        <v>#DIV/0!</v>
      </c>
      <c r="H145" s="17">
        <v>0</v>
      </c>
      <c r="I145" s="34" t="e">
        <f t="shared" si="18"/>
        <v>#DIV/0!</v>
      </c>
      <c r="J145" s="7" t="e">
        <f t="shared" si="19"/>
        <v>#DIV/0!</v>
      </c>
      <c r="K145" s="7" t="e">
        <f>IF(Tabela353[[#This Row],[% homologado]]&gt;=0.9,"Contrato de Fornecimento",IF(Tabela353[[#This Row],[% Cadastrado]]&lt;0.9,"Compra Direta"))</f>
        <v>#DIV/0!</v>
      </c>
    </row>
    <row r="146" spans="1:11" x14ac:dyDescent="0.35">
      <c r="A146" s="16" t="s">
        <v>287</v>
      </c>
      <c r="B146" s="3" t="s">
        <v>288</v>
      </c>
      <c r="C146" s="39">
        <v>0</v>
      </c>
      <c r="D146" s="35">
        <f t="shared" si="16"/>
        <v>0</v>
      </c>
      <c r="E146" s="40">
        <f t="shared" si="17"/>
        <v>0</v>
      </c>
      <c r="F146" s="17">
        <v>0</v>
      </c>
      <c r="G146" s="18" t="e">
        <f>Tabela353[[#This Row],[Volume
Cadastrado (m³)]]/Tabela353[[#This Row],[Volume equivalente de  Etanol Anidro comercializado em 2024 (m³)]]</f>
        <v>#DIV/0!</v>
      </c>
      <c r="H146" s="17">
        <v>0</v>
      </c>
      <c r="I146" s="34" t="e">
        <f t="shared" si="18"/>
        <v>#DIV/0!</v>
      </c>
      <c r="J146" s="7" t="e">
        <f t="shared" si="19"/>
        <v>#DIV/0!</v>
      </c>
      <c r="K146" s="7" t="e">
        <f>IF(Tabela353[[#This Row],[% homologado]]&gt;=0.9,"Contrato de Fornecimento",IF(Tabela353[[#This Row],[% Cadastrado]]&lt;0.9,"Compra Direta"))</f>
        <v>#DIV/0!</v>
      </c>
    </row>
    <row r="147" spans="1:11" x14ac:dyDescent="0.35">
      <c r="A147" s="16" t="s">
        <v>139</v>
      </c>
      <c r="B147" s="3" t="s">
        <v>219</v>
      </c>
      <c r="C147" s="39">
        <v>0</v>
      </c>
      <c r="D147" s="35">
        <f t="shared" si="16"/>
        <v>0</v>
      </c>
      <c r="E147" s="40">
        <f t="shared" si="17"/>
        <v>0</v>
      </c>
      <c r="F147" s="17">
        <v>0</v>
      </c>
      <c r="G147" s="18" t="e">
        <f>Tabela353[[#This Row],[Volume
Cadastrado (m³)]]/Tabela353[[#This Row],[Volume equivalente de  Etanol Anidro comercializado em 2024 (m³)]]</f>
        <v>#DIV/0!</v>
      </c>
      <c r="H147" s="17">
        <v>0</v>
      </c>
      <c r="I147" s="34" t="e">
        <f t="shared" si="18"/>
        <v>#DIV/0!</v>
      </c>
      <c r="J147" s="7" t="e">
        <f t="shared" si="19"/>
        <v>#DIV/0!</v>
      </c>
      <c r="K147" s="7" t="e">
        <f>IF(Tabela353[[#This Row],[% homologado]]&gt;=0.9,"Contrato de Fornecimento",IF(Tabela353[[#This Row],[% Cadastrado]]&lt;0.9,"Compra Direta"))</f>
        <v>#DIV/0!</v>
      </c>
    </row>
    <row r="148" spans="1:11" x14ac:dyDescent="0.35">
      <c r="A148" s="16" t="s">
        <v>342</v>
      </c>
      <c r="B148" s="3" t="s">
        <v>343</v>
      </c>
      <c r="C148" s="39">
        <v>0</v>
      </c>
      <c r="D148" s="35">
        <f t="shared" si="16"/>
        <v>0</v>
      </c>
      <c r="E148" s="40">
        <f t="shared" si="17"/>
        <v>0</v>
      </c>
      <c r="F148" s="17">
        <v>0</v>
      </c>
      <c r="G148" s="18" t="e">
        <f>Tabela353[[#This Row],[Volume
Cadastrado (m³)]]/Tabela353[[#This Row],[Volume equivalente de  Etanol Anidro comercializado em 2024 (m³)]]</f>
        <v>#DIV/0!</v>
      </c>
      <c r="H148" s="17">
        <v>0</v>
      </c>
      <c r="I148" s="34" t="e">
        <f t="shared" si="18"/>
        <v>#DIV/0!</v>
      </c>
      <c r="J148" s="7" t="e">
        <f t="shared" si="19"/>
        <v>#DIV/0!</v>
      </c>
      <c r="K148" s="7" t="e">
        <f>IF(Tabela353[[#This Row],[% homologado]]&gt;=0.9,"Contrato de Fornecimento",IF(Tabela353[[#This Row],[% Cadastrado]]&lt;0.9,"Compra Direta"))</f>
        <v>#DIV/0!</v>
      </c>
    </row>
    <row r="149" spans="1:11" x14ac:dyDescent="0.35">
      <c r="A149" s="16" t="s">
        <v>140</v>
      </c>
      <c r="B149" s="3" t="s">
        <v>258</v>
      </c>
      <c r="C149" s="39">
        <v>0</v>
      </c>
      <c r="D149" s="35">
        <f t="shared" si="16"/>
        <v>0</v>
      </c>
      <c r="E149" s="40">
        <f t="shared" si="17"/>
        <v>0</v>
      </c>
      <c r="F149" s="17">
        <v>0</v>
      </c>
      <c r="G149" s="18" t="e">
        <f>Tabela353[[#This Row],[Volume
Cadastrado (m³)]]/Tabela353[[#This Row],[Volume equivalente de  Etanol Anidro comercializado em 2024 (m³)]]</f>
        <v>#DIV/0!</v>
      </c>
      <c r="H149" s="17">
        <v>0</v>
      </c>
      <c r="I149" s="34" t="e">
        <f t="shared" si="18"/>
        <v>#DIV/0!</v>
      </c>
      <c r="J149" s="7" t="e">
        <f t="shared" si="19"/>
        <v>#DIV/0!</v>
      </c>
      <c r="K149" s="7" t="e">
        <f>IF(Tabela353[[#This Row],[% homologado]]&gt;=0.9,"Contrato de Fornecimento",IF(Tabela353[[#This Row],[% Cadastrado]]&lt;0.9,"Compra Direta"))</f>
        <v>#DIV/0!</v>
      </c>
    </row>
    <row r="150" spans="1:11" x14ac:dyDescent="0.35">
      <c r="A150" s="16" t="s">
        <v>141</v>
      </c>
      <c r="B150" s="3" t="s">
        <v>277</v>
      </c>
      <c r="C150" s="39">
        <v>0</v>
      </c>
      <c r="D150" s="35">
        <f t="shared" si="16"/>
        <v>0</v>
      </c>
      <c r="E150" s="40">
        <f t="shared" si="17"/>
        <v>0</v>
      </c>
      <c r="F150" s="17">
        <v>0</v>
      </c>
      <c r="G150" s="18" t="e">
        <f>Tabela353[[#This Row],[Volume
Cadastrado (m³)]]/Tabela353[[#This Row],[Volume equivalente de  Etanol Anidro comercializado em 2024 (m³)]]</f>
        <v>#DIV/0!</v>
      </c>
      <c r="H150" s="17">
        <v>0</v>
      </c>
      <c r="I150" s="34" t="e">
        <f t="shared" si="18"/>
        <v>#DIV/0!</v>
      </c>
      <c r="J150" s="7" t="e">
        <f t="shared" si="19"/>
        <v>#DIV/0!</v>
      </c>
      <c r="K150" s="7" t="e">
        <f>IF(Tabela353[[#This Row],[% homologado]]&gt;=0.9,"Contrato de Fornecimento",IF(Tabela353[[#This Row],[% Cadastrado]]&lt;0.9,"Compra Direta"))</f>
        <v>#DIV/0!</v>
      </c>
    </row>
    <row r="151" spans="1:11" x14ac:dyDescent="0.35">
      <c r="A151" s="16" t="s">
        <v>142</v>
      </c>
      <c r="B151" s="3" t="s">
        <v>311</v>
      </c>
      <c r="C151" s="39">
        <v>0</v>
      </c>
      <c r="D151" s="35">
        <f t="shared" si="16"/>
        <v>0</v>
      </c>
      <c r="E151" s="40">
        <f t="shared" si="17"/>
        <v>0</v>
      </c>
      <c r="F151" s="17">
        <v>0</v>
      </c>
      <c r="G151" s="18" t="e">
        <f>Tabela353[[#This Row],[Volume
Cadastrado (m³)]]/Tabela353[[#This Row],[Volume equivalente de  Etanol Anidro comercializado em 2024 (m³)]]</f>
        <v>#DIV/0!</v>
      </c>
      <c r="H151" s="17">
        <v>0</v>
      </c>
      <c r="I151" s="34" t="e">
        <f t="shared" si="18"/>
        <v>#DIV/0!</v>
      </c>
      <c r="J151" s="7" t="e">
        <f t="shared" si="19"/>
        <v>#DIV/0!</v>
      </c>
      <c r="K151" s="7" t="e">
        <f>IF(Tabela353[[#This Row],[% homologado]]&gt;=0.9,"Contrato de Fornecimento",IF(Tabela353[[#This Row],[% Cadastrado]]&lt;0.9,"Compra Direta"))</f>
        <v>#DIV/0!</v>
      </c>
    </row>
    <row r="152" spans="1:11" x14ac:dyDescent="0.35">
      <c r="A152" s="16" t="s">
        <v>333</v>
      </c>
      <c r="B152" s="3" t="s">
        <v>334</v>
      </c>
      <c r="C152" s="39">
        <v>0</v>
      </c>
      <c r="D152" s="35">
        <f t="shared" si="16"/>
        <v>0</v>
      </c>
      <c r="E152" s="40">
        <f t="shared" si="17"/>
        <v>0</v>
      </c>
      <c r="F152" s="17">
        <v>0</v>
      </c>
      <c r="G152" s="18" t="e">
        <f>Tabela353[[#This Row],[Volume
Cadastrado (m³)]]/Tabela353[[#This Row],[Volume equivalente de  Etanol Anidro comercializado em 2024 (m³)]]</f>
        <v>#DIV/0!</v>
      </c>
      <c r="H152" s="17">
        <v>0</v>
      </c>
      <c r="I152" s="34" t="e">
        <f t="shared" si="18"/>
        <v>#DIV/0!</v>
      </c>
      <c r="J152" s="7" t="e">
        <f t="shared" si="19"/>
        <v>#DIV/0!</v>
      </c>
      <c r="K152" s="7" t="e">
        <f>IF(Tabela353[[#This Row],[% homologado]]&gt;=0.9,"Contrato de Fornecimento",IF(Tabela353[[#This Row],[% Cadastrado]]&lt;0.9,"Compra Direta"))</f>
        <v>#DIV/0!</v>
      </c>
    </row>
    <row r="153" spans="1:11" x14ac:dyDescent="0.35">
      <c r="A153" s="16" t="s">
        <v>143</v>
      </c>
      <c r="B153" s="3" t="s">
        <v>398</v>
      </c>
      <c r="C153" s="39">
        <v>0</v>
      </c>
      <c r="D153" s="35">
        <f t="shared" si="16"/>
        <v>0</v>
      </c>
      <c r="E153" s="40">
        <f t="shared" si="17"/>
        <v>0</v>
      </c>
      <c r="F153" s="17">
        <v>0</v>
      </c>
      <c r="G153" s="18" t="e">
        <f>Tabela353[[#This Row],[Volume
Cadastrado (m³)]]/Tabela353[[#This Row],[Volume equivalente de  Etanol Anidro comercializado em 2024 (m³)]]</f>
        <v>#DIV/0!</v>
      </c>
      <c r="H153" s="17">
        <v>0</v>
      </c>
      <c r="I153" s="42" t="e">
        <f t="shared" si="18"/>
        <v>#DIV/0!</v>
      </c>
      <c r="J153" s="7" t="e">
        <f t="shared" si="19"/>
        <v>#DIV/0!</v>
      </c>
      <c r="K153" s="7" t="e">
        <f>IF(Tabela353[[#This Row],[% homologado]]&gt;=0.9,"Contrato de Fornecimento",IF(Tabela353[[#This Row],[% Cadastrado]]&lt;0.9,"Compra Direta"))</f>
        <v>#DIV/0!</v>
      </c>
    </row>
    <row r="154" spans="1:11" x14ac:dyDescent="0.35">
      <c r="A154" s="16" t="s">
        <v>145</v>
      </c>
      <c r="B154" s="3" t="s">
        <v>188</v>
      </c>
      <c r="C154" s="39">
        <v>0</v>
      </c>
      <c r="D154" s="35">
        <f t="shared" si="16"/>
        <v>0</v>
      </c>
      <c r="E154" s="40">
        <f t="shared" si="17"/>
        <v>0</v>
      </c>
      <c r="F154" s="17">
        <v>0</v>
      </c>
      <c r="G154" s="18" t="e">
        <f>Tabela353[[#This Row],[Volume
Cadastrado (m³)]]/Tabela353[[#This Row],[Volume equivalente de  Etanol Anidro comercializado em 2024 (m³)]]</f>
        <v>#DIV/0!</v>
      </c>
      <c r="H154" s="17">
        <v>0</v>
      </c>
      <c r="I154" s="34" t="e">
        <f t="shared" si="18"/>
        <v>#DIV/0!</v>
      </c>
      <c r="J154" s="7" t="e">
        <f t="shared" si="19"/>
        <v>#DIV/0!</v>
      </c>
      <c r="K154" s="7" t="e">
        <f>IF(Tabela353[[#This Row],[% homologado]]&gt;=0.9,"Contrato de Fornecimento",IF(Tabela353[[#This Row],[% Cadastrado]]&lt;0.9,"Compra Direta"))</f>
        <v>#DIV/0!</v>
      </c>
    </row>
    <row r="155" spans="1:11" x14ac:dyDescent="0.35">
      <c r="A155" s="16" t="s">
        <v>146</v>
      </c>
      <c r="B155" s="3" t="s">
        <v>299</v>
      </c>
      <c r="C155" s="39">
        <v>0</v>
      </c>
      <c r="D155" s="35">
        <f t="shared" si="16"/>
        <v>0</v>
      </c>
      <c r="E155" s="40">
        <f t="shared" si="17"/>
        <v>0</v>
      </c>
      <c r="F155" s="17">
        <v>0</v>
      </c>
      <c r="G155" s="18" t="e">
        <f>Tabela353[[#This Row],[Volume
Cadastrado (m³)]]/Tabela353[[#This Row],[Volume equivalente de  Etanol Anidro comercializado em 2024 (m³)]]</f>
        <v>#DIV/0!</v>
      </c>
      <c r="H155" s="17">
        <v>0</v>
      </c>
      <c r="I155" s="34" t="e">
        <f t="shared" si="18"/>
        <v>#DIV/0!</v>
      </c>
      <c r="J155" s="7" t="e">
        <f t="shared" si="19"/>
        <v>#DIV/0!</v>
      </c>
      <c r="K155" s="7" t="e">
        <f>IF(Tabela353[[#This Row],[% homologado]]&gt;=0.9,"Contrato de Fornecimento",IF(Tabela353[[#This Row],[% Cadastrado]]&lt;0.9,"Compra Direta"))</f>
        <v>#DIV/0!</v>
      </c>
    </row>
    <row r="156" spans="1:11" x14ac:dyDescent="0.35">
      <c r="A156" s="16" t="s">
        <v>322</v>
      </c>
      <c r="B156" s="3" t="s">
        <v>323</v>
      </c>
      <c r="C156" s="39">
        <v>0</v>
      </c>
      <c r="D156" s="35">
        <f t="shared" si="16"/>
        <v>0</v>
      </c>
      <c r="E156" s="40">
        <f t="shared" si="17"/>
        <v>0</v>
      </c>
      <c r="F156" s="17">
        <v>0</v>
      </c>
      <c r="G156" s="18" t="e">
        <f>Tabela353[[#This Row],[Volume
Cadastrado (m³)]]/Tabela353[[#This Row],[Volume equivalente de  Etanol Anidro comercializado em 2024 (m³)]]</f>
        <v>#DIV/0!</v>
      </c>
      <c r="H156" s="17">
        <v>0</v>
      </c>
      <c r="I156" s="34" t="e">
        <f t="shared" si="18"/>
        <v>#DIV/0!</v>
      </c>
      <c r="J156" s="7" t="e">
        <f t="shared" si="19"/>
        <v>#DIV/0!</v>
      </c>
      <c r="K156" s="7" t="e">
        <f>IF(Tabela353[[#This Row],[% homologado]]&gt;=0.9,"Contrato de Fornecimento",IF(Tabela353[[#This Row],[% Cadastrado]]&lt;0.9,"Compra Direta"))</f>
        <v>#DIV/0!</v>
      </c>
    </row>
    <row r="157" spans="1:11" x14ac:dyDescent="0.35">
      <c r="A157" s="16" t="s">
        <v>150</v>
      </c>
      <c r="B157" s="3" t="s">
        <v>362</v>
      </c>
      <c r="C157" s="39">
        <v>0</v>
      </c>
      <c r="D157" s="35">
        <f t="shared" si="16"/>
        <v>0</v>
      </c>
      <c r="E157" s="40">
        <f t="shared" si="17"/>
        <v>0</v>
      </c>
      <c r="F157" s="17">
        <v>0</v>
      </c>
      <c r="G157" s="18" t="e">
        <f>Tabela353[[#This Row],[Volume
Cadastrado (m³)]]/Tabela353[[#This Row],[Volume equivalente de  Etanol Anidro comercializado em 2024 (m³)]]</f>
        <v>#DIV/0!</v>
      </c>
      <c r="H157" s="17">
        <v>0</v>
      </c>
      <c r="I157" s="34" t="e">
        <f t="shared" si="18"/>
        <v>#DIV/0!</v>
      </c>
      <c r="J157" s="7" t="e">
        <f t="shared" si="19"/>
        <v>#DIV/0!</v>
      </c>
      <c r="K157" s="7" t="e">
        <f>IF(Tabela353[[#This Row],[% homologado]]&gt;=0.9,"Contrato de Fornecimento",IF(Tabela353[[#This Row],[% Cadastrado]]&lt;0.9,"Compra Direta"))</f>
        <v>#DIV/0!</v>
      </c>
    </row>
    <row r="158" spans="1:11" x14ac:dyDescent="0.35">
      <c r="A158" s="16" t="s">
        <v>152</v>
      </c>
      <c r="B158" s="3" t="s">
        <v>324</v>
      </c>
      <c r="C158" s="39">
        <v>0</v>
      </c>
      <c r="D158" s="35">
        <f t="shared" si="16"/>
        <v>0</v>
      </c>
      <c r="E158" s="40">
        <f t="shared" si="17"/>
        <v>0</v>
      </c>
      <c r="F158" s="17">
        <v>0</v>
      </c>
      <c r="G158" s="18" t="e">
        <f>Tabela353[[#This Row],[Volume
Cadastrado (m³)]]/Tabela353[[#This Row],[Volume equivalente de  Etanol Anidro comercializado em 2024 (m³)]]</f>
        <v>#DIV/0!</v>
      </c>
      <c r="H158" s="17">
        <v>0</v>
      </c>
      <c r="I158" s="34" t="e">
        <f t="shared" si="18"/>
        <v>#DIV/0!</v>
      </c>
      <c r="J158" s="7" t="e">
        <f t="shared" si="19"/>
        <v>#DIV/0!</v>
      </c>
      <c r="K158" s="7" t="e">
        <f>IF(Tabela353[[#This Row],[% homologado]]&gt;=0.9,"Contrato de Fornecimento",IF(Tabela353[[#This Row],[% Cadastrado]]&lt;0.9,"Compra Direta"))</f>
        <v>#DIV/0!</v>
      </c>
    </row>
    <row r="159" spans="1:11" x14ac:dyDescent="0.35">
      <c r="A159" s="16" t="s">
        <v>328</v>
      </c>
      <c r="B159" s="3" t="s">
        <v>329</v>
      </c>
      <c r="C159" s="39">
        <v>0</v>
      </c>
      <c r="D159" s="35">
        <f t="shared" si="16"/>
        <v>0</v>
      </c>
      <c r="E159" s="41">
        <f t="shared" si="17"/>
        <v>0</v>
      </c>
      <c r="F159" s="17">
        <v>0</v>
      </c>
      <c r="G159" s="18" t="e">
        <f>Tabela353[[#This Row],[Volume
Cadastrado (m³)]]/Tabela353[[#This Row],[Volume equivalente de  Etanol Anidro comercializado em 2024 (m³)]]</f>
        <v>#DIV/0!</v>
      </c>
      <c r="H159" s="17">
        <v>0</v>
      </c>
      <c r="I159" s="34" t="e">
        <f t="shared" si="18"/>
        <v>#DIV/0!</v>
      </c>
      <c r="J159" s="7" t="e">
        <f t="shared" si="19"/>
        <v>#DIV/0!</v>
      </c>
      <c r="K159" s="7" t="e">
        <f>IF(Tabela353[[#This Row],[% homologado]]&gt;=0.9,"Contrato de Fornecimento",IF(Tabela353[[#This Row],[% Cadastrado]]&lt;0.9,"Compra Direta"))</f>
        <v>#DIV/0!</v>
      </c>
    </row>
    <row r="160" spans="1:11" x14ac:dyDescent="0.35">
      <c r="A160" s="16" t="s">
        <v>153</v>
      </c>
      <c r="B160" s="3" t="s">
        <v>336</v>
      </c>
      <c r="C160" s="39">
        <v>0</v>
      </c>
      <c r="D160" s="35">
        <f t="shared" si="16"/>
        <v>0</v>
      </c>
      <c r="E160" s="40">
        <f t="shared" si="17"/>
        <v>0</v>
      </c>
      <c r="F160" s="17">
        <v>0</v>
      </c>
      <c r="G160" s="18" t="e">
        <f>Tabela353[[#This Row],[Volume
Cadastrado (m³)]]/Tabela353[[#This Row],[Volume equivalente de  Etanol Anidro comercializado em 2024 (m³)]]</f>
        <v>#DIV/0!</v>
      </c>
      <c r="H160" s="17">
        <v>0</v>
      </c>
      <c r="I160" s="34" t="e">
        <f t="shared" si="18"/>
        <v>#DIV/0!</v>
      </c>
      <c r="J160" s="7" t="e">
        <f t="shared" si="19"/>
        <v>#DIV/0!</v>
      </c>
      <c r="K160" s="7" t="e">
        <f>IF(Tabela353[[#This Row],[% homologado]]&gt;=0.9,"Contrato de Fornecimento",IF(Tabela353[[#This Row],[% Cadastrado]]&lt;0.9,"Compra Direta"))</f>
        <v>#DIV/0!</v>
      </c>
    </row>
    <row r="161" spans="1:11" x14ac:dyDescent="0.35">
      <c r="A161" s="16" t="s">
        <v>360</v>
      </c>
      <c r="B161" s="3" t="s">
        <v>361</v>
      </c>
      <c r="C161" s="39">
        <v>0</v>
      </c>
      <c r="D161" s="35">
        <f t="shared" si="16"/>
        <v>0</v>
      </c>
      <c r="E161" s="40">
        <f t="shared" si="17"/>
        <v>0</v>
      </c>
      <c r="F161" s="17">
        <v>0</v>
      </c>
      <c r="G161" s="18" t="e">
        <f>Tabela353[[#This Row],[Volume
Cadastrado (m³)]]/Tabela353[[#This Row],[Volume equivalente de  Etanol Anidro comercializado em 2024 (m³)]]</f>
        <v>#DIV/0!</v>
      </c>
      <c r="H161" s="17">
        <v>0</v>
      </c>
      <c r="I161" s="42" t="e">
        <f t="shared" si="18"/>
        <v>#DIV/0!</v>
      </c>
      <c r="J161" s="7" t="e">
        <f t="shared" si="19"/>
        <v>#DIV/0!</v>
      </c>
      <c r="K161" s="7" t="e">
        <f>IF(Tabela353[[#This Row],[% homologado]]&gt;=0.9,"Contrato de Fornecimento",IF(Tabela353[[#This Row],[% Cadastrado]]&lt;0.9,"Compra Direta"))</f>
        <v>#DIV/0!</v>
      </c>
    </row>
    <row r="162" spans="1:11" x14ac:dyDescent="0.35">
      <c r="A162" s="16" t="s">
        <v>154</v>
      </c>
      <c r="B162" s="3" t="s">
        <v>399</v>
      </c>
      <c r="C162" s="39">
        <v>0</v>
      </c>
      <c r="D162" s="35">
        <f t="shared" si="16"/>
        <v>0</v>
      </c>
      <c r="E162" s="40">
        <f t="shared" si="17"/>
        <v>0</v>
      </c>
      <c r="F162" s="17">
        <v>0</v>
      </c>
      <c r="G162" s="18" t="e">
        <f>Tabela353[[#This Row],[Volume
Cadastrado (m³)]]/Tabela353[[#This Row],[Volume equivalente de  Etanol Anidro comercializado em 2024 (m³)]]</f>
        <v>#DIV/0!</v>
      </c>
      <c r="H162" s="17">
        <v>0</v>
      </c>
      <c r="I162" s="34" t="e">
        <f t="shared" si="18"/>
        <v>#DIV/0!</v>
      </c>
      <c r="J162" s="7" t="e">
        <f t="shared" si="19"/>
        <v>#DIV/0!</v>
      </c>
      <c r="K162" s="7" t="e">
        <f>IF(Tabela353[[#This Row],[% homologado]]&gt;=0.9,"Contrato de Fornecimento",IF(Tabela353[[#This Row],[% Cadastrado]]&lt;0.9,"Compra Direta"))</f>
        <v>#DIV/0!</v>
      </c>
    </row>
    <row r="163" spans="1:11" x14ac:dyDescent="0.35">
      <c r="A163" s="16" t="s">
        <v>127</v>
      </c>
      <c r="B163" s="3" t="s">
        <v>235</v>
      </c>
      <c r="C163" s="39">
        <v>0</v>
      </c>
      <c r="D163" s="35">
        <f t="shared" si="16"/>
        <v>0</v>
      </c>
      <c r="E163" s="40">
        <f t="shared" si="17"/>
        <v>0</v>
      </c>
      <c r="F163" s="17">
        <v>0</v>
      </c>
      <c r="G163" s="18" t="e">
        <f>Tabela353[[#This Row],[Volume
Cadastrado (m³)]]/Tabela353[[#This Row],[Volume equivalente de  Etanol Anidro comercializado em 2024 (m³)]]</f>
        <v>#DIV/0!</v>
      </c>
      <c r="H163" s="17">
        <v>0</v>
      </c>
      <c r="I163" s="34" t="e">
        <f t="shared" si="18"/>
        <v>#DIV/0!</v>
      </c>
      <c r="J163" s="7" t="e">
        <f t="shared" si="19"/>
        <v>#DIV/0!</v>
      </c>
      <c r="K163" s="7" t="e">
        <f>IF(Tabela353[[#This Row],[% homologado]]&gt;=0.9,"Contrato de Fornecimento",IF(Tabela353[[#This Row],[% Cadastrado]]&lt;0.9,"Compra Direta"))</f>
        <v>#DIV/0!</v>
      </c>
    </row>
    <row r="164" spans="1:11" x14ac:dyDescent="0.35">
      <c r="A164" s="16" t="s">
        <v>366</v>
      </c>
      <c r="B164" s="3" t="s">
        <v>367</v>
      </c>
      <c r="C164" s="39">
        <v>0</v>
      </c>
      <c r="D164" s="35">
        <f t="shared" si="16"/>
        <v>0</v>
      </c>
      <c r="E164" s="40">
        <f t="shared" si="17"/>
        <v>0</v>
      </c>
      <c r="F164" s="17">
        <v>0</v>
      </c>
      <c r="G164" s="18" t="e">
        <f>Tabela353[[#This Row],[Volume
Cadastrado (m³)]]/Tabela353[[#This Row],[Volume equivalente de  Etanol Anidro comercializado em 2024 (m³)]]</f>
        <v>#DIV/0!</v>
      </c>
      <c r="H164" s="17">
        <v>0</v>
      </c>
      <c r="I164" s="34" t="e">
        <f t="shared" si="18"/>
        <v>#DIV/0!</v>
      </c>
      <c r="J164" s="7" t="e">
        <f t="shared" si="19"/>
        <v>#DIV/0!</v>
      </c>
      <c r="K164" s="7" t="e">
        <f>IF(Tabela353[[#This Row],[% homologado]]&gt;=0.9,"Contrato de Fornecimento",IF(Tabela353[[#This Row],[% Cadastrado]]&lt;0.9,"Compra Direta"))</f>
        <v>#DIV/0!</v>
      </c>
    </row>
    <row r="165" spans="1:11" x14ac:dyDescent="0.35">
      <c r="A165" s="16" t="s">
        <v>155</v>
      </c>
      <c r="B165" s="3" t="s">
        <v>298</v>
      </c>
      <c r="C165" s="39">
        <v>0</v>
      </c>
      <c r="D165" s="35">
        <f t="shared" si="16"/>
        <v>0</v>
      </c>
      <c r="E165" s="40">
        <f t="shared" si="17"/>
        <v>0</v>
      </c>
      <c r="F165" s="17">
        <v>0</v>
      </c>
      <c r="G165" s="18" t="e">
        <f>Tabela353[[#This Row],[Volume
Cadastrado (m³)]]/Tabela353[[#This Row],[Volume equivalente de  Etanol Anidro comercializado em 2024 (m³)]]</f>
        <v>#DIV/0!</v>
      </c>
      <c r="H165" s="17">
        <v>0</v>
      </c>
      <c r="I165" s="34" t="e">
        <f t="shared" si="18"/>
        <v>#DIV/0!</v>
      </c>
      <c r="J165" s="7" t="e">
        <f t="shared" si="19"/>
        <v>#DIV/0!</v>
      </c>
      <c r="K165" s="7" t="e">
        <f>IF(Tabela353[[#This Row],[% homologado]]&gt;=0.9,"Contrato de Fornecimento",IF(Tabela353[[#This Row],[% Cadastrado]]&lt;0.9,"Compra Direta"))</f>
        <v>#DIV/0!</v>
      </c>
    </row>
    <row r="166" spans="1:11" x14ac:dyDescent="0.35">
      <c r="A166" s="16" t="s">
        <v>223</v>
      </c>
      <c r="B166" s="3" t="s">
        <v>224</v>
      </c>
      <c r="C166" s="39">
        <v>0</v>
      </c>
      <c r="D166" s="35">
        <f t="shared" si="16"/>
        <v>0</v>
      </c>
      <c r="E166" s="40">
        <f t="shared" si="17"/>
        <v>0</v>
      </c>
      <c r="F166" s="17">
        <v>0</v>
      </c>
      <c r="G166" s="18" t="e">
        <f>Tabela353[[#This Row],[Volume
Cadastrado (m³)]]/Tabela353[[#This Row],[Volume equivalente de  Etanol Anidro comercializado em 2024 (m³)]]</f>
        <v>#DIV/0!</v>
      </c>
      <c r="H166" s="17">
        <v>0</v>
      </c>
      <c r="I166" s="34" t="e">
        <f t="shared" si="18"/>
        <v>#DIV/0!</v>
      </c>
      <c r="J166" s="7" t="e">
        <f t="shared" si="19"/>
        <v>#DIV/0!</v>
      </c>
      <c r="K166" s="7" t="e">
        <f>IF(Tabela353[[#This Row],[% homologado]]&gt;=0.9,"Contrato de Fornecimento",IF(Tabela353[[#This Row],[% Cadastrado]]&lt;0.9,"Compra Direta"))</f>
        <v>#DIV/0!</v>
      </c>
    </row>
    <row r="167" spans="1:11" x14ac:dyDescent="0.35">
      <c r="A167" s="16" t="s">
        <v>307</v>
      </c>
      <c r="B167" s="3" t="s">
        <v>308</v>
      </c>
      <c r="C167" s="39">
        <v>0</v>
      </c>
      <c r="D167" s="35">
        <f t="shared" ref="D167:D193" si="20">C167*0.7</f>
        <v>0</v>
      </c>
      <c r="E167" s="40">
        <f t="shared" ref="E167:E193" si="21">C167*0.9</f>
        <v>0</v>
      </c>
      <c r="F167" s="17">
        <v>0</v>
      </c>
      <c r="G167" s="18" t="e">
        <f>Tabela353[[#This Row],[Volume
Cadastrado (m³)]]/Tabela353[[#This Row],[Volume equivalente de  Etanol Anidro comercializado em 2024 (m³)]]</f>
        <v>#DIV/0!</v>
      </c>
      <c r="H167" s="17">
        <v>0</v>
      </c>
      <c r="I167" s="34" t="e">
        <f t="shared" ref="I167:I193" si="22">H167/C167</f>
        <v>#DIV/0!</v>
      </c>
      <c r="J167" s="7" t="e">
        <f t="shared" ref="J167:J193" si="23">IF(I167&gt;=90%,"Sim","Não")</f>
        <v>#DIV/0!</v>
      </c>
      <c r="K167" s="7" t="e">
        <f>IF(Tabela353[[#This Row],[% homologado]]&gt;=0.9,"Contrato de Fornecimento",IF(Tabela353[[#This Row],[% Cadastrado]]&lt;0.9,"Compra Direta"))</f>
        <v>#DIV/0!</v>
      </c>
    </row>
    <row r="168" spans="1:11" x14ac:dyDescent="0.35">
      <c r="A168" s="16" t="s">
        <v>156</v>
      </c>
      <c r="B168" s="3" t="s">
        <v>364</v>
      </c>
      <c r="C168" s="39">
        <v>0</v>
      </c>
      <c r="D168" s="35">
        <f t="shared" si="20"/>
        <v>0</v>
      </c>
      <c r="E168" s="40">
        <f t="shared" si="21"/>
        <v>0</v>
      </c>
      <c r="F168" s="17">
        <v>0</v>
      </c>
      <c r="G168" s="18" t="e">
        <f>Tabela353[[#This Row],[Volume
Cadastrado (m³)]]/Tabela353[[#This Row],[Volume equivalente de  Etanol Anidro comercializado em 2024 (m³)]]</f>
        <v>#DIV/0!</v>
      </c>
      <c r="H168" s="17">
        <v>0</v>
      </c>
      <c r="I168" s="34" t="e">
        <f t="shared" si="22"/>
        <v>#DIV/0!</v>
      </c>
      <c r="J168" s="7" t="e">
        <f t="shared" si="23"/>
        <v>#DIV/0!</v>
      </c>
      <c r="K168" s="7" t="e">
        <f>IF(Tabela353[[#This Row],[% homologado]]&gt;=0.9,"Contrato de Fornecimento",IF(Tabela353[[#This Row],[% Cadastrado]]&lt;0.9,"Compra Direta"))</f>
        <v>#DIV/0!</v>
      </c>
    </row>
    <row r="169" spans="1:11" x14ac:dyDescent="0.35">
      <c r="A169" s="16" t="s">
        <v>157</v>
      </c>
      <c r="B169" s="3" t="s">
        <v>243</v>
      </c>
      <c r="C169" s="39">
        <v>0</v>
      </c>
      <c r="D169" s="35">
        <f t="shared" si="20"/>
        <v>0</v>
      </c>
      <c r="E169" s="40">
        <f t="shared" si="21"/>
        <v>0</v>
      </c>
      <c r="F169" s="17">
        <v>0</v>
      </c>
      <c r="G169" s="18" t="e">
        <f>Tabela353[[#This Row],[Volume
Cadastrado (m³)]]/Tabela353[[#This Row],[Volume equivalente de  Etanol Anidro comercializado em 2024 (m³)]]</f>
        <v>#DIV/0!</v>
      </c>
      <c r="H169" s="17">
        <v>0</v>
      </c>
      <c r="I169" s="34" t="e">
        <f t="shared" si="22"/>
        <v>#DIV/0!</v>
      </c>
      <c r="J169" s="7" t="e">
        <f t="shared" si="23"/>
        <v>#DIV/0!</v>
      </c>
      <c r="K169" s="7" t="e">
        <f>IF(Tabela353[[#This Row],[% homologado]]&gt;=0.9,"Contrato de Fornecimento",IF(Tabela353[[#This Row],[% Cadastrado]]&lt;0.9,"Compra Direta"))</f>
        <v>#DIV/0!</v>
      </c>
    </row>
    <row r="170" spans="1:11" x14ac:dyDescent="0.35">
      <c r="A170" s="16" t="s">
        <v>245</v>
      </c>
      <c r="B170" s="3" t="s">
        <v>246</v>
      </c>
      <c r="C170" s="39">
        <v>0</v>
      </c>
      <c r="D170" s="35">
        <f t="shared" si="20"/>
        <v>0</v>
      </c>
      <c r="E170" s="40">
        <f t="shared" si="21"/>
        <v>0</v>
      </c>
      <c r="F170" s="17">
        <v>0</v>
      </c>
      <c r="G170" s="18" t="e">
        <f>Tabela353[[#This Row],[Volume
Cadastrado (m³)]]/Tabela353[[#This Row],[Volume equivalente de  Etanol Anidro comercializado em 2024 (m³)]]</f>
        <v>#DIV/0!</v>
      </c>
      <c r="H170" s="17">
        <v>0</v>
      </c>
      <c r="I170" s="34" t="e">
        <f t="shared" si="22"/>
        <v>#DIV/0!</v>
      </c>
      <c r="J170" s="7" t="e">
        <f t="shared" si="23"/>
        <v>#DIV/0!</v>
      </c>
      <c r="K170" s="7" t="e">
        <f>IF(Tabela353[[#This Row],[% homologado]]&gt;=0.9,"Contrato de Fornecimento",IF(Tabela353[[#This Row],[% Cadastrado]]&lt;0.9,"Compra Direta"))</f>
        <v>#DIV/0!</v>
      </c>
    </row>
    <row r="171" spans="1:11" x14ac:dyDescent="0.35">
      <c r="A171" s="16" t="s">
        <v>159</v>
      </c>
      <c r="B171" s="3" t="s">
        <v>304</v>
      </c>
      <c r="C171" s="39">
        <v>0</v>
      </c>
      <c r="D171" s="35">
        <f t="shared" si="20"/>
        <v>0</v>
      </c>
      <c r="E171" s="40">
        <f t="shared" si="21"/>
        <v>0</v>
      </c>
      <c r="F171" s="17">
        <v>0</v>
      </c>
      <c r="G171" s="18" t="e">
        <f>Tabela353[[#This Row],[Volume
Cadastrado (m³)]]/Tabela353[[#This Row],[Volume equivalente de  Etanol Anidro comercializado em 2024 (m³)]]</f>
        <v>#DIV/0!</v>
      </c>
      <c r="H171" s="17">
        <v>0</v>
      </c>
      <c r="I171" s="34" t="e">
        <f t="shared" si="22"/>
        <v>#DIV/0!</v>
      </c>
      <c r="J171" s="7" t="e">
        <f t="shared" si="23"/>
        <v>#DIV/0!</v>
      </c>
      <c r="K171" s="7" t="e">
        <f>IF(Tabela353[[#This Row],[% homologado]]&gt;=0.9,"Contrato de Fornecimento",IF(Tabela353[[#This Row],[% Cadastrado]]&lt;0.9,"Compra Direta"))</f>
        <v>#DIV/0!</v>
      </c>
    </row>
    <row r="172" spans="1:11" x14ac:dyDescent="0.35">
      <c r="A172" s="16" t="s">
        <v>160</v>
      </c>
      <c r="B172" s="3" t="s">
        <v>389</v>
      </c>
      <c r="C172" s="39">
        <v>0</v>
      </c>
      <c r="D172" s="35">
        <f t="shared" si="20"/>
        <v>0</v>
      </c>
      <c r="E172" s="40">
        <f t="shared" si="21"/>
        <v>0</v>
      </c>
      <c r="F172" s="17">
        <v>0</v>
      </c>
      <c r="G172" s="18" t="e">
        <f>Tabela353[[#This Row],[Volume
Cadastrado (m³)]]/Tabela353[[#This Row],[Volume equivalente de  Etanol Anidro comercializado em 2024 (m³)]]</f>
        <v>#DIV/0!</v>
      </c>
      <c r="H172" s="17">
        <v>0</v>
      </c>
      <c r="I172" s="34" t="e">
        <f t="shared" si="22"/>
        <v>#DIV/0!</v>
      </c>
      <c r="J172" s="7" t="e">
        <f t="shared" si="23"/>
        <v>#DIV/0!</v>
      </c>
      <c r="K172" s="7" t="e">
        <f>IF(Tabela353[[#This Row],[% homologado]]&gt;=0.9,"Contrato de Fornecimento",IF(Tabela353[[#This Row],[% Cadastrado]]&lt;0.9,"Compra Direta"))</f>
        <v>#DIV/0!</v>
      </c>
    </row>
    <row r="173" spans="1:11" x14ac:dyDescent="0.35">
      <c r="A173" s="16" t="s">
        <v>161</v>
      </c>
      <c r="B173" s="3" t="s">
        <v>200</v>
      </c>
      <c r="C173" s="39">
        <v>0</v>
      </c>
      <c r="D173" s="35">
        <f t="shared" si="20"/>
        <v>0</v>
      </c>
      <c r="E173" s="40">
        <f t="shared" si="21"/>
        <v>0</v>
      </c>
      <c r="F173" s="17">
        <v>0</v>
      </c>
      <c r="G173" s="18" t="e">
        <f>Tabela353[[#This Row],[Volume
Cadastrado (m³)]]/Tabela353[[#This Row],[Volume equivalente de  Etanol Anidro comercializado em 2024 (m³)]]</f>
        <v>#DIV/0!</v>
      </c>
      <c r="H173" s="17">
        <v>0</v>
      </c>
      <c r="I173" s="34" t="e">
        <f t="shared" si="22"/>
        <v>#DIV/0!</v>
      </c>
      <c r="J173" s="7" t="e">
        <f t="shared" si="23"/>
        <v>#DIV/0!</v>
      </c>
      <c r="K173" s="7" t="e">
        <f>IF(Tabela353[[#This Row],[% homologado]]&gt;=0.9,"Contrato de Fornecimento",IF(Tabela353[[#This Row],[% Cadastrado]]&lt;0.9,"Compra Direta"))</f>
        <v>#DIV/0!</v>
      </c>
    </row>
    <row r="174" spans="1:11" x14ac:dyDescent="0.35">
      <c r="A174" s="16" t="s">
        <v>337</v>
      </c>
      <c r="B174" s="3" t="s">
        <v>338</v>
      </c>
      <c r="C174" s="39">
        <v>0</v>
      </c>
      <c r="D174" s="35">
        <f t="shared" si="20"/>
        <v>0</v>
      </c>
      <c r="E174" s="40">
        <f t="shared" si="21"/>
        <v>0</v>
      </c>
      <c r="F174" s="17">
        <v>0</v>
      </c>
      <c r="G174" s="18" t="e">
        <f>Tabela353[[#This Row],[Volume
Cadastrado (m³)]]/Tabela353[[#This Row],[Volume equivalente de  Etanol Anidro comercializado em 2024 (m³)]]</f>
        <v>#DIV/0!</v>
      </c>
      <c r="H174" s="17">
        <v>0</v>
      </c>
      <c r="I174" s="34" t="e">
        <f t="shared" si="22"/>
        <v>#DIV/0!</v>
      </c>
      <c r="J174" s="7" t="e">
        <f t="shared" si="23"/>
        <v>#DIV/0!</v>
      </c>
      <c r="K174" s="7" t="e">
        <f>IF(Tabela353[[#This Row],[% homologado]]&gt;=0.9,"Contrato de Fornecimento",IF(Tabela353[[#This Row],[% Cadastrado]]&lt;0.9,"Compra Direta"))</f>
        <v>#DIV/0!</v>
      </c>
    </row>
    <row r="175" spans="1:11" x14ac:dyDescent="0.35">
      <c r="A175" s="16" t="s">
        <v>162</v>
      </c>
      <c r="B175" s="3" t="s">
        <v>244</v>
      </c>
      <c r="C175" s="39">
        <v>0</v>
      </c>
      <c r="D175" s="35">
        <f t="shared" si="20"/>
        <v>0</v>
      </c>
      <c r="E175" s="40">
        <f t="shared" si="21"/>
        <v>0</v>
      </c>
      <c r="F175" s="17">
        <v>0</v>
      </c>
      <c r="G175" s="18" t="e">
        <f>Tabela353[[#This Row],[Volume
Cadastrado (m³)]]/Tabela353[[#This Row],[Volume equivalente de  Etanol Anidro comercializado em 2024 (m³)]]</f>
        <v>#DIV/0!</v>
      </c>
      <c r="H175" s="17">
        <v>0</v>
      </c>
      <c r="I175" s="34" t="e">
        <f t="shared" si="22"/>
        <v>#DIV/0!</v>
      </c>
      <c r="J175" s="7" t="e">
        <f t="shared" si="23"/>
        <v>#DIV/0!</v>
      </c>
      <c r="K175" s="7" t="e">
        <f>IF(Tabela353[[#This Row],[% homologado]]&gt;=0.9,"Contrato de Fornecimento",IF(Tabela353[[#This Row],[% Cadastrado]]&lt;0.9,"Compra Direta"))</f>
        <v>#DIV/0!</v>
      </c>
    </row>
    <row r="176" spans="1:11" x14ac:dyDescent="0.35">
      <c r="A176" s="16" t="s">
        <v>163</v>
      </c>
      <c r="B176" s="3" t="s">
        <v>240</v>
      </c>
      <c r="C176" s="39">
        <v>0</v>
      </c>
      <c r="D176" s="35">
        <f t="shared" si="20"/>
        <v>0</v>
      </c>
      <c r="E176" s="40">
        <f t="shared" si="21"/>
        <v>0</v>
      </c>
      <c r="F176" s="17">
        <v>0</v>
      </c>
      <c r="G176" s="18" t="e">
        <f>Tabela353[[#This Row],[Volume
Cadastrado (m³)]]/Tabela353[[#This Row],[Volume equivalente de  Etanol Anidro comercializado em 2024 (m³)]]</f>
        <v>#DIV/0!</v>
      </c>
      <c r="H176" s="17">
        <v>0</v>
      </c>
      <c r="I176" s="34" t="e">
        <f t="shared" si="22"/>
        <v>#DIV/0!</v>
      </c>
      <c r="J176" s="7" t="e">
        <f t="shared" si="23"/>
        <v>#DIV/0!</v>
      </c>
      <c r="K176" s="7" t="e">
        <f>IF(Tabela353[[#This Row],[% homologado]]&gt;=0.9,"Contrato de Fornecimento",IF(Tabela353[[#This Row],[% Cadastrado]]&lt;0.9,"Compra Direta"))</f>
        <v>#DIV/0!</v>
      </c>
    </row>
    <row r="177" spans="1:11" x14ac:dyDescent="0.35">
      <c r="A177" s="16" t="s">
        <v>164</v>
      </c>
      <c r="B177" s="3" t="s">
        <v>265</v>
      </c>
      <c r="C177" s="39">
        <v>0</v>
      </c>
      <c r="D177" s="35">
        <f t="shared" si="20"/>
        <v>0</v>
      </c>
      <c r="E177" s="40">
        <f t="shared" si="21"/>
        <v>0</v>
      </c>
      <c r="F177" s="17">
        <v>0</v>
      </c>
      <c r="G177" s="18" t="e">
        <f>Tabela353[[#This Row],[Volume
Cadastrado (m³)]]/Tabela353[[#This Row],[Volume equivalente de  Etanol Anidro comercializado em 2024 (m³)]]</f>
        <v>#DIV/0!</v>
      </c>
      <c r="H177" s="17">
        <v>0</v>
      </c>
      <c r="I177" s="34" t="e">
        <f t="shared" si="22"/>
        <v>#DIV/0!</v>
      </c>
      <c r="J177" s="7" t="e">
        <f t="shared" si="23"/>
        <v>#DIV/0!</v>
      </c>
      <c r="K177" s="7" t="e">
        <f>IF(Tabela353[[#This Row],[% homologado]]&gt;=0.9,"Contrato de Fornecimento",IF(Tabela353[[#This Row],[% Cadastrado]]&lt;0.9,"Compra Direta"))</f>
        <v>#DIV/0!</v>
      </c>
    </row>
    <row r="178" spans="1:11" x14ac:dyDescent="0.35">
      <c r="A178" s="16" t="s">
        <v>165</v>
      </c>
      <c r="B178" s="3" t="s">
        <v>387</v>
      </c>
      <c r="C178" s="39">
        <v>0</v>
      </c>
      <c r="D178" s="35">
        <f t="shared" si="20"/>
        <v>0</v>
      </c>
      <c r="E178" s="40">
        <f t="shared" si="21"/>
        <v>0</v>
      </c>
      <c r="F178" s="17">
        <v>0</v>
      </c>
      <c r="G178" s="18" t="e">
        <f>Tabela353[[#This Row],[Volume
Cadastrado (m³)]]/Tabela353[[#This Row],[Volume equivalente de  Etanol Anidro comercializado em 2024 (m³)]]</f>
        <v>#DIV/0!</v>
      </c>
      <c r="H178" s="17">
        <v>0</v>
      </c>
      <c r="I178" s="42" t="e">
        <f t="shared" si="22"/>
        <v>#DIV/0!</v>
      </c>
      <c r="J178" s="7" t="e">
        <f t="shared" si="23"/>
        <v>#DIV/0!</v>
      </c>
      <c r="K178" s="7" t="e">
        <f>IF(Tabela353[[#This Row],[% homologado]]&gt;=0.9,"Contrato de Fornecimento",IF(Tabela353[[#This Row],[% Cadastrado]]&lt;0.9,"Compra Direta"))</f>
        <v>#DIV/0!</v>
      </c>
    </row>
    <row r="179" spans="1:11" x14ac:dyDescent="0.35">
      <c r="A179" s="16" t="s">
        <v>166</v>
      </c>
      <c r="B179" s="3" t="s">
        <v>384</v>
      </c>
      <c r="C179" s="39">
        <v>0</v>
      </c>
      <c r="D179" s="35">
        <f t="shared" si="20"/>
        <v>0</v>
      </c>
      <c r="E179" s="41">
        <f t="shared" si="21"/>
        <v>0</v>
      </c>
      <c r="F179" s="17">
        <v>0</v>
      </c>
      <c r="G179" s="18" t="e">
        <f>Tabela353[[#This Row],[Volume
Cadastrado (m³)]]/Tabela353[[#This Row],[Volume equivalente de  Etanol Anidro comercializado em 2024 (m³)]]</f>
        <v>#DIV/0!</v>
      </c>
      <c r="H179" s="17">
        <v>0</v>
      </c>
      <c r="I179" s="34" t="e">
        <f t="shared" si="22"/>
        <v>#DIV/0!</v>
      </c>
      <c r="J179" s="7" t="e">
        <f t="shared" si="23"/>
        <v>#DIV/0!</v>
      </c>
      <c r="K179" s="7" t="e">
        <f>IF(Tabela353[[#This Row],[% homologado]]&gt;=0.9,"Contrato de Fornecimento",IF(Tabela353[[#This Row],[% Cadastrado]]&lt;0.9,"Compra Direta"))</f>
        <v>#DIV/0!</v>
      </c>
    </row>
    <row r="180" spans="1:11" x14ac:dyDescent="0.35">
      <c r="A180" s="16" t="s">
        <v>264</v>
      </c>
      <c r="B180" s="3" t="s">
        <v>400</v>
      </c>
      <c r="C180" s="39">
        <v>0</v>
      </c>
      <c r="D180" s="35">
        <f t="shared" si="20"/>
        <v>0</v>
      </c>
      <c r="E180" s="40">
        <f t="shared" si="21"/>
        <v>0</v>
      </c>
      <c r="F180" s="17">
        <v>0</v>
      </c>
      <c r="G180" s="18" t="e">
        <f>Tabela353[[#This Row],[Volume
Cadastrado (m³)]]/Tabela353[[#This Row],[Volume equivalente de  Etanol Anidro comercializado em 2024 (m³)]]</f>
        <v>#DIV/0!</v>
      </c>
      <c r="H180" s="17">
        <v>0</v>
      </c>
      <c r="I180" s="42" t="e">
        <f t="shared" si="22"/>
        <v>#DIV/0!</v>
      </c>
      <c r="J180" s="7" t="e">
        <f t="shared" si="23"/>
        <v>#DIV/0!</v>
      </c>
      <c r="K180" s="7" t="e">
        <f>IF(Tabela353[[#This Row],[% homologado]]&gt;=0.9,"Contrato de Fornecimento",IF(Tabela353[[#This Row],[% Cadastrado]]&lt;0.9,"Compra Direta"))</f>
        <v>#DIV/0!</v>
      </c>
    </row>
    <row r="181" spans="1:11" x14ac:dyDescent="0.35">
      <c r="A181" s="16" t="s">
        <v>112</v>
      </c>
      <c r="B181" s="3" t="s">
        <v>221</v>
      </c>
      <c r="C181" s="39">
        <v>0</v>
      </c>
      <c r="D181" s="35">
        <f t="shared" si="20"/>
        <v>0</v>
      </c>
      <c r="E181" s="40">
        <f t="shared" si="21"/>
        <v>0</v>
      </c>
      <c r="F181" s="17">
        <v>0</v>
      </c>
      <c r="G181" s="18" t="e">
        <f>Tabela353[[#This Row],[Volume
Cadastrado (m³)]]/Tabela353[[#This Row],[Volume equivalente de  Etanol Anidro comercializado em 2024 (m³)]]</f>
        <v>#DIV/0!</v>
      </c>
      <c r="H181" s="17">
        <v>0</v>
      </c>
      <c r="I181" s="34" t="e">
        <f t="shared" si="22"/>
        <v>#DIV/0!</v>
      </c>
      <c r="J181" s="7" t="e">
        <f t="shared" si="23"/>
        <v>#DIV/0!</v>
      </c>
      <c r="K181" s="7" t="e">
        <f>IF(Tabela353[[#This Row],[% homologado]]&gt;=0.9,"Contrato de Fornecimento",IF(Tabela353[[#This Row],[% Cadastrado]]&lt;0.9,"Compra Direta"))</f>
        <v>#DIV/0!</v>
      </c>
    </row>
    <row r="182" spans="1:11" x14ac:dyDescent="0.35">
      <c r="A182" s="16" t="s">
        <v>167</v>
      </c>
      <c r="B182" s="3" t="s">
        <v>305</v>
      </c>
      <c r="C182" s="39">
        <v>0</v>
      </c>
      <c r="D182" s="35">
        <f t="shared" si="20"/>
        <v>0</v>
      </c>
      <c r="E182" s="41">
        <f t="shared" si="21"/>
        <v>0</v>
      </c>
      <c r="F182" s="17">
        <v>0</v>
      </c>
      <c r="G182" s="18" t="e">
        <f>Tabela353[[#This Row],[Volume
Cadastrado (m³)]]/Tabela353[[#This Row],[Volume equivalente de  Etanol Anidro comercializado em 2024 (m³)]]</f>
        <v>#DIV/0!</v>
      </c>
      <c r="H182" s="17">
        <v>0</v>
      </c>
      <c r="I182" s="34" t="e">
        <f t="shared" si="22"/>
        <v>#DIV/0!</v>
      </c>
      <c r="J182" s="7" t="e">
        <f t="shared" si="23"/>
        <v>#DIV/0!</v>
      </c>
      <c r="K182" s="7" t="e">
        <f>IF(Tabela353[[#This Row],[% homologado]]&gt;=0.9,"Contrato de Fornecimento",IF(Tabela353[[#This Row],[% Cadastrado]]&lt;0.9,"Compra Direta"))</f>
        <v>#DIV/0!</v>
      </c>
    </row>
    <row r="183" spans="1:11" x14ac:dyDescent="0.35">
      <c r="A183" s="16" t="s">
        <v>168</v>
      </c>
      <c r="B183" s="3" t="s">
        <v>301</v>
      </c>
      <c r="C183" s="39">
        <v>0</v>
      </c>
      <c r="D183" s="35">
        <f t="shared" si="20"/>
        <v>0</v>
      </c>
      <c r="E183" s="40">
        <f t="shared" si="21"/>
        <v>0</v>
      </c>
      <c r="F183" s="17">
        <v>0</v>
      </c>
      <c r="G183" s="18" t="e">
        <f>Tabela353[[#This Row],[Volume
Cadastrado (m³)]]/Tabela353[[#This Row],[Volume equivalente de  Etanol Anidro comercializado em 2024 (m³)]]</f>
        <v>#DIV/0!</v>
      </c>
      <c r="H183" s="17">
        <v>0</v>
      </c>
      <c r="I183" s="34" t="e">
        <f t="shared" si="22"/>
        <v>#DIV/0!</v>
      </c>
      <c r="J183" s="7" t="e">
        <f t="shared" si="23"/>
        <v>#DIV/0!</v>
      </c>
      <c r="K183" s="7" t="e">
        <f>IF(Tabela353[[#This Row],[% homologado]]&gt;=0.9,"Contrato de Fornecimento",IF(Tabela353[[#This Row],[% Cadastrado]]&lt;0.9,"Compra Direta"))</f>
        <v>#DIV/0!</v>
      </c>
    </row>
    <row r="184" spans="1:11" x14ac:dyDescent="0.35">
      <c r="A184" s="16" t="s">
        <v>169</v>
      </c>
      <c r="B184" s="3" t="s">
        <v>216</v>
      </c>
      <c r="C184" s="39">
        <v>0</v>
      </c>
      <c r="D184" s="35">
        <f t="shared" si="20"/>
        <v>0</v>
      </c>
      <c r="E184" s="40">
        <f t="shared" si="21"/>
        <v>0</v>
      </c>
      <c r="F184" s="17">
        <v>0</v>
      </c>
      <c r="G184" s="18" t="e">
        <f>Tabela353[[#This Row],[Volume
Cadastrado (m³)]]/Tabela353[[#This Row],[Volume equivalente de  Etanol Anidro comercializado em 2024 (m³)]]</f>
        <v>#DIV/0!</v>
      </c>
      <c r="H184" s="17">
        <v>0</v>
      </c>
      <c r="I184" s="34" t="e">
        <f t="shared" si="22"/>
        <v>#DIV/0!</v>
      </c>
      <c r="J184" s="7" t="e">
        <f t="shared" si="23"/>
        <v>#DIV/0!</v>
      </c>
      <c r="K184" s="7" t="e">
        <f>IF(Tabela353[[#This Row],[% homologado]]&gt;=0.9,"Contrato de Fornecimento",IF(Tabela353[[#This Row],[% Cadastrado]]&lt;0.9,"Compra Direta"))</f>
        <v>#DIV/0!</v>
      </c>
    </row>
    <row r="185" spans="1:11" x14ac:dyDescent="0.35">
      <c r="A185" s="16" t="s">
        <v>172</v>
      </c>
      <c r="B185" s="3" t="s">
        <v>273</v>
      </c>
      <c r="C185" s="39">
        <v>0</v>
      </c>
      <c r="D185" s="35">
        <f t="shared" si="20"/>
        <v>0</v>
      </c>
      <c r="E185" s="40">
        <f t="shared" si="21"/>
        <v>0</v>
      </c>
      <c r="F185" s="17">
        <v>0</v>
      </c>
      <c r="G185" s="18" t="e">
        <f>Tabela353[[#This Row],[Volume
Cadastrado (m³)]]/Tabela353[[#This Row],[Volume equivalente de  Etanol Anidro comercializado em 2024 (m³)]]</f>
        <v>#DIV/0!</v>
      </c>
      <c r="H185" s="17">
        <v>0</v>
      </c>
      <c r="I185" s="34" t="e">
        <f t="shared" si="22"/>
        <v>#DIV/0!</v>
      </c>
      <c r="J185" s="7" t="e">
        <f t="shared" si="23"/>
        <v>#DIV/0!</v>
      </c>
      <c r="K185" s="7" t="e">
        <f>IF(Tabela353[[#This Row],[% homologado]]&gt;=0.9,"Contrato de Fornecimento",IF(Tabela353[[#This Row],[% Cadastrado]]&lt;0.9,"Compra Direta"))</f>
        <v>#DIV/0!</v>
      </c>
    </row>
    <row r="186" spans="1:11" x14ac:dyDescent="0.35">
      <c r="A186" s="16" t="s">
        <v>247</v>
      </c>
      <c r="B186" s="3" t="s">
        <v>248</v>
      </c>
      <c r="C186" s="39">
        <v>0</v>
      </c>
      <c r="D186" s="35">
        <f t="shared" si="20"/>
        <v>0</v>
      </c>
      <c r="E186" s="41">
        <f t="shared" si="21"/>
        <v>0</v>
      </c>
      <c r="F186" s="17">
        <v>0</v>
      </c>
      <c r="G186" s="18" t="e">
        <f>Tabela353[[#This Row],[Volume
Cadastrado (m³)]]/Tabela353[[#This Row],[Volume equivalente de  Etanol Anidro comercializado em 2024 (m³)]]</f>
        <v>#DIV/0!</v>
      </c>
      <c r="H186" s="17">
        <v>0</v>
      </c>
      <c r="I186" s="34" t="e">
        <f t="shared" si="22"/>
        <v>#DIV/0!</v>
      </c>
      <c r="J186" s="7" t="e">
        <f t="shared" si="23"/>
        <v>#DIV/0!</v>
      </c>
      <c r="K186" s="7" t="e">
        <f>IF(Tabela353[[#This Row],[% homologado]]&gt;=0.9,"Contrato de Fornecimento",IF(Tabela353[[#This Row],[% Cadastrado]]&lt;0.9,"Compra Direta"))</f>
        <v>#DIV/0!</v>
      </c>
    </row>
    <row r="187" spans="1:11" x14ac:dyDescent="0.35">
      <c r="A187" s="16" t="s">
        <v>339</v>
      </c>
      <c r="B187" s="3" t="s">
        <v>340</v>
      </c>
      <c r="C187" s="39">
        <v>0</v>
      </c>
      <c r="D187" s="35">
        <f t="shared" si="20"/>
        <v>0</v>
      </c>
      <c r="E187" s="40">
        <f t="shared" si="21"/>
        <v>0</v>
      </c>
      <c r="F187" s="17">
        <v>0</v>
      </c>
      <c r="G187" s="18" t="e">
        <f>Tabela353[[#This Row],[Volume
Cadastrado (m³)]]/Tabela353[[#This Row],[Volume equivalente de  Etanol Anidro comercializado em 2024 (m³)]]</f>
        <v>#DIV/0!</v>
      </c>
      <c r="H187" s="17">
        <v>0</v>
      </c>
      <c r="I187" s="34" t="e">
        <f t="shared" si="22"/>
        <v>#DIV/0!</v>
      </c>
      <c r="J187" s="7" t="e">
        <f t="shared" si="23"/>
        <v>#DIV/0!</v>
      </c>
      <c r="K187" s="7" t="e">
        <f>IF(Tabela353[[#This Row],[% homologado]]&gt;=0.9,"Contrato de Fornecimento",IF(Tabela353[[#This Row],[% Cadastrado]]&lt;0.9,"Compra Direta"))</f>
        <v>#DIV/0!</v>
      </c>
    </row>
    <row r="188" spans="1:11" x14ac:dyDescent="0.35">
      <c r="A188" s="16" t="s">
        <v>390</v>
      </c>
      <c r="B188" s="3" t="s">
        <v>391</v>
      </c>
      <c r="C188" s="39">
        <v>0</v>
      </c>
      <c r="D188" s="35">
        <f t="shared" si="20"/>
        <v>0</v>
      </c>
      <c r="E188" s="40">
        <f t="shared" si="21"/>
        <v>0</v>
      </c>
      <c r="F188" s="17">
        <v>0</v>
      </c>
      <c r="G188" s="18" t="e">
        <f>Tabela353[[#This Row],[Volume
Cadastrado (m³)]]/Tabela353[[#This Row],[Volume equivalente de  Etanol Anidro comercializado em 2024 (m³)]]</f>
        <v>#DIV/0!</v>
      </c>
      <c r="H188" s="17">
        <v>0</v>
      </c>
      <c r="I188" s="34" t="e">
        <f t="shared" si="22"/>
        <v>#DIV/0!</v>
      </c>
      <c r="J188" s="7" t="e">
        <f t="shared" si="23"/>
        <v>#DIV/0!</v>
      </c>
      <c r="K188" s="7" t="e">
        <f>IF(Tabela353[[#This Row],[% homologado]]&gt;=0.9,"Contrato de Fornecimento",IF(Tabela353[[#This Row],[% Cadastrado]]&lt;0.9,"Compra Direta"))</f>
        <v>#DIV/0!</v>
      </c>
    </row>
    <row r="189" spans="1:11" x14ac:dyDescent="0.35">
      <c r="A189" s="16" t="s">
        <v>173</v>
      </c>
      <c r="B189" s="3" t="s">
        <v>198</v>
      </c>
      <c r="C189" s="39">
        <v>0</v>
      </c>
      <c r="D189" s="35">
        <f t="shared" si="20"/>
        <v>0</v>
      </c>
      <c r="E189" s="40">
        <f t="shared" si="21"/>
        <v>0</v>
      </c>
      <c r="F189" s="17">
        <v>0</v>
      </c>
      <c r="G189" s="18" t="e">
        <f>Tabela353[[#This Row],[Volume
Cadastrado (m³)]]/Tabela353[[#This Row],[Volume equivalente de  Etanol Anidro comercializado em 2024 (m³)]]</f>
        <v>#DIV/0!</v>
      </c>
      <c r="H189" s="17">
        <v>0</v>
      </c>
      <c r="I189" s="34" t="e">
        <f t="shared" si="22"/>
        <v>#DIV/0!</v>
      </c>
      <c r="J189" s="7" t="e">
        <f t="shared" si="23"/>
        <v>#DIV/0!</v>
      </c>
      <c r="K189" s="7" t="e">
        <f>IF(Tabela353[[#This Row],[% homologado]]&gt;=0.9,"Contrato de Fornecimento",IF(Tabela353[[#This Row],[% Cadastrado]]&lt;0.9,"Compra Direta"))</f>
        <v>#DIV/0!</v>
      </c>
    </row>
    <row r="190" spans="1:11" x14ac:dyDescent="0.35">
      <c r="A190" s="16" t="s">
        <v>174</v>
      </c>
      <c r="B190" s="3" t="s">
        <v>374</v>
      </c>
      <c r="C190" s="39">
        <v>0</v>
      </c>
      <c r="D190" s="35">
        <f t="shared" si="20"/>
        <v>0</v>
      </c>
      <c r="E190" s="40">
        <f t="shared" si="21"/>
        <v>0</v>
      </c>
      <c r="F190" s="17">
        <v>0</v>
      </c>
      <c r="G190" s="18" t="e">
        <f>Tabela353[[#This Row],[Volume
Cadastrado (m³)]]/Tabela353[[#This Row],[Volume equivalente de  Etanol Anidro comercializado em 2024 (m³)]]</f>
        <v>#DIV/0!</v>
      </c>
      <c r="H190" s="17">
        <v>0</v>
      </c>
      <c r="I190" s="34" t="e">
        <f t="shared" si="22"/>
        <v>#DIV/0!</v>
      </c>
      <c r="J190" s="7" t="e">
        <f t="shared" si="23"/>
        <v>#DIV/0!</v>
      </c>
      <c r="K190" s="7" t="e">
        <f>IF(Tabela353[[#This Row],[% homologado]]&gt;=0.9,"Contrato de Fornecimento",IF(Tabela353[[#This Row],[% Cadastrado]]&lt;0.9,"Compra Direta"))</f>
        <v>#DIV/0!</v>
      </c>
    </row>
    <row r="191" spans="1:11" x14ac:dyDescent="0.35">
      <c r="A191" s="16" t="s">
        <v>315</v>
      </c>
      <c r="B191" s="3" t="s">
        <v>316</v>
      </c>
      <c r="C191" s="39">
        <v>0</v>
      </c>
      <c r="D191" s="35">
        <f t="shared" si="20"/>
        <v>0</v>
      </c>
      <c r="E191" s="40">
        <f t="shared" si="21"/>
        <v>0</v>
      </c>
      <c r="F191" s="17">
        <v>0</v>
      </c>
      <c r="G191" s="18" t="e">
        <f>Tabela353[[#This Row],[Volume
Cadastrado (m³)]]/Tabela353[[#This Row],[Volume equivalente de  Etanol Anidro comercializado em 2024 (m³)]]</f>
        <v>#DIV/0!</v>
      </c>
      <c r="H191" s="17">
        <v>0</v>
      </c>
      <c r="I191" s="34" t="e">
        <f t="shared" si="22"/>
        <v>#DIV/0!</v>
      </c>
      <c r="J191" s="7" t="e">
        <f t="shared" si="23"/>
        <v>#DIV/0!</v>
      </c>
      <c r="K191" s="7" t="e">
        <f>IF(Tabela353[[#This Row],[% homologado]]&gt;=0.9,"Contrato de Fornecimento",IF(Tabela353[[#This Row],[% Cadastrado]]&lt;0.9,"Compra Direta"))</f>
        <v>#DIV/0!</v>
      </c>
    </row>
    <row r="192" spans="1:11" x14ac:dyDescent="0.35">
      <c r="A192" s="16" t="s">
        <v>176</v>
      </c>
      <c r="B192" s="3" t="s">
        <v>274</v>
      </c>
      <c r="C192" s="39">
        <v>0</v>
      </c>
      <c r="D192" s="35">
        <f t="shared" si="20"/>
        <v>0</v>
      </c>
      <c r="E192" s="41">
        <f t="shared" si="21"/>
        <v>0</v>
      </c>
      <c r="F192" s="17">
        <v>0</v>
      </c>
      <c r="G192" s="18" t="e">
        <f>Tabela353[[#This Row],[Volume
Cadastrado (m³)]]/Tabela353[[#This Row],[Volume equivalente de  Etanol Anidro comercializado em 2024 (m³)]]</f>
        <v>#DIV/0!</v>
      </c>
      <c r="H192" s="17">
        <v>0</v>
      </c>
      <c r="I192" s="34" t="e">
        <f t="shared" si="22"/>
        <v>#DIV/0!</v>
      </c>
      <c r="J192" s="7" t="e">
        <f t="shared" si="23"/>
        <v>#DIV/0!</v>
      </c>
      <c r="K192" s="7" t="e">
        <f>IF(Tabela353[[#This Row],[% homologado]]&gt;=0.9,"Contrato de Fornecimento",IF(Tabela353[[#This Row],[% Cadastrado]]&lt;0.9,"Compra Direta"))</f>
        <v>#DIV/0!</v>
      </c>
    </row>
    <row r="193" spans="1:11" x14ac:dyDescent="0.35">
      <c r="A193" s="16" t="s">
        <v>177</v>
      </c>
      <c r="B193" s="3" t="s">
        <v>330</v>
      </c>
      <c r="C193" s="39">
        <v>0</v>
      </c>
      <c r="D193" s="35">
        <f t="shared" si="20"/>
        <v>0</v>
      </c>
      <c r="E193" s="40">
        <f t="shared" si="21"/>
        <v>0</v>
      </c>
      <c r="F193" s="17">
        <v>0</v>
      </c>
      <c r="G193" s="18" t="e">
        <f>Tabela353[[#This Row],[Volume
Cadastrado (m³)]]/Tabela353[[#This Row],[Volume equivalente de  Etanol Anidro comercializado em 2024 (m³)]]</f>
        <v>#DIV/0!</v>
      </c>
      <c r="H193" s="17">
        <v>0</v>
      </c>
      <c r="I193" s="34" t="e">
        <f t="shared" si="22"/>
        <v>#DIV/0!</v>
      </c>
      <c r="J193" s="7" t="e">
        <f t="shared" si="23"/>
        <v>#DIV/0!</v>
      </c>
      <c r="K193" s="7" t="e">
        <f>IF(Tabela353[[#This Row],[% homologado]]&gt;=0.9,"Contrato de Fornecimento",IF(Tabela353[[#This Row],[% Cadastrado]]&lt;0.9,"Compra Direta"))</f>
        <v>#DIV/0!</v>
      </c>
    </row>
    <row r="194" spans="1:11" x14ac:dyDescent="0.35">
      <c r="A194" s="16"/>
      <c r="B194" s="3"/>
      <c r="C194" s="39"/>
      <c r="D194" s="17"/>
      <c r="E194" s="18"/>
      <c r="F194" s="17"/>
      <c r="G194" s="18"/>
      <c r="H194" s="17"/>
      <c r="I194" s="21"/>
      <c r="J194" s="22"/>
      <c r="K194" s="22"/>
    </row>
    <row r="195" spans="1:11" x14ac:dyDescent="0.35">
      <c r="A195" s="16"/>
      <c r="B195" s="3"/>
      <c r="C195" s="39"/>
      <c r="D195" s="17"/>
      <c r="E195" s="18"/>
      <c r="F195" s="17"/>
      <c r="G195" s="18"/>
      <c r="H195" s="17"/>
      <c r="I195" s="21"/>
      <c r="J195" s="22"/>
      <c r="K195" s="22"/>
    </row>
    <row r="196" spans="1:11" x14ac:dyDescent="0.35">
      <c r="A196" s="3" t="s">
        <v>392</v>
      </c>
    </row>
  </sheetData>
  <mergeCells count="4">
    <mergeCell ref="B1:K1"/>
    <mergeCell ref="B2:K2"/>
    <mergeCell ref="B3:K3"/>
    <mergeCell ref="A5:K5"/>
  </mergeCells>
  <pageMargins left="0.511811024" right="0.511811024" top="0.78740157499999996" bottom="0.78740157499999996" header="0.31496062000000002" footer="0.31496062000000002"/>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BD1B-49F7-4E14-AADC-D541EACB6052}">
  <dimension ref="A2:D192"/>
  <sheetViews>
    <sheetView workbookViewId="0">
      <selection activeCell="G10" sqref="G10"/>
    </sheetView>
  </sheetViews>
  <sheetFormatPr defaultRowHeight="14.5" x14ac:dyDescent="0.35"/>
  <cols>
    <col min="1" max="1" width="13.36328125" customWidth="1"/>
    <col min="2" max="2" width="18.81640625" customWidth="1"/>
    <col min="3" max="3" width="16" customWidth="1"/>
    <col min="4" max="4" width="15.54296875" customWidth="1"/>
  </cols>
  <sheetData>
    <row r="2" spans="1:4" x14ac:dyDescent="0.35">
      <c r="A2" t="s">
        <v>131</v>
      </c>
      <c r="B2">
        <v>2024</v>
      </c>
    </row>
    <row r="3" spans="1:4" ht="15" thickBot="1" x14ac:dyDescent="0.4"/>
    <row r="4" spans="1:4" ht="44" thickBot="1" x14ac:dyDescent="0.4">
      <c r="A4" s="24" t="s">
        <v>132</v>
      </c>
      <c r="B4" s="25" t="s">
        <v>2</v>
      </c>
      <c r="C4" s="13" t="s">
        <v>184</v>
      </c>
      <c r="D4" s="14" t="s">
        <v>133</v>
      </c>
    </row>
    <row r="5" spans="1:4" x14ac:dyDescent="0.35">
      <c r="A5">
        <v>71770689</v>
      </c>
      <c r="B5" t="s">
        <v>34</v>
      </c>
      <c r="C5" s="23">
        <v>328152</v>
      </c>
      <c r="D5" s="23">
        <v>88596</v>
      </c>
    </row>
    <row r="6" spans="1:4" x14ac:dyDescent="0.35">
      <c r="A6">
        <v>1000175884</v>
      </c>
      <c r="B6" t="s">
        <v>122</v>
      </c>
      <c r="C6" s="23">
        <v>1960</v>
      </c>
      <c r="D6" s="23">
        <v>523</v>
      </c>
    </row>
    <row r="7" spans="1:4" x14ac:dyDescent="0.35">
      <c r="A7">
        <v>1000209895</v>
      </c>
      <c r="B7" t="s">
        <v>38</v>
      </c>
      <c r="C7" s="23">
        <v>275992</v>
      </c>
      <c r="D7" s="23">
        <v>74514</v>
      </c>
    </row>
    <row r="8" spans="1:4" x14ac:dyDescent="0.35">
      <c r="A8">
        <v>1000326969</v>
      </c>
      <c r="B8" t="s">
        <v>61</v>
      </c>
      <c r="C8" s="23">
        <v>93923</v>
      </c>
      <c r="D8" s="23">
        <v>25355</v>
      </c>
    </row>
    <row r="9" spans="1:4" x14ac:dyDescent="0.35">
      <c r="A9">
        <v>1000466187</v>
      </c>
      <c r="B9" t="s">
        <v>135</v>
      </c>
      <c r="C9" s="23">
        <v>9513</v>
      </c>
      <c r="D9" s="23">
        <v>2564</v>
      </c>
    </row>
    <row r="10" spans="1:4" x14ac:dyDescent="0.35">
      <c r="A10">
        <v>1000756149</v>
      </c>
      <c r="B10" t="s">
        <v>43</v>
      </c>
      <c r="C10" s="23">
        <v>153473</v>
      </c>
      <c r="D10" s="23">
        <v>41433</v>
      </c>
    </row>
    <row r="11" spans="1:4" x14ac:dyDescent="0.35">
      <c r="A11">
        <v>1000828887</v>
      </c>
      <c r="B11" t="s">
        <v>90</v>
      </c>
      <c r="C11" s="23">
        <v>27186</v>
      </c>
      <c r="D11" s="23">
        <v>7334</v>
      </c>
    </row>
    <row r="12" spans="1:4" x14ac:dyDescent="0.35">
      <c r="A12">
        <v>1000942246</v>
      </c>
      <c r="B12" t="s">
        <v>84</v>
      </c>
      <c r="C12" s="23">
        <v>26543</v>
      </c>
      <c r="D12" s="23">
        <v>7163</v>
      </c>
    </row>
    <row r="13" spans="1:4" x14ac:dyDescent="0.35">
      <c r="A13">
        <v>1001083568</v>
      </c>
      <c r="B13" t="s">
        <v>106</v>
      </c>
      <c r="C13" s="23">
        <v>18118</v>
      </c>
      <c r="D13" s="23">
        <v>4886</v>
      </c>
    </row>
    <row r="14" spans="1:4" x14ac:dyDescent="0.35">
      <c r="A14">
        <v>1001125282</v>
      </c>
      <c r="B14" t="s">
        <v>18</v>
      </c>
      <c r="C14" s="23">
        <v>818051</v>
      </c>
      <c r="D14" s="23">
        <v>220870</v>
      </c>
    </row>
    <row r="15" spans="1:4" x14ac:dyDescent="0.35">
      <c r="A15">
        <v>1001136600</v>
      </c>
      <c r="B15" t="s">
        <v>114</v>
      </c>
      <c r="C15" s="23">
        <v>269</v>
      </c>
      <c r="D15" s="23">
        <v>70</v>
      </c>
    </row>
    <row r="16" spans="1:4" x14ac:dyDescent="0.35">
      <c r="A16">
        <v>1001228749</v>
      </c>
      <c r="B16" t="s">
        <v>136</v>
      </c>
      <c r="C16" s="23">
        <v>0</v>
      </c>
      <c r="D16" s="23">
        <v>0</v>
      </c>
    </row>
    <row r="17" spans="1:4" x14ac:dyDescent="0.35">
      <c r="A17">
        <v>1001241994</v>
      </c>
      <c r="B17" t="s">
        <v>32</v>
      </c>
      <c r="C17" s="23">
        <v>496355</v>
      </c>
      <c r="D17" s="23">
        <v>134012</v>
      </c>
    </row>
    <row r="18" spans="1:4" x14ac:dyDescent="0.35">
      <c r="A18">
        <v>1001256137</v>
      </c>
      <c r="B18" t="s">
        <v>51</v>
      </c>
      <c r="C18" s="23">
        <v>123404</v>
      </c>
      <c r="D18" s="23">
        <v>33313</v>
      </c>
    </row>
    <row r="19" spans="1:4" x14ac:dyDescent="0.35">
      <c r="A19">
        <v>1001317309</v>
      </c>
      <c r="B19" t="s">
        <v>46</v>
      </c>
      <c r="C19" s="23">
        <v>198161</v>
      </c>
      <c r="D19" s="23">
        <v>53500</v>
      </c>
    </row>
    <row r="20" spans="1:4" x14ac:dyDescent="0.35">
      <c r="A20">
        <v>1001349764</v>
      </c>
      <c r="B20" t="s">
        <v>24</v>
      </c>
      <c r="C20" s="23">
        <v>435359</v>
      </c>
      <c r="D20" s="23">
        <v>117541</v>
      </c>
    </row>
    <row r="21" spans="1:4" x14ac:dyDescent="0.35">
      <c r="A21">
        <v>1001382912</v>
      </c>
      <c r="B21" t="s">
        <v>137</v>
      </c>
      <c r="C21" s="23">
        <v>1329</v>
      </c>
      <c r="D21" s="23">
        <v>358</v>
      </c>
    </row>
    <row r="22" spans="1:4" x14ac:dyDescent="0.35">
      <c r="A22">
        <v>1001387400</v>
      </c>
      <c r="B22" t="s">
        <v>26</v>
      </c>
      <c r="C22" s="23">
        <v>503395</v>
      </c>
      <c r="D22" s="23">
        <v>135913</v>
      </c>
    </row>
    <row r="23" spans="1:4" x14ac:dyDescent="0.35">
      <c r="A23">
        <v>1001452651</v>
      </c>
      <c r="B23" t="s">
        <v>41</v>
      </c>
      <c r="C23" s="23">
        <v>199079</v>
      </c>
      <c r="D23" s="23">
        <v>53747</v>
      </c>
    </row>
    <row r="24" spans="1:4" x14ac:dyDescent="0.35">
      <c r="A24">
        <v>1001466091</v>
      </c>
      <c r="B24" t="s">
        <v>23</v>
      </c>
      <c r="C24" s="23">
        <v>462505</v>
      </c>
      <c r="D24" s="23">
        <v>124872</v>
      </c>
    </row>
    <row r="25" spans="1:4" x14ac:dyDescent="0.35">
      <c r="A25">
        <v>1001557353</v>
      </c>
      <c r="B25" t="s">
        <v>60</v>
      </c>
      <c r="C25" s="23">
        <v>102490</v>
      </c>
      <c r="D25" s="23">
        <v>27666</v>
      </c>
    </row>
    <row r="26" spans="1:4" x14ac:dyDescent="0.35">
      <c r="A26">
        <v>1001560835</v>
      </c>
      <c r="B26" t="s">
        <v>138</v>
      </c>
      <c r="C26" s="23">
        <v>0</v>
      </c>
      <c r="D26" s="23">
        <v>0</v>
      </c>
    </row>
    <row r="27" spans="1:4" x14ac:dyDescent="0.35">
      <c r="A27">
        <v>1001561464</v>
      </c>
      <c r="B27" t="s">
        <v>68</v>
      </c>
      <c r="C27" s="23">
        <v>56128</v>
      </c>
      <c r="D27" s="23">
        <v>15148</v>
      </c>
    </row>
    <row r="28" spans="1:4" x14ac:dyDescent="0.35">
      <c r="A28">
        <v>1001595949</v>
      </c>
      <c r="B28" t="s">
        <v>282</v>
      </c>
      <c r="C28" s="23">
        <v>7123</v>
      </c>
      <c r="D28" s="23">
        <v>1917</v>
      </c>
    </row>
    <row r="29" spans="1:4" x14ac:dyDescent="0.35">
      <c r="A29">
        <v>1001602498</v>
      </c>
      <c r="B29" t="s">
        <v>95</v>
      </c>
      <c r="C29" s="23">
        <v>29284</v>
      </c>
      <c r="D29" s="23">
        <v>7901</v>
      </c>
    </row>
    <row r="30" spans="1:4" x14ac:dyDescent="0.35">
      <c r="A30">
        <v>1001617593</v>
      </c>
      <c r="B30" t="s">
        <v>271</v>
      </c>
      <c r="C30" s="23">
        <v>0</v>
      </c>
      <c r="D30" s="23">
        <v>0</v>
      </c>
    </row>
    <row r="31" spans="1:4" x14ac:dyDescent="0.35">
      <c r="A31">
        <v>1001683557</v>
      </c>
      <c r="B31" t="s">
        <v>94</v>
      </c>
      <c r="C31" s="23">
        <v>66824</v>
      </c>
      <c r="D31" s="23">
        <v>18037</v>
      </c>
    </row>
    <row r="32" spans="1:4" x14ac:dyDescent="0.35">
      <c r="A32">
        <v>1001787793</v>
      </c>
      <c r="B32" t="s">
        <v>45</v>
      </c>
      <c r="C32" s="23">
        <v>212579</v>
      </c>
      <c r="D32" s="23">
        <v>57391</v>
      </c>
    </row>
    <row r="33" spans="1:4" x14ac:dyDescent="0.35">
      <c r="A33">
        <v>1001799935</v>
      </c>
      <c r="B33" t="s">
        <v>22</v>
      </c>
      <c r="C33" s="23">
        <v>512877</v>
      </c>
      <c r="D33" s="23">
        <v>138474</v>
      </c>
    </row>
    <row r="34" spans="1:4" x14ac:dyDescent="0.35">
      <c r="A34">
        <v>1001804345</v>
      </c>
      <c r="B34" t="s">
        <v>53</v>
      </c>
      <c r="C34" s="23">
        <v>81450</v>
      </c>
      <c r="D34" s="23">
        <v>21988</v>
      </c>
    </row>
    <row r="35" spans="1:4" x14ac:dyDescent="0.35">
      <c r="A35">
        <v>1001902563</v>
      </c>
      <c r="B35" t="s">
        <v>49</v>
      </c>
      <c r="C35" s="23">
        <v>136389</v>
      </c>
      <c r="D35" s="23">
        <v>36820</v>
      </c>
    </row>
    <row r="36" spans="1:4" x14ac:dyDescent="0.35">
      <c r="A36">
        <v>1001911853</v>
      </c>
      <c r="B36" t="s">
        <v>117</v>
      </c>
      <c r="C36" s="23">
        <v>4583</v>
      </c>
      <c r="D36" s="23">
        <v>1232</v>
      </c>
    </row>
    <row r="37" spans="1:4" x14ac:dyDescent="0.35">
      <c r="A37">
        <v>1001973067</v>
      </c>
      <c r="B37" t="s">
        <v>87</v>
      </c>
      <c r="C37" s="23">
        <v>35520</v>
      </c>
      <c r="D37" s="23">
        <v>9586</v>
      </c>
    </row>
    <row r="38" spans="1:4" x14ac:dyDescent="0.35">
      <c r="A38">
        <v>1002044526</v>
      </c>
      <c r="B38" t="s">
        <v>66</v>
      </c>
      <c r="C38" s="23">
        <v>108479</v>
      </c>
      <c r="D38" s="23">
        <v>29283</v>
      </c>
    </row>
    <row r="39" spans="1:4" x14ac:dyDescent="0.35">
      <c r="A39">
        <v>1002123223</v>
      </c>
      <c r="B39" t="s">
        <v>86</v>
      </c>
      <c r="C39" s="23">
        <v>24338</v>
      </c>
      <c r="D39" s="23">
        <v>6567</v>
      </c>
    </row>
    <row r="40" spans="1:4" x14ac:dyDescent="0.35">
      <c r="A40">
        <v>1002275017</v>
      </c>
      <c r="B40" t="s">
        <v>104</v>
      </c>
      <c r="C40" s="23">
        <v>13503</v>
      </c>
      <c r="D40" s="23">
        <v>3643</v>
      </c>
    </row>
    <row r="41" spans="1:4" x14ac:dyDescent="0.35">
      <c r="A41">
        <v>1002284585</v>
      </c>
      <c r="B41" t="s">
        <v>102</v>
      </c>
      <c r="C41" s="23">
        <v>15794</v>
      </c>
      <c r="D41" s="23">
        <v>4260</v>
      </c>
    </row>
    <row r="42" spans="1:4" x14ac:dyDescent="0.35">
      <c r="A42">
        <v>1002293021</v>
      </c>
      <c r="B42" t="s">
        <v>287</v>
      </c>
      <c r="C42" s="23">
        <v>0</v>
      </c>
      <c r="D42" s="23">
        <v>0</v>
      </c>
    </row>
    <row r="43" spans="1:4" x14ac:dyDescent="0.35">
      <c r="A43">
        <v>1002299645</v>
      </c>
      <c r="B43" t="s">
        <v>64</v>
      </c>
      <c r="C43" s="23">
        <v>96607</v>
      </c>
      <c r="D43" s="23">
        <v>26078</v>
      </c>
    </row>
    <row r="44" spans="1:4" x14ac:dyDescent="0.35">
      <c r="A44">
        <v>1002368373</v>
      </c>
      <c r="B44" t="s">
        <v>89</v>
      </c>
      <c r="C44" s="23">
        <v>31591</v>
      </c>
      <c r="D44" s="23">
        <v>8523</v>
      </c>
    </row>
    <row r="45" spans="1:4" x14ac:dyDescent="0.35">
      <c r="A45">
        <v>1002494950</v>
      </c>
      <c r="B45" t="s">
        <v>125</v>
      </c>
      <c r="C45" s="23">
        <v>241</v>
      </c>
      <c r="D45" s="23">
        <v>62</v>
      </c>
    </row>
    <row r="46" spans="1:4" x14ac:dyDescent="0.35">
      <c r="A46">
        <v>1002639582</v>
      </c>
      <c r="B46" t="s">
        <v>35</v>
      </c>
      <c r="C46" s="23">
        <v>417460</v>
      </c>
      <c r="D46" s="23">
        <v>112709</v>
      </c>
    </row>
    <row r="47" spans="1:4" x14ac:dyDescent="0.35">
      <c r="A47">
        <v>1002780845</v>
      </c>
      <c r="B47" t="s">
        <v>139</v>
      </c>
      <c r="C47" s="23">
        <v>0</v>
      </c>
      <c r="D47" s="23">
        <v>0</v>
      </c>
    </row>
    <row r="48" spans="1:4" x14ac:dyDescent="0.35">
      <c r="A48">
        <v>1002798067</v>
      </c>
      <c r="B48" t="s">
        <v>342</v>
      </c>
      <c r="C48" s="23">
        <v>0</v>
      </c>
      <c r="D48" s="23">
        <v>0</v>
      </c>
    </row>
    <row r="49" spans="1:4" x14ac:dyDescent="0.35">
      <c r="A49">
        <v>1002805889</v>
      </c>
      <c r="B49" t="s">
        <v>16</v>
      </c>
      <c r="C49" s="23">
        <v>1277599</v>
      </c>
      <c r="D49" s="23">
        <v>344948</v>
      </c>
    </row>
    <row r="50" spans="1:4" x14ac:dyDescent="0.35">
      <c r="A50">
        <v>1002886685</v>
      </c>
      <c r="B50" t="s">
        <v>73</v>
      </c>
      <c r="C50" s="23">
        <v>60713</v>
      </c>
      <c r="D50" s="23">
        <v>16389</v>
      </c>
    </row>
    <row r="51" spans="1:4" x14ac:dyDescent="0.35">
      <c r="A51">
        <v>1002909530</v>
      </c>
      <c r="B51" t="s">
        <v>29</v>
      </c>
      <c r="C51" s="23">
        <v>679382</v>
      </c>
      <c r="D51" s="23">
        <v>183430</v>
      </c>
    </row>
    <row r="52" spans="1:4" x14ac:dyDescent="0.35">
      <c r="A52">
        <v>1002913444</v>
      </c>
      <c r="B52" t="s">
        <v>75</v>
      </c>
      <c r="C52" s="23">
        <v>49239</v>
      </c>
      <c r="D52" s="23">
        <v>13290</v>
      </c>
    </row>
    <row r="53" spans="1:4" x14ac:dyDescent="0.35">
      <c r="A53">
        <v>1002924588</v>
      </c>
      <c r="B53" t="s">
        <v>96</v>
      </c>
      <c r="C53" s="23">
        <v>28816</v>
      </c>
      <c r="D53" s="23">
        <v>7775</v>
      </c>
    </row>
    <row r="54" spans="1:4" x14ac:dyDescent="0.35">
      <c r="A54">
        <v>1003016811</v>
      </c>
      <c r="B54" t="s">
        <v>108</v>
      </c>
      <c r="C54" s="23">
        <v>9845</v>
      </c>
      <c r="D54" s="23">
        <v>2653</v>
      </c>
    </row>
    <row r="55" spans="1:4" x14ac:dyDescent="0.35">
      <c r="A55">
        <v>1003128979</v>
      </c>
      <c r="B55" t="s">
        <v>31</v>
      </c>
      <c r="C55" s="23">
        <v>487352</v>
      </c>
      <c r="D55" s="23">
        <v>131580</v>
      </c>
    </row>
    <row r="56" spans="1:4" x14ac:dyDescent="0.35">
      <c r="A56">
        <v>1003565937</v>
      </c>
      <c r="B56" t="s">
        <v>55</v>
      </c>
      <c r="C56" s="23">
        <v>94401</v>
      </c>
      <c r="D56" s="23">
        <v>25486</v>
      </c>
    </row>
    <row r="57" spans="1:4" x14ac:dyDescent="0.35">
      <c r="A57">
        <v>1003609381</v>
      </c>
      <c r="B57" t="s">
        <v>48</v>
      </c>
      <c r="C57" s="23">
        <v>134878</v>
      </c>
      <c r="D57" s="23">
        <v>36412</v>
      </c>
    </row>
    <row r="58" spans="1:4" x14ac:dyDescent="0.35">
      <c r="A58">
        <v>1003774231</v>
      </c>
      <c r="B58" t="s">
        <v>140</v>
      </c>
      <c r="C58" s="23">
        <v>0</v>
      </c>
      <c r="D58" s="23">
        <v>0</v>
      </c>
    </row>
    <row r="59" spans="1:4" x14ac:dyDescent="0.35">
      <c r="A59">
        <v>1003851841</v>
      </c>
      <c r="B59" t="s">
        <v>115</v>
      </c>
      <c r="C59" s="23">
        <v>4024</v>
      </c>
      <c r="D59" s="23">
        <v>1081</v>
      </c>
    </row>
    <row r="60" spans="1:4" x14ac:dyDescent="0.35">
      <c r="A60">
        <v>1003908643</v>
      </c>
      <c r="B60" t="s">
        <v>99</v>
      </c>
      <c r="C60" s="23">
        <v>21248</v>
      </c>
      <c r="D60" s="23">
        <v>5731</v>
      </c>
    </row>
    <row r="61" spans="1:4" x14ac:dyDescent="0.35">
      <c r="A61">
        <v>1003933842</v>
      </c>
      <c r="B61" t="s">
        <v>69</v>
      </c>
      <c r="C61" s="23">
        <v>104979</v>
      </c>
      <c r="D61" s="23">
        <v>28342</v>
      </c>
    </row>
    <row r="62" spans="1:4" x14ac:dyDescent="0.35">
      <c r="A62">
        <v>1003980754</v>
      </c>
      <c r="B62" t="s">
        <v>57</v>
      </c>
      <c r="C62" s="23">
        <v>107226</v>
      </c>
      <c r="D62" s="23">
        <v>28946</v>
      </c>
    </row>
    <row r="63" spans="1:4" x14ac:dyDescent="0.35">
      <c r="A63">
        <v>1003987364</v>
      </c>
      <c r="B63" t="s">
        <v>21</v>
      </c>
      <c r="C63" s="23">
        <v>632243</v>
      </c>
      <c r="D63" s="23">
        <v>170702</v>
      </c>
    </row>
    <row r="64" spans="1:4" x14ac:dyDescent="0.35">
      <c r="A64">
        <v>1004117163</v>
      </c>
      <c r="B64" t="s">
        <v>141</v>
      </c>
      <c r="C64" s="23">
        <v>0</v>
      </c>
      <c r="D64" s="23">
        <v>0</v>
      </c>
    </row>
    <row r="65" spans="1:4" x14ac:dyDescent="0.35">
      <c r="A65">
        <v>1004138529</v>
      </c>
      <c r="B65" t="s">
        <v>58</v>
      </c>
      <c r="C65" s="23">
        <v>41372</v>
      </c>
      <c r="D65" s="23">
        <v>11166</v>
      </c>
    </row>
    <row r="66" spans="1:4" x14ac:dyDescent="0.35">
      <c r="A66">
        <v>1004169215</v>
      </c>
      <c r="B66" t="s">
        <v>17</v>
      </c>
      <c r="C66" s="23">
        <v>697993</v>
      </c>
      <c r="D66" s="23">
        <v>188455</v>
      </c>
    </row>
    <row r="67" spans="1:4" x14ac:dyDescent="0.35">
      <c r="A67">
        <v>1004201170</v>
      </c>
      <c r="B67" t="s">
        <v>142</v>
      </c>
      <c r="C67" s="23">
        <v>0</v>
      </c>
      <c r="D67" s="23">
        <v>0</v>
      </c>
    </row>
    <row r="68" spans="1:4" x14ac:dyDescent="0.35">
      <c r="A68">
        <v>1004414127</v>
      </c>
      <c r="B68" t="s">
        <v>111</v>
      </c>
      <c r="C68" s="23">
        <v>13058</v>
      </c>
      <c r="D68" s="23">
        <v>3520</v>
      </c>
    </row>
    <row r="69" spans="1:4" x14ac:dyDescent="0.35">
      <c r="A69">
        <v>1005068412</v>
      </c>
      <c r="B69" t="s">
        <v>72</v>
      </c>
      <c r="C69" s="23">
        <v>111082</v>
      </c>
      <c r="D69" s="23">
        <v>29988</v>
      </c>
    </row>
    <row r="70" spans="1:4" x14ac:dyDescent="0.35">
      <c r="A70">
        <v>1005315244</v>
      </c>
      <c r="B70" t="s">
        <v>107</v>
      </c>
      <c r="C70" s="23">
        <v>13407</v>
      </c>
      <c r="D70" s="23">
        <v>3614</v>
      </c>
    </row>
    <row r="71" spans="1:4" x14ac:dyDescent="0.35">
      <c r="A71">
        <v>1005380369</v>
      </c>
      <c r="B71" t="s">
        <v>52</v>
      </c>
      <c r="C71" s="23">
        <v>110937</v>
      </c>
      <c r="D71" s="23">
        <v>29948</v>
      </c>
    </row>
    <row r="72" spans="1:4" x14ac:dyDescent="0.35">
      <c r="A72">
        <v>1005411176</v>
      </c>
      <c r="B72" t="s">
        <v>333</v>
      </c>
      <c r="C72" s="23">
        <v>0</v>
      </c>
      <c r="D72" s="23">
        <v>0</v>
      </c>
    </row>
    <row r="73" spans="1:4" x14ac:dyDescent="0.35">
      <c r="A73">
        <v>1005470445</v>
      </c>
      <c r="B73" t="s">
        <v>98</v>
      </c>
      <c r="C73" s="23">
        <v>15536</v>
      </c>
      <c r="D73" s="23">
        <v>4192</v>
      </c>
    </row>
    <row r="74" spans="1:4" x14ac:dyDescent="0.35">
      <c r="A74">
        <v>1005482271</v>
      </c>
      <c r="B74" t="s">
        <v>30</v>
      </c>
      <c r="C74" s="23">
        <v>499417</v>
      </c>
      <c r="D74" s="23">
        <v>134838</v>
      </c>
    </row>
    <row r="75" spans="1:4" x14ac:dyDescent="0.35">
      <c r="A75">
        <v>1005552292</v>
      </c>
      <c r="B75" t="s">
        <v>44</v>
      </c>
      <c r="C75" s="23">
        <v>187674</v>
      </c>
      <c r="D75" s="23">
        <v>50665</v>
      </c>
    </row>
    <row r="76" spans="1:4" x14ac:dyDescent="0.35">
      <c r="A76">
        <v>1005673133</v>
      </c>
      <c r="B76" t="s">
        <v>88</v>
      </c>
      <c r="C76" s="23">
        <v>43915</v>
      </c>
      <c r="D76" s="23">
        <v>11852</v>
      </c>
    </row>
    <row r="77" spans="1:4" x14ac:dyDescent="0.35">
      <c r="A77">
        <v>1005759383</v>
      </c>
      <c r="B77" t="s">
        <v>28</v>
      </c>
      <c r="C77" s="23">
        <v>429192</v>
      </c>
      <c r="D77" s="23">
        <v>115878</v>
      </c>
    </row>
    <row r="78" spans="1:4" x14ac:dyDescent="0.35">
      <c r="A78">
        <v>1006031802</v>
      </c>
      <c r="B78" t="s">
        <v>385</v>
      </c>
      <c r="C78" s="23">
        <v>2494</v>
      </c>
      <c r="D78" s="23">
        <v>668</v>
      </c>
    </row>
    <row r="79" spans="1:4" x14ac:dyDescent="0.35">
      <c r="A79">
        <v>1006240179</v>
      </c>
      <c r="B79" t="s">
        <v>63</v>
      </c>
      <c r="C79" s="23">
        <v>92157</v>
      </c>
      <c r="D79" s="23">
        <v>24877</v>
      </c>
    </row>
    <row r="80" spans="1:4" x14ac:dyDescent="0.35">
      <c r="A80">
        <v>1006278750</v>
      </c>
      <c r="B80" t="s">
        <v>47</v>
      </c>
      <c r="C80" s="23">
        <v>262970</v>
      </c>
      <c r="D80" s="23">
        <v>70998</v>
      </c>
    </row>
    <row r="81" spans="1:4" x14ac:dyDescent="0.35">
      <c r="A81">
        <v>1006536758</v>
      </c>
      <c r="B81" t="s">
        <v>103</v>
      </c>
      <c r="C81" s="23">
        <v>7372</v>
      </c>
      <c r="D81" s="23">
        <v>1983</v>
      </c>
    </row>
    <row r="82" spans="1:4" x14ac:dyDescent="0.35">
      <c r="A82">
        <v>1006537572</v>
      </c>
      <c r="B82" t="s">
        <v>79</v>
      </c>
      <c r="C82" s="23">
        <v>60144</v>
      </c>
      <c r="D82" s="23">
        <v>16233</v>
      </c>
    </row>
    <row r="83" spans="1:4" x14ac:dyDescent="0.35">
      <c r="A83">
        <v>1006983874</v>
      </c>
      <c r="B83" t="s">
        <v>101</v>
      </c>
      <c r="C83" s="23">
        <v>165861</v>
      </c>
      <c r="D83" s="23">
        <v>44778</v>
      </c>
    </row>
    <row r="84" spans="1:4" x14ac:dyDescent="0.35">
      <c r="A84">
        <v>1007013489</v>
      </c>
      <c r="B84" t="s">
        <v>143</v>
      </c>
      <c r="C84" s="23">
        <v>0</v>
      </c>
      <c r="D84" s="23">
        <v>0</v>
      </c>
    </row>
    <row r="85" spans="1:4" x14ac:dyDescent="0.35">
      <c r="A85">
        <v>1007115453</v>
      </c>
      <c r="B85" t="s">
        <v>144</v>
      </c>
      <c r="C85" s="23">
        <v>5838</v>
      </c>
      <c r="D85" s="23">
        <v>1572</v>
      </c>
    </row>
    <row r="86" spans="1:4" x14ac:dyDescent="0.35">
      <c r="A86">
        <v>1007135653</v>
      </c>
      <c r="B86" t="s">
        <v>123</v>
      </c>
      <c r="C86" s="23">
        <v>230</v>
      </c>
      <c r="D86" s="23">
        <v>59</v>
      </c>
    </row>
    <row r="87" spans="1:4" x14ac:dyDescent="0.35">
      <c r="A87">
        <v>1007192860</v>
      </c>
      <c r="B87" t="s">
        <v>145</v>
      </c>
      <c r="C87" s="23">
        <v>0</v>
      </c>
      <c r="D87" s="23">
        <v>0</v>
      </c>
    </row>
    <row r="88" spans="1:4" x14ac:dyDescent="0.35">
      <c r="A88">
        <v>1007243624</v>
      </c>
      <c r="B88" t="s">
        <v>120</v>
      </c>
      <c r="C88" s="23">
        <v>534</v>
      </c>
      <c r="D88" s="23">
        <v>141</v>
      </c>
    </row>
    <row r="89" spans="1:4" x14ac:dyDescent="0.35">
      <c r="A89">
        <v>1007489111</v>
      </c>
      <c r="B89" t="s">
        <v>126</v>
      </c>
      <c r="C89" s="23">
        <v>339</v>
      </c>
      <c r="D89" s="23">
        <v>87</v>
      </c>
    </row>
    <row r="90" spans="1:4" x14ac:dyDescent="0.35">
      <c r="A90">
        <v>1007520438</v>
      </c>
      <c r="B90" t="s">
        <v>20</v>
      </c>
      <c r="C90" s="23">
        <v>596721</v>
      </c>
      <c r="D90" s="23">
        <v>161110</v>
      </c>
    </row>
    <row r="91" spans="1:4" x14ac:dyDescent="0.35">
      <c r="A91">
        <v>1007723581</v>
      </c>
      <c r="B91" t="s">
        <v>109</v>
      </c>
      <c r="C91" s="23">
        <v>10043</v>
      </c>
      <c r="D91" s="23">
        <v>2706</v>
      </c>
    </row>
    <row r="92" spans="1:4" x14ac:dyDescent="0.35">
      <c r="A92">
        <v>1007857168</v>
      </c>
      <c r="B92" t="s">
        <v>19</v>
      </c>
      <c r="C92" s="23">
        <v>597370</v>
      </c>
      <c r="D92" s="23">
        <v>161287</v>
      </c>
    </row>
    <row r="93" spans="1:4" x14ac:dyDescent="0.35">
      <c r="A93">
        <v>1008543600</v>
      </c>
      <c r="B93" t="s">
        <v>128</v>
      </c>
      <c r="C93" s="23">
        <v>6830</v>
      </c>
      <c r="D93" s="23">
        <v>1839</v>
      </c>
    </row>
    <row r="94" spans="1:4" x14ac:dyDescent="0.35">
      <c r="A94">
        <v>1008569652</v>
      </c>
      <c r="B94" t="s">
        <v>146</v>
      </c>
      <c r="C94" s="23">
        <v>0</v>
      </c>
      <c r="D94" s="23">
        <v>0</v>
      </c>
    </row>
    <row r="95" spans="1:4" x14ac:dyDescent="0.35">
      <c r="A95">
        <v>1008768527</v>
      </c>
      <c r="B95" t="s">
        <v>56</v>
      </c>
      <c r="C95" s="23">
        <v>136690</v>
      </c>
      <c r="D95" s="23">
        <v>36902</v>
      </c>
    </row>
    <row r="96" spans="1:4" x14ac:dyDescent="0.35">
      <c r="A96">
        <v>1008892436</v>
      </c>
      <c r="B96" t="s">
        <v>40</v>
      </c>
      <c r="C96" s="23">
        <v>216498</v>
      </c>
      <c r="D96" s="23">
        <v>58451</v>
      </c>
    </row>
    <row r="97" spans="1:4" x14ac:dyDescent="0.35">
      <c r="A97">
        <v>1009056321</v>
      </c>
      <c r="B97" t="s">
        <v>110</v>
      </c>
      <c r="C97" s="23">
        <v>12048</v>
      </c>
      <c r="D97" s="23">
        <v>3247</v>
      </c>
    </row>
    <row r="98" spans="1:4" x14ac:dyDescent="0.35">
      <c r="A98">
        <v>1009059136</v>
      </c>
      <c r="B98" t="s">
        <v>147</v>
      </c>
      <c r="C98" s="23">
        <v>6917</v>
      </c>
      <c r="D98" s="23">
        <v>1865</v>
      </c>
    </row>
    <row r="99" spans="1:4" x14ac:dyDescent="0.35">
      <c r="A99">
        <v>1009158456</v>
      </c>
      <c r="B99" t="s">
        <v>293</v>
      </c>
      <c r="C99" s="23">
        <v>13</v>
      </c>
      <c r="D99" s="23">
        <v>2</v>
      </c>
    </row>
    <row r="100" spans="1:4" x14ac:dyDescent="0.35">
      <c r="A100">
        <v>1009201095</v>
      </c>
      <c r="B100" t="s">
        <v>92</v>
      </c>
      <c r="C100" s="23">
        <v>25610</v>
      </c>
      <c r="D100" s="23">
        <v>6908</v>
      </c>
    </row>
    <row r="101" spans="1:4" x14ac:dyDescent="0.35">
      <c r="A101">
        <v>1009250921</v>
      </c>
      <c r="B101" t="s">
        <v>39</v>
      </c>
      <c r="C101" s="23">
        <v>279443</v>
      </c>
      <c r="D101" s="23">
        <v>75445</v>
      </c>
    </row>
    <row r="102" spans="1:4" x14ac:dyDescent="0.35">
      <c r="A102">
        <v>1009371943</v>
      </c>
      <c r="B102" t="s">
        <v>148</v>
      </c>
      <c r="C102" s="23">
        <v>0</v>
      </c>
      <c r="D102" s="23">
        <v>0</v>
      </c>
    </row>
    <row r="103" spans="1:4" x14ac:dyDescent="0.35">
      <c r="A103">
        <v>1009565834</v>
      </c>
      <c r="B103" t="s">
        <v>97</v>
      </c>
      <c r="C103" s="23">
        <v>16781</v>
      </c>
      <c r="D103" s="23">
        <v>4526</v>
      </c>
    </row>
    <row r="104" spans="1:4" x14ac:dyDescent="0.35">
      <c r="A104">
        <v>1009596665</v>
      </c>
      <c r="B104" t="s">
        <v>78</v>
      </c>
      <c r="C104" s="23">
        <v>48038</v>
      </c>
      <c r="D104" s="23">
        <v>12966</v>
      </c>
    </row>
    <row r="105" spans="1:4" x14ac:dyDescent="0.35">
      <c r="A105">
        <v>1010204914</v>
      </c>
      <c r="B105" t="s">
        <v>67</v>
      </c>
      <c r="C105" s="23">
        <v>87325</v>
      </c>
      <c r="D105" s="23">
        <v>23574</v>
      </c>
    </row>
    <row r="106" spans="1:4" x14ac:dyDescent="0.35">
      <c r="A106">
        <v>1010354704</v>
      </c>
      <c r="B106" t="s">
        <v>81</v>
      </c>
      <c r="C106" s="23">
        <v>9417</v>
      </c>
      <c r="D106" s="23">
        <v>2540</v>
      </c>
    </row>
    <row r="107" spans="1:4" x14ac:dyDescent="0.35">
      <c r="A107">
        <v>1010383235</v>
      </c>
      <c r="B107" t="s">
        <v>105</v>
      </c>
      <c r="C107" s="23">
        <v>574</v>
      </c>
      <c r="D107" s="23">
        <v>155</v>
      </c>
    </row>
    <row r="108" spans="1:4" x14ac:dyDescent="0.35">
      <c r="A108">
        <v>1010767247</v>
      </c>
      <c r="B108" t="s">
        <v>62</v>
      </c>
      <c r="C108" s="23">
        <v>112323</v>
      </c>
      <c r="D108" s="23">
        <v>30322</v>
      </c>
    </row>
    <row r="109" spans="1:4" x14ac:dyDescent="0.35">
      <c r="A109">
        <v>1010775497</v>
      </c>
      <c r="B109" t="s">
        <v>149</v>
      </c>
      <c r="C109" s="23">
        <v>235891</v>
      </c>
      <c r="D109" s="23">
        <v>63687</v>
      </c>
    </row>
    <row r="110" spans="1:4" x14ac:dyDescent="0.35">
      <c r="A110">
        <v>1010806429</v>
      </c>
      <c r="B110" t="s">
        <v>322</v>
      </c>
      <c r="C110" s="23">
        <v>0</v>
      </c>
      <c r="D110" s="23">
        <v>0</v>
      </c>
    </row>
    <row r="111" spans="1:4" x14ac:dyDescent="0.35">
      <c r="A111">
        <v>1010911906</v>
      </c>
      <c r="B111" t="s">
        <v>150</v>
      </c>
      <c r="C111" s="23">
        <v>0</v>
      </c>
      <c r="D111" s="23">
        <v>0</v>
      </c>
    </row>
    <row r="112" spans="1:4" x14ac:dyDescent="0.35">
      <c r="A112">
        <v>1011325330</v>
      </c>
      <c r="B112" t="s">
        <v>36</v>
      </c>
      <c r="C112" s="23">
        <v>343701</v>
      </c>
      <c r="D112" s="23">
        <v>92796</v>
      </c>
    </row>
    <row r="113" spans="1:4" x14ac:dyDescent="0.35">
      <c r="A113">
        <v>1011361333</v>
      </c>
      <c r="B113" t="s">
        <v>121</v>
      </c>
      <c r="C113" s="23">
        <v>522</v>
      </c>
      <c r="D113" s="23">
        <v>139</v>
      </c>
    </row>
    <row r="114" spans="1:4" x14ac:dyDescent="0.35">
      <c r="A114">
        <v>1011428668</v>
      </c>
      <c r="B114" t="s">
        <v>91</v>
      </c>
      <c r="C114" s="23">
        <v>67167</v>
      </c>
      <c r="D114" s="23">
        <v>18130</v>
      </c>
    </row>
    <row r="115" spans="1:4" x14ac:dyDescent="0.35">
      <c r="A115">
        <v>1011441933</v>
      </c>
      <c r="B115" t="s">
        <v>151</v>
      </c>
      <c r="C115" s="23">
        <v>2783</v>
      </c>
      <c r="D115" s="23">
        <v>750</v>
      </c>
    </row>
    <row r="116" spans="1:4" x14ac:dyDescent="0.35">
      <c r="A116">
        <v>1011775945</v>
      </c>
      <c r="B116" t="s">
        <v>83</v>
      </c>
      <c r="C116" s="23">
        <v>45807</v>
      </c>
      <c r="D116" s="23">
        <v>12363</v>
      </c>
    </row>
    <row r="117" spans="1:4" x14ac:dyDescent="0.35">
      <c r="A117">
        <v>1011898169</v>
      </c>
      <c r="B117" t="s">
        <v>70</v>
      </c>
      <c r="C117" s="23">
        <v>104296</v>
      </c>
      <c r="D117" s="23">
        <v>28153</v>
      </c>
    </row>
    <row r="118" spans="1:4" x14ac:dyDescent="0.35">
      <c r="A118">
        <v>1011920216</v>
      </c>
      <c r="B118" t="s">
        <v>152</v>
      </c>
      <c r="C118" s="23">
        <v>0</v>
      </c>
      <c r="D118" s="23">
        <v>0</v>
      </c>
    </row>
    <row r="119" spans="1:4" x14ac:dyDescent="0.35">
      <c r="A119">
        <v>1011989750</v>
      </c>
      <c r="B119" t="s">
        <v>33</v>
      </c>
      <c r="C119" s="23">
        <v>321232</v>
      </c>
      <c r="D119" s="23">
        <v>86727</v>
      </c>
    </row>
    <row r="120" spans="1:4" x14ac:dyDescent="0.35">
      <c r="A120">
        <v>1013210610</v>
      </c>
      <c r="B120" t="s">
        <v>80</v>
      </c>
      <c r="C120" s="23">
        <v>52961</v>
      </c>
      <c r="D120" s="23">
        <v>14296</v>
      </c>
    </row>
    <row r="121" spans="1:4" x14ac:dyDescent="0.35">
      <c r="A121">
        <v>1013485658</v>
      </c>
      <c r="B121" t="s">
        <v>50</v>
      </c>
      <c r="C121" s="23">
        <v>169164</v>
      </c>
      <c r="D121" s="23">
        <v>45670</v>
      </c>
    </row>
    <row r="122" spans="1:4" x14ac:dyDescent="0.35">
      <c r="A122">
        <v>1013569712</v>
      </c>
      <c r="B122" t="s">
        <v>328</v>
      </c>
      <c r="C122" s="23">
        <v>0</v>
      </c>
      <c r="D122" s="23">
        <v>0</v>
      </c>
    </row>
    <row r="123" spans="1:4" x14ac:dyDescent="0.35">
      <c r="A123">
        <v>1013622746</v>
      </c>
      <c r="B123" t="s">
        <v>153</v>
      </c>
      <c r="C123" s="23">
        <v>0</v>
      </c>
      <c r="D123" s="23">
        <v>0</v>
      </c>
    </row>
    <row r="124" spans="1:4" x14ac:dyDescent="0.35">
      <c r="A124">
        <v>1014385558</v>
      </c>
      <c r="B124" t="s">
        <v>360</v>
      </c>
      <c r="C124" s="23">
        <v>0</v>
      </c>
      <c r="D124" s="23">
        <v>0</v>
      </c>
    </row>
    <row r="125" spans="1:4" x14ac:dyDescent="0.35">
      <c r="A125">
        <v>1014546191</v>
      </c>
      <c r="B125" t="s">
        <v>356</v>
      </c>
      <c r="C125" s="23">
        <v>2730</v>
      </c>
      <c r="D125" s="23">
        <v>736</v>
      </c>
    </row>
    <row r="126" spans="1:4" x14ac:dyDescent="0.35">
      <c r="A126">
        <v>1016978251</v>
      </c>
      <c r="B126" t="s">
        <v>154</v>
      </c>
      <c r="C126" s="23">
        <v>0</v>
      </c>
      <c r="D126" s="23">
        <v>0</v>
      </c>
    </row>
    <row r="127" spans="1:4" x14ac:dyDescent="0.35">
      <c r="A127">
        <v>1019700983</v>
      </c>
      <c r="B127" t="s">
        <v>127</v>
      </c>
      <c r="C127" s="23">
        <v>0</v>
      </c>
      <c r="D127" s="23">
        <v>0</v>
      </c>
    </row>
    <row r="128" spans="1:4" x14ac:dyDescent="0.35">
      <c r="A128">
        <v>1019924948</v>
      </c>
      <c r="B128" t="s">
        <v>85</v>
      </c>
      <c r="C128" s="23">
        <v>26668</v>
      </c>
      <c r="D128" s="23">
        <v>7195</v>
      </c>
    </row>
    <row r="129" spans="1:4" x14ac:dyDescent="0.35">
      <c r="A129">
        <v>1021873748</v>
      </c>
      <c r="B129" t="s">
        <v>77</v>
      </c>
      <c r="C129" s="23">
        <v>116824</v>
      </c>
      <c r="D129" s="23">
        <v>31537</v>
      </c>
    </row>
    <row r="130" spans="1:4" x14ac:dyDescent="0.35">
      <c r="A130">
        <v>1024347045</v>
      </c>
      <c r="B130" t="s">
        <v>275</v>
      </c>
      <c r="C130" s="23">
        <v>0</v>
      </c>
      <c r="D130" s="23">
        <v>0</v>
      </c>
    </row>
    <row r="131" spans="1:4" x14ac:dyDescent="0.35">
      <c r="A131">
        <v>1026574808</v>
      </c>
      <c r="B131" t="s">
        <v>100</v>
      </c>
      <c r="C131" s="23">
        <v>8418</v>
      </c>
      <c r="D131" s="23">
        <v>2268</v>
      </c>
    </row>
    <row r="132" spans="1:4" x14ac:dyDescent="0.35">
      <c r="A132">
        <v>1026723599</v>
      </c>
      <c r="B132" t="s">
        <v>113</v>
      </c>
      <c r="C132" s="23">
        <v>8636</v>
      </c>
      <c r="D132" s="23">
        <v>2326</v>
      </c>
    </row>
    <row r="133" spans="1:4" x14ac:dyDescent="0.35">
      <c r="A133">
        <v>1027043065</v>
      </c>
      <c r="B133" t="s">
        <v>366</v>
      </c>
      <c r="C133" s="23">
        <v>0</v>
      </c>
      <c r="D133" s="23">
        <v>0</v>
      </c>
    </row>
    <row r="134" spans="1:4" x14ac:dyDescent="0.35">
      <c r="A134">
        <v>1027587084</v>
      </c>
      <c r="B134" t="s">
        <v>130</v>
      </c>
      <c r="C134" s="23">
        <v>0</v>
      </c>
      <c r="D134" s="23">
        <v>0</v>
      </c>
    </row>
    <row r="135" spans="1:4" x14ac:dyDescent="0.35">
      <c r="A135">
        <v>1030474838</v>
      </c>
      <c r="B135" t="s">
        <v>155</v>
      </c>
      <c r="C135" s="23">
        <v>0</v>
      </c>
      <c r="D135" s="23">
        <v>0</v>
      </c>
    </row>
    <row r="136" spans="1:4" x14ac:dyDescent="0.35">
      <c r="A136">
        <v>1030630087</v>
      </c>
      <c r="B136" t="s">
        <v>119</v>
      </c>
      <c r="C136" s="23">
        <v>4902</v>
      </c>
      <c r="D136" s="23">
        <v>1318</v>
      </c>
    </row>
    <row r="137" spans="1:4" x14ac:dyDescent="0.35">
      <c r="A137">
        <v>1032828561</v>
      </c>
      <c r="B137" t="s">
        <v>223</v>
      </c>
      <c r="C137" s="23">
        <v>0</v>
      </c>
      <c r="D137" s="23">
        <v>0</v>
      </c>
    </row>
    <row r="138" spans="1:4" x14ac:dyDescent="0.35">
      <c r="A138">
        <v>1033337122</v>
      </c>
      <c r="B138" t="s">
        <v>13</v>
      </c>
      <c r="C138" s="23">
        <v>7373987</v>
      </c>
      <c r="D138" s="23">
        <v>1990973</v>
      </c>
    </row>
    <row r="139" spans="1:4" x14ac:dyDescent="0.35">
      <c r="A139">
        <v>1033453598</v>
      </c>
      <c r="B139" t="s">
        <v>14</v>
      </c>
      <c r="C139" s="23">
        <v>6846823</v>
      </c>
      <c r="D139" s="23">
        <v>1848639</v>
      </c>
    </row>
    <row r="140" spans="1:4" x14ac:dyDescent="0.35">
      <c r="A140">
        <v>1033461567</v>
      </c>
      <c r="B140" t="s">
        <v>124</v>
      </c>
      <c r="C140" s="23">
        <v>430</v>
      </c>
      <c r="D140" s="23">
        <v>108</v>
      </c>
    </row>
    <row r="141" spans="1:4" x14ac:dyDescent="0.35">
      <c r="A141">
        <v>1033823764</v>
      </c>
      <c r="B141" t="s">
        <v>307</v>
      </c>
      <c r="C141" s="23">
        <v>0</v>
      </c>
      <c r="D141" s="23">
        <v>0</v>
      </c>
    </row>
    <row r="142" spans="1:4" x14ac:dyDescent="0.35">
      <c r="A142">
        <v>1034226839</v>
      </c>
      <c r="B142" t="s">
        <v>116</v>
      </c>
      <c r="C142" s="23">
        <v>24476</v>
      </c>
      <c r="D142" s="23">
        <v>6603</v>
      </c>
    </row>
    <row r="143" spans="1:4" x14ac:dyDescent="0.35">
      <c r="A143">
        <v>1035220232</v>
      </c>
      <c r="B143" t="s">
        <v>156</v>
      </c>
      <c r="C143" s="23">
        <v>0</v>
      </c>
      <c r="D143" s="23">
        <v>0</v>
      </c>
    </row>
    <row r="144" spans="1:4" x14ac:dyDescent="0.35">
      <c r="A144">
        <v>1035464692</v>
      </c>
      <c r="B144" t="s">
        <v>157</v>
      </c>
      <c r="C144" s="23">
        <v>0</v>
      </c>
      <c r="D144" s="23">
        <v>0</v>
      </c>
    </row>
    <row r="145" spans="1:4" x14ac:dyDescent="0.35">
      <c r="A145">
        <v>1036122677</v>
      </c>
      <c r="B145" t="s">
        <v>129</v>
      </c>
      <c r="C145" s="23">
        <v>621954</v>
      </c>
      <c r="D145" s="23">
        <v>167924</v>
      </c>
    </row>
    <row r="146" spans="1:4" x14ac:dyDescent="0.35">
      <c r="A146">
        <v>1036154691</v>
      </c>
      <c r="B146" t="s">
        <v>245</v>
      </c>
      <c r="C146" s="23">
        <v>0</v>
      </c>
      <c r="D146" s="23">
        <v>0</v>
      </c>
    </row>
    <row r="147" spans="1:4" x14ac:dyDescent="0.35">
      <c r="A147">
        <v>1036357116</v>
      </c>
      <c r="B147" t="s">
        <v>158</v>
      </c>
      <c r="C147" s="23">
        <v>24471</v>
      </c>
      <c r="D147" s="23">
        <v>6604</v>
      </c>
    </row>
    <row r="148" spans="1:4" x14ac:dyDescent="0.35">
      <c r="A148">
        <v>1037020090</v>
      </c>
      <c r="B148" t="s">
        <v>331</v>
      </c>
      <c r="C148" s="23">
        <v>12819</v>
      </c>
      <c r="D148" s="23">
        <v>3455</v>
      </c>
    </row>
    <row r="149" spans="1:4" x14ac:dyDescent="0.35">
      <c r="A149">
        <v>1037339109</v>
      </c>
      <c r="B149" t="s">
        <v>159</v>
      </c>
      <c r="C149" s="23">
        <v>0</v>
      </c>
      <c r="D149" s="23">
        <v>0</v>
      </c>
    </row>
    <row r="150" spans="1:4" x14ac:dyDescent="0.35">
      <c r="A150">
        <v>1037579639</v>
      </c>
      <c r="B150" t="s">
        <v>160</v>
      </c>
      <c r="C150" s="23">
        <v>0</v>
      </c>
      <c r="D150" s="23">
        <v>0</v>
      </c>
    </row>
    <row r="151" spans="1:4" x14ac:dyDescent="0.35">
      <c r="A151">
        <v>1037779606</v>
      </c>
      <c r="B151" t="s">
        <v>82</v>
      </c>
      <c r="C151" s="23">
        <v>40295</v>
      </c>
      <c r="D151" s="23">
        <v>10874</v>
      </c>
    </row>
    <row r="152" spans="1:4" x14ac:dyDescent="0.35">
      <c r="A152">
        <v>1039334434</v>
      </c>
      <c r="B152" t="s">
        <v>161</v>
      </c>
      <c r="C152" s="23">
        <v>0</v>
      </c>
      <c r="D152" s="23">
        <v>0</v>
      </c>
    </row>
    <row r="153" spans="1:4" x14ac:dyDescent="0.35">
      <c r="A153">
        <v>1039476085</v>
      </c>
      <c r="B153" t="s">
        <v>337</v>
      </c>
      <c r="C153" s="23">
        <v>0</v>
      </c>
      <c r="D153" s="23">
        <v>0</v>
      </c>
    </row>
    <row r="154" spans="1:4" x14ac:dyDescent="0.35">
      <c r="A154">
        <v>1039554973</v>
      </c>
      <c r="B154" t="s">
        <v>162</v>
      </c>
      <c r="C154" s="23">
        <v>0</v>
      </c>
      <c r="D154" s="23">
        <v>0</v>
      </c>
    </row>
    <row r="155" spans="1:4" x14ac:dyDescent="0.35">
      <c r="A155">
        <v>1039783308</v>
      </c>
      <c r="B155" t="s">
        <v>163</v>
      </c>
      <c r="C155" s="23">
        <v>0</v>
      </c>
      <c r="D155" s="23">
        <v>0</v>
      </c>
    </row>
    <row r="156" spans="1:4" x14ac:dyDescent="0.35">
      <c r="A156">
        <v>1041080722</v>
      </c>
      <c r="B156" t="s">
        <v>37</v>
      </c>
      <c r="C156" s="23">
        <v>263012</v>
      </c>
      <c r="D156" s="23">
        <v>71008</v>
      </c>
    </row>
    <row r="157" spans="1:4" x14ac:dyDescent="0.35">
      <c r="A157">
        <v>1041967089</v>
      </c>
      <c r="B157" t="s">
        <v>164</v>
      </c>
      <c r="C157" s="23">
        <v>0</v>
      </c>
      <c r="D157" s="23">
        <v>0</v>
      </c>
    </row>
    <row r="158" spans="1:4" x14ac:dyDescent="0.35">
      <c r="A158">
        <v>1042131148</v>
      </c>
      <c r="B158" t="s">
        <v>165</v>
      </c>
      <c r="C158" s="23">
        <v>0</v>
      </c>
      <c r="D158" s="23">
        <v>0</v>
      </c>
    </row>
    <row r="159" spans="1:4" x14ac:dyDescent="0.35">
      <c r="A159">
        <v>1042877368</v>
      </c>
      <c r="B159" t="s">
        <v>166</v>
      </c>
      <c r="C159" s="23">
        <v>0</v>
      </c>
      <c r="D159" s="23">
        <v>0</v>
      </c>
    </row>
    <row r="160" spans="1:4" x14ac:dyDescent="0.35">
      <c r="A160">
        <v>1043347575</v>
      </c>
      <c r="B160" t="s">
        <v>264</v>
      </c>
      <c r="C160" s="23">
        <v>0</v>
      </c>
      <c r="D160" s="23">
        <v>0</v>
      </c>
    </row>
    <row r="161" spans="1:4" x14ac:dyDescent="0.35">
      <c r="A161">
        <v>1044248274</v>
      </c>
      <c r="B161" t="s">
        <v>241</v>
      </c>
      <c r="C161" s="23">
        <v>23084</v>
      </c>
      <c r="D161" s="23">
        <v>6229</v>
      </c>
    </row>
    <row r="162" spans="1:4" x14ac:dyDescent="0.35">
      <c r="A162">
        <v>1044257742</v>
      </c>
      <c r="B162" t="s">
        <v>112</v>
      </c>
      <c r="C162" s="23">
        <v>0</v>
      </c>
      <c r="D162" s="23">
        <v>0</v>
      </c>
    </row>
    <row r="163" spans="1:4" x14ac:dyDescent="0.35">
      <c r="A163">
        <v>1044297367</v>
      </c>
      <c r="B163" t="s">
        <v>93</v>
      </c>
      <c r="C163" s="23">
        <v>38928</v>
      </c>
      <c r="D163" s="23">
        <v>10504</v>
      </c>
    </row>
    <row r="164" spans="1:4" x14ac:dyDescent="0.35">
      <c r="A164">
        <v>1044578875</v>
      </c>
      <c r="B164" t="s">
        <v>302</v>
      </c>
      <c r="C164" s="23">
        <v>64434</v>
      </c>
      <c r="D164" s="23">
        <v>17394</v>
      </c>
    </row>
    <row r="165" spans="1:4" x14ac:dyDescent="0.35">
      <c r="A165">
        <v>1045790949</v>
      </c>
      <c r="B165" t="s">
        <v>167</v>
      </c>
      <c r="C165" s="23">
        <v>0</v>
      </c>
      <c r="D165" s="23">
        <v>0</v>
      </c>
    </row>
    <row r="166" spans="1:4" x14ac:dyDescent="0.35">
      <c r="A166">
        <v>1046201869</v>
      </c>
      <c r="B166" t="s">
        <v>168</v>
      </c>
      <c r="C166" s="23">
        <v>0</v>
      </c>
      <c r="D166" s="23">
        <v>0</v>
      </c>
    </row>
    <row r="167" spans="1:4" x14ac:dyDescent="0.35">
      <c r="A167">
        <v>1047993239</v>
      </c>
      <c r="B167" t="s">
        <v>169</v>
      </c>
      <c r="C167" s="23">
        <v>0</v>
      </c>
      <c r="D167" s="23">
        <v>0</v>
      </c>
    </row>
    <row r="168" spans="1:4" x14ac:dyDescent="0.35">
      <c r="A168">
        <v>1048580847</v>
      </c>
      <c r="B168" t="s">
        <v>170</v>
      </c>
      <c r="C168" s="23">
        <v>1555</v>
      </c>
      <c r="D168" s="23">
        <v>414</v>
      </c>
    </row>
    <row r="169" spans="1:4" x14ac:dyDescent="0.35">
      <c r="A169">
        <v>1048700586</v>
      </c>
      <c r="B169" t="s">
        <v>171</v>
      </c>
      <c r="C169" s="23">
        <v>76918</v>
      </c>
      <c r="D169" s="23">
        <v>20763</v>
      </c>
    </row>
    <row r="170" spans="1:4" x14ac:dyDescent="0.35">
      <c r="A170">
        <v>1049461328</v>
      </c>
      <c r="B170" t="s">
        <v>172</v>
      </c>
      <c r="C170" s="23">
        <v>0</v>
      </c>
      <c r="D170" s="23">
        <v>0</v>
      </c>
    </row>
    <row r="171" spans="1:4" x14ac:dyDescent="0.35">
      <c r="A171">
        <v>1049871139</v>
      </c>
      <c r="B171" t="s">
        <v>247</v>
      </c>
      <c r="C171" s="23">
        <v>0</v>
      </c>
      <c r="D171" s="23">
        <v>0</v>
      </c>
    </row>
    <row r="172" spans="1:4" x14ac:dyDescent="0.35">
      <c r="A172">
        <v>1052028066</v>
      </c>
      <c r="B172" t="s">
        <v>339</v>
      </c>
      <c r="C172" s="23">
        <v>0</v>
      </c>
      <c r="D172" s="23">
        <v>0</v>
      </c>
    </row>
    <row r="173" spans="1:4" x14ac:dyDescent="0.35">
      <c r="A173">
        <v>1052467942</v>
      </c>
      <c r="B173" t="s">
        <v>390</v>
      </c>
      <c r="C173" s="23">
        <v>0</v>
      </c>
      <c r="D173" s="23">
        <v>0</v>
      </c>
    </row>
    <row r="174" spans="1:4" x14ac:dyDescent="0.35">
      <c r="A174">
        <v>1055483564</v>
      </c>
      <c r="B174" t="s">
        <v>42</v>
      </c>
      <c r="C174" s="23">
        <v>235883</v>
      </c>
      <c r="D174" s="23">
        <v>63683</v>
      </c>
    </row>
    <row r="175" spans="1:4" x14ac:dyDescent="0.35">
      <c r="A175">
        <v>1057450090</v>
      </c>
      <c r="B175" t="s">
        <v>173</v>
      </c>
      <c r="C175" s="23">
        <v>0</v>
      </c>
      <c r="D175" s="23">
        <v>0</v>
      </c>
    </row>
    <row r="176" spans="1:4" x14ac:dyDescent="0.35">
      <c r="A176">
        <v>1058823121</v>
      </c>
      <c r="B176" t="s">
        <v>59</v>
      </c>
      <c r="C176" s="23">
        <v>164996</v>
      </c>
      <c r="D176" s="23">
        <v>44545</v>
      </c>
    </row>
    <row r="177" spans="1:4" x14ac:dyDescent="0.35">
      <c r="A177">
        <v>1060546801</v>
      </c>
      <c r="B177" t="s">
        <v>174</v>
      </c>
      <c r="C177" s="23">
        <v>0</v>
      </c>
      <c r="D177" s="23">
        <v>0</v>
      </c>
    </row>
    <row r="178" spans="1:4" x14ac:dyDescent="0.35">
      <c r="A178">
        <v>1068110501</v>
      </c>
      <c r="B178" t="s">
        <v>74</v>
      </c>
      <c r="C178" s="23">
        <v>43103</v>
      </c>
      <c r="D178" s="23">
        <v>11634</v>
      </c>
    </row>
    <row r="179" spans="1:4" x14ac:dyDescent="0.35">
      <c r="A179">
        <v>1069209575</v>
      </c>
      <c r="B179" t="s">
        <v>25</v>
      </c>
      <c r="C179" s="23">
        <v>1451</v>
      </c>
      <c r="D179" s="23">
        <v>387</v>
      </c>
    </row>
    <row r="180" spans="1:4" x14ac:dyDescent="0.35">
      <c r="A180">
        <v>1076994177</v>
      </c>
      <c r="B180" t="s">
        <v>118</v>
      </c>
      <c r="C180" s="23">
        <v>4783</v>
      </c>
      <c r="D180" s="23">
        <v>1285</v>
      </c>
    </row>
    <row r="181" spans="1:4" x14ac:dyDescent="0.35">
      <c r="A181">
        <v>1080795727</v>
      </c>
      <c r="B181" t="s">
        <v>27</v>
      </c>
      <c r="C181" s="23">
        <v>462516</v>
      </c>
      <c r="D181" s="23">
        <v>124876</v>
      </c>
    </row>
    <row r="182" spans="1:4" x14ac:dyDescent="0.35">
      <c r="A182">
        <v>1084634682</v>
      </c>
      <c r="B182" t="s">
        <v>315</v>
      </c>
      <c r="C182" s="23">
        <v>0</v>
      </c>
      <c r="D182" s="23">
        <v>0</v>
      </c>
    </row>
    <row r="183" spans="1:4" x14ac:dyDescent="0.35">
      <c r="A183">
        <v>1085491074</v>
      </c>
      <c r="B183" t="s">
        <v>175</v>
      </c>
      <c r="C183" s="23">
        <v>16964</v>
      </c>
      <c r="D183" s="23">
        <v>4577</v>
      </c>
    </row>
    <row r="184" spans="1:4" x14ac:dyDescent="0.35">
      <c r="A184">
        <v>1086910148</v>
      </c>
      <c r="B184" t="s">
        <v>71</v>
      </c>
      <c r="C184" s="23">
        <v>66707</v>
      </c>
      <c r="D184" s="23">
        <v>18006</v>
      </c>
    </row>
    <row r="185" spans="1:4" x14ac:dyDescent="0.35">
      <c r="A185">
        <v>1097471676</v>
      </c>
      <c r="B185" t="s">
        <v>54</v>
      </c>
      <c r="C185" s="23">
        <v>142535</v>
      </c>
      <c r="D185" s="23">
        <v>38480</v>
      </c>
    </row>
    <row r="186" spans="1:4" x14ac:dyDescent="0.35">
      <c r="A186">
        <v>2008944957</v>
      </c>
      <c r="B186" t="s">
        <v>76</v>
      </c>
      <c r="C186" s="23">
        <v>61523</v>
      </c>
      <c r="D186" s="23">
        <v>16605</v>
      </c>
    </row>
    <row r="187" spans="1:4" x14ac:dyDescent="0.35">
      <c r="A187">
        <v>3022355152</v>
      </c>
      <c r="B187" t="s">
        <v>65</v>
      </c>
      <c r="C187" s="23">
        <v>91472</v>
      </c>
      <c r="D187" s="23">
        <v>24694</v>
      </c>
    </row>
    <row r="188" spans="1:4" x14ac:dyDescent="0.35">
      <c r="A188">
        <v>3030743935</v>
      </c>
      <c r="B188" t="s">
        <v>176</v>
      </c>
      <c r="C188" s="23">
        <v>0</v>
      </c>
      <c r="D188" s="23">
        <v>0</v>
      </c>
    </row>
    <row r="189" spans="1:4" x14ac:dyDescent="0.35">
      <c r="A189">
        <v>5023314594</v>
      </c>
      <c r="B189" t="s">
        <v>15</v>
      </c>
      <c r="C189" s="23">
        <v>1133773</v>
      </c>
      <c r="D189" s="23">
        <v>306115</v>
      </c>
    </row>
    <row r="190" spans="1:4" x14ac:dyDescent="0.35">
      <c r="A190">
        <v>5034274233</v>
      </c>
      <c r="B190" t="s">
        <v>12</v>
      </c>
      <c r="C190" s="23">
        <v>9558825</v>
      </c>
      <c r="D190" s="23">
        <v>2580879</v>
      </c>
    </row>
    <row r="191" spans="1:4" x14ac:dyDescent="0.35">
      <c r="A191">
        <v>7731864869</v>
      </c>
      <c r="B191" t="s">
        <v>177</v>
      </c>
      <c r="C191" s="23">
        <v>0</v>
      </c>
      <c r="D191" s="23">
        <v>0</v>
      </c>
    </row>
    <row r="192" spans="1:4" x14ac:dyDescent="0.35">
      <c r="A192" t="s">
        <v>134</v>
      </c>
      <c r="C192" s="23">
        <v>43651554</v>
      </c>
      <c r="D192" s="23">
        <v>11785320</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Distrib. (1ª fase - 02.05.25)</vt:lpstr>
      <vt:lpstr>Distrib. (2ª fase - 01.07.25)</vt:lpstr>
      <vt:lpstr>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Heloisa Helena Moreira Paraquetti</dc:creator>
  <cp:lastModifiedBy>Luiz Carlos Ferreira de Souza</cp:lastModifiedBy>
  <dcterms:created xsi:type="dcterms:W3CDTF">2023-03-17T16:45:27Z</dcterms:created>
  <dcterms:modified xsi:type="dcterms:W3CDTF">2025-07-04T13:09:16Z</dcterms:modified>
</cp:coreProperties>
</file>