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MBIO\1 - ETANOL\01. GESTÃO DE CONTRATAÇÃO\02. Homologação de Contratos\02. Fornecedores\SAFRA -2025-2026\"/>
    </mc:Choice>
  </mc:AlternateContent>
  <xr:revisionPtr revIDLastSave="0" documentId="13_ncr:1_{2D7F6583-6C58-49B1-B0EA-565DCE435CA6}" xr6:coauthVersionLast="47" xr6:coauthVersionMax="47" xr10:uidLastSave="{00000000-0000-0000-0000-000000000000}"/>
  <bookViews>
    <workbookView xWindow="990" yWindow="0" windowWidth="17970" windowHeight="10020" activeTab="1" xr2:uid="{BE2B1E79-92B1-4326-80EF-2504254684A1}"/>
  </bookViews>
  <sheets>
    <sheet name="Fornecedores (1ª fase 02.05.25)" sheetId="1" r:id="rId1"/>
    <sheet name="Fornecedores (2ª fase 03.07.25)" sheetId="2" r:id="rId2"/>
    <sheet name="META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K31" i="1" s="1"/>
  <c r="I35" i="1"/>
  <c r="K35" i="1" s="1"/>
  <c r="I39" i="1"/>
  <c r="K39" i="1" s="1"/>
  <c r="I55" i="1"/>
  <c r="K55" i="1" s="1"/>
  <c r="I59" i="1"/>
  <c r="K59" i="1" s="1"/>
  <c r="G7" i="1"/>
  <c r="I62" i="1"/>
  <c r="K62" i="1" s="1"/>
  <c r="I63" i="1"/>
  <c r="J63" i="1" s="1"/>
  <c r="I64" i="1"/>
  <c r="K64" i="1" s="1"/>
  <c r="I65" i="1"/>
  <c r="K65" i="1" s="1"/>
  <c r="I66" i="1"/>
  <c r="K66" i="1" s="1"/>
  <c r="I67" i="1"/>
  <c r="K67" i="1" s="1"/>
  <c r="I68" i="1"/>
  <c r="K68" i="1" s="1"/>
  <c r="I69" i="1"/>
  <c r="K69" i="1" s="1"/>
  <c r="I70" i="1"/>
  <c r="K70" i="1" s="1"/>
  <c r="I71" i="1"/>
  <c r="K71" i="1" s="1"/>
  <c r="I72" i="1"/>
  <c r="K72" i="1" s="1"/>
  <c r="I73" i="1"/>
  <c r="K73" i="1" s="1"/>
  <c r="I74" i="1"/>
  <c r="K74" i="1" s="1"/>
  <c r="I75" i="1"/>
  <c r="K75" i="1" s="1"/>
  <c r="I76" i="1"/>
  <c r="K76" i="1" s="1"/>
  <c r="I77" i="1"/>
  <c r="K77" i="1" s="1"/>
  <c r="I78" i="1"/>
  <c r="K78" i="1" s="1"/>
  <c r="I79" i="1"/>
  <c r="K79" i="1" s="1"/>
  <c r="I80" i="1"/>
  <c r="K80" i="1" s="1"/>
  <c r="I81" i="1"/>
  <c r="K81" i="1" s="1"/>
  <c r="I82" i="1"/>
  <c r="K82" i="1" s="1"/>
  <c r="I83" i="1"/>
  <c r="K83" i="1" s="1"/>
  <c r="I84" i="1"/>
  <c r="K84" i="1" s="1"/>
  <c r="I85" i="1"/>
  <c r="K85" i="1" s="1"/>
  <c r="I86" i="1"/>
  <c r="K86" i="1" s="1"/>
  <c r="I87" i="1"/>
  <c r="K87" i="1" s="1"/>
  <c r="I88" i="1"/>
  <c r="K88" i="1" s="1"/>
  <c r="I89" i="1"/>
  <c r="K89" i="1" s="1"/>
  <c r="I90" i="1"/>
  <c r="K90" i="1" s="1"/>
  <c r="I91" i="1"/>
  <c r="K91" i="1" s="1"/>
  <c r="I92" i="1"/>
  <c r="K92" i="1" s="1"/>
  <c r="I93" i="1"/>
  <c r="K93" i="1" s="1"/>
  <c r="I94" i="1"/>
  <c r="K94" i="1" s="1"/>
  <c r="I95" i="1"/>
  <c r="K95" i="1" s="1"/>
  <c r="I96" i="1"/>
  <c r="K96" i="1" s="1"/>
  <c r="I97" i="1"/>
  <c r="K97" i="1" s="1"/>
  <c r="I98" i="1"/>
  <c r="K98" i="1" s="1"/>
  <c r="I99" i="1"/>
  <c r="K99" i="1" s="1"/>
  <c r="I100" i="1"/>
  <c r="K100" i="1" s="1"/>
  <c r="I101" i="1"/>
  <c r="K101" i="1" s="1"/>
  <c r="I102" i="1"/>
  <c r="K102" i="1" s="1"/>
  <c r="I103" i="1"/>
  <c r="K103" i="1" s="1"/>
  <c r="I104" i="1"/>
  <c r="K104" i="1" s="1"/>
  <c r="I105" i="1"/>
  <c r="K105" i="1" s="1"/>
  <c r="I106" i="1"/>
  <c r="K106" i="1" s="1"/>
  <c r="I107" i="1"/>
  <c r="K107" i="1" s="1"/>
  <c r="I108" i="1"/>
  <c r="K108" i="1" s="1"/>
  <c r="I109" i="1"/>
  <c r="K109" i="1" s="1"/>
  <c r="I110" i="1"/>
  <c r="K110" i="1" s="1"/>
  <c r="I111" i="1"/>
  <c r="K111" i="1" s="1"/>
  <c r="I112" i="1"/>
  <c r="K112" i="1" s="1"/>
  <c r="I113" i="1"/>
  <c r="K113" i="1" s="1"/>
  <c r="I114" i="1"/>
  <c r="K114" i="1" s="1"/>
  <c r="I115" i="1"/>
  <c r="K115" i="1" s="1"/>
  <c r="I116" i="1"/>
  <c r="K116" i="1" s="1"/>
  <c r="I117" i="1"/>
  <c r="K117" i="1" s="1"/>
  <c r="I118" i="1"/>
  <c r="K118" i="1" s="1"/>
  <c r="I119" i="1"/>
  <c r="K119" i="1" s="1"/>
  <c r="I120" i="1"/>
  <c r="K120" i="1" s="1"/>
  <c r="I121" i="1"/>
  <c r="K121" i="1" s="1"/>
  <c r="I122" i="1"/>
  <c r="K122" i="1" s="1"/>
  <c r="I123" i="1"/>
  <c r="K123" i="1" s="1"/>
  <c r="I124" i="1"/>
  <c r="K124" i="1" s="1"/>
  <c r="I125" i="1"/>
  <c r="K125" i="1" s="1"/>
  <c r="I126" i="1"/>
  <c r="K126" i="1" s="1"/>
  <c r="I127" i="1"/>
  <c r="K127" i="1" s="1"/>
  <c r="I128" i="1"/>
  <c r="K128" i="1" s="1"/>
  <c r="I129" i="1"/>
  <c r="K129" i="1" s="1"/>
  <c r="I130" i="1"/>
  <c r="K130" i="1" s="1"/>
  <c r="I131" i="1"/>
  <c r="K131" i="1" s="1"/>
  <c r="I132" i="1"/>
  <c r="K132" i="1" s="1"/>
  <c r="I133" i="1"/>
  <c r="K133" i="1" s="1"/>
  <c r="I134" i="1"/>
  <c r="K134" i="1" s="1"/>
  <c r="I135" i="1"/>
  <c r="K135" i="1" s="1"/>
  <c r="I136" i="1"/>
  <c r="K136" i="1" s="1"/>
  <c r="I137" i="1"/>
  <c r="K137" i="1" s="1"/>
  <c r="I138" i="1"/>
  <c r="K138" i="1" s="1"/>
  <c r="I139" i="1"/>
  <c r="K139" i="1" s="1"/>
  <c r="I50" i="1"/>
  <c r="K50" i="1" s="1"/>
  <c r="I51" i="1"/>
  <c r="K51" i="1" s="1"/>
  <c r="I33" i="1"/>
  <c r="K33" i="1" s="1"/>
  <c r="I34" i="1"/>
  <c r="K34" i="1" s="1"/>
  <c r="I36" i="1"/>
  <c r="K36" i="1" s="1"/>
  <c r="I37" i="1"/>
  <c r="K37" i="1" s="1"/>
  <c r="I38" i="1"/>
  <c r="K38" i="1" s="1"/>
  <c r="I16" i="1"/>
  <c r="K16" i="1" s="1"/>
  <c r="G7" i="2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2" i="1"/>
  <c r="K32" i="1" s="1"/>
  <c r="I40" i="1"/>
  <c r="K40" i="1" s="1"/>
  <c r="I41" i="1"/>
  <c r="K41" i="1" s="1"/>
  <c r="I42" i="1"/>
  <c r="K42" i="1" s="1"/>
  <c r="I43" i="1"/>
  <c r="K43" i="1" s="1"/>
  <c r="I44" i="1"/>
  <c r="K44" i="1" s="1"/>
  <c r="I45" i="1"/>
  <c r="K45" i="1" s="1"/>
  <c r="I46" i="1"/>
  <c r="K46" i="1" s="1"/>
  <c r="I47" i="1"/>
  <c r="K47" i="1" s="1"/>
  <c r="I48" i="1"/>
  <c r="K48" i="1" s="1"/>
  <c r="I49" i="1"/>
  <c r="K49" i="1" s="1"/>
  <c r="I52" i="1"/>
  <c r="K52" i="1" s="1"/>
  <c r="I53" i="1"/>
  <c r="K53" i="1" s="1"/>
  <c r="I54" i="1"/>
  <c r="K54" i="1" s="1"/>
  <c r="I56" i="1"/>
  <c r="K56" i="1" s="1"/>
  <c r="I57" i="1"/>
  <c r="K57" i="1" s="1"/>
  <c r="I58" i="1"/>
  <c r="K58" i="1" s="1"/>
  <c r="I60" i="1"/>
  <c r="K60" i="1" s="1"/>
  <c r="I61" i="1"/>
  <c r="K61" i="1" s="1"/>
  <c r="I8" i="2"/>
  <c r="K8" i="2" s="1"/>
  <c r="I9" i="2"/>
  <c r="K9" i="2" s="1"/>
  <c r="I10" i="2"/>
  <c r="K10" i="2" s="1"/>
  <c r="I11" i="2"/>
  <c r="K11" i="2" s="1"/>
  <c r="I12" i="2"/>
  <c r="K12" i="2" s="1"/>
  <c r="I13" i="2"/>
  <c r="K13" i="2" s="1"/>
  <c r="I14" i="2"/>
  <c r="K14" i="2" s="1"/>
  <c r="I15" i="2"/>
  <c r="K15" i="2" s="1"/>
  <c r="I16" i="2"/>
  <c r="J16" i="2" s="1"/>
  <c r="I17" i="2"/>
  <c r="K17" i="2" s="1"/>
  <c r="I18" i="2"/>
  <c r="I19" i="2"/>
  <c r="J19" i="2" s="1"/>
  <c r="I20" i="2"/>
  <c r="J20" i="2" s="1"/>
  <c r="I21" i="2"/>
  <c r="K21" i="2" s="1"/>
  <c r="I22" i="2"/>
  <c r="I23" i="2"/>
  <c r="J23" i="2" s="1"/>
  <c r="I24" i="2"/>
  <c r="J24" i="2" s="1"/>
  <c r="I25" i="2"/>
  <c r="K25" i="2" s="1"/>
  <c r="I26" i="2"/>
  <c r="I27" i="2"/>
  <c r="J27" i="2" s="1"/>
  <c r="I28" i="2"/>
  <c r="J28" i="2" s="1"/>
  <c r="I29" i="2"/>
  <c r="K29" i="2" s="1"/>
  <c r="I30" i="2"/>
  <c r="I31" i="2"/>
  <c r="J31" i="2" s="1"/>
  <c r="I32" i="2"/>
  <c r="J32" i="2" s="1"/>
  <c r="I33" i="2"/>
  <c r="K33" i="2" s="1"/>
  <c r="I34" i="2"/>
  <c r="I35" i="2"/>
  <c r="J35" i="2" s="1"/>
  <c r="I36" i="2"/>
  <c r="J36" i="2" s="1"/>
  <c r="I37" i="2"/>
  <c r="K37" i="2" s="1"/>
  <c r="I38" i="2"/>
  <c r="I39" i="2"/>
  <c r="J39" i="2" s="1"/>
  <c r="I40" i="2"/>
  <c r="J40" i="2" s="1"/>
  <c r="I41" i="2"/>
  <c r="K41" i="2" s="1"/>
  <c r="I42" i="2"/>
  <c r="I43" i="2"/>
  <c r="J43" i="2" s="1"/>
  <c r="I44" i="2"/>
  <c r="J44" i="2" s="1"/>
  <c r="I45" i="2"/>
  <c r="K45" i="2" s="1"/>
  <c r="I46" i="2"/>
  <c r="I47" i="2"/>
  <c r="J47" i="2" s="1"/>
  <c r="I48" i="2"/>
  <c r="J48" i="2" s="1"/>
  <c r="I49" i="2"/>
  <c r="K49" i="2" s="1"/>
  <c r="I50" i="2"/>
  <c r="I51" i="2"/>
  <c r="J51" i="2" s="1"/>
  <c r="I52" i="2"/>
  <c r="J52" i="2" s="1"/>
  <c r="I53" i="2"/>
  <c r="K53" i="2" s="1"/>
  <c r="I54" i="2"/>
  <c r="I55" i="2"/>
  <c r="J55" i="2" s="1"/>
  <c r="I56" i="2"/>
  <c r="J56" i="2" s="1"/>
  <c r="I57" i="2"/>
  <c r="K57" i="2" s="1"/>
  <c r="I58" i="2"/>
  <c r="I59" i="2"/>
  <c r="J59" i="2" s="1"/>
  <c r="I60" i="2"/>
  <c r="J60" i="2" s="1"/>
  <c r="I61" i="2"/>
  <c r="K61" i="2" s="1"/>
  <c r="I62" i="2"/>
  <c r="I63" i="2"/>
  <c r="J63" i="2" s="1"/>
  <c r="I64" i="2"/>
  <c r="J64" i="2" s="1"/>
  <c r="I65" i="2"/>
  <c r="K65" i="2" s="1"/>
  <c r="I66" i="2"/>
  <c r="I67" i="2"/>
  <c r="J67" i="2" s="1"/>
  <c r="I68" i="2"/>
  <c r="J68" i="2" s="1"/>
  <c r="I69" i="2"/>
  <c r="K69" i="2" s="1"/>
  <c r="I70" i="2"/>
  <c r="I71" i="2"/>
  <c r="J71" i="2" s="1"/>
  <c r="I72" i="2"/>
  <c r="J72" i="2" s="1"/>
  <c r="I73" i="2"/>
  <c r="K73" i="2" s="1"/>
  <c r="I74" i="2"/>
  <c r="I75" i="2"/>
  <c r="J75" i="2" s="1"/>
  <c r="I76" i="2"/>
  <c r="J76" i="2" s="1"/>
  <c r="I77" i="2"/>
  <c r="K77" i="2" s="1"/>
  <c r="I78" i="2"/>
  <c r="I79" i="2"/>
  <c r="J79" i="2" s="1"/>
  <c r="I80" i="2"/>
  <c r="J80" i="2" s="1"/>
  <c r="I81" i="2"/>
  <c r="K81" i="2" s="1"/>
  <c r="I82" i="2"/>
  <c r="I83" i="2"/>
  <c r="J83" i="2" s="1"/>
  <c r="I84" i="2"/>
  <c r="J84" i="2" s="1"/>
  <c r="I85" i="2"/>
  <c r="K85" i="2" s="1"/>
  <c r="I86" i="2"/>
  <c r="I87" i="2"/>
  <c r="J87" i="2" s="1"/>
  <c r="I88" i="2"/>
  <c r="J88" i="2" s="1"/>
  <c r="I89" i="2"/>
  <c r="K89" i="2" s="1"/>
  <c r="I90" i="2"/>
  <c r="I91" i="2"/>
  <c r="K91" i="2" s="1"/>
  <c r="I92" i="2"/>
  <c r="K92" i="2" s="1"/>
  <c r="I93" i="2"/>
  <c r="K93" i="2" s="1"/>
  <c r="I94" i="2"/>
  <c r="I95" i="2"/>
  <c r="K95" i="2" s="1"/>
  <c r="I96" i="2"/>
  <c r="K96" i="2" s="1"/>
  <c r="I97" i="2"/>
  <c r="K97" i="2" s="1"/>
  <c r="I98" i="2"/>
  <c r="I99" i="2"/>
  <c r="K99" i="2" s="1"/>
  <c r="I100" i="2"/>
  <c r="K100" i="2" s="1"/>
  <c r="I101" i="2"/>
  <c r="K101" i="2" s="1"/>
  <c r="I102" i="2"/>
  <c r="I103" i="2"/>
  <c r="K103" i="2" s="1"/>
  <c r="I104" i="2"/>
  <c r="K104" i="2" s="1"/>
  <c r="I105" i="2"/>
  <c r="K105" i="2" s="1"/>
  <c r="I106" i="2"/>
  <c r="I107" i="2"/>
  <c r="K107" i="2" s="1"/>
  <c r="I108" i="2"/>
  <c r="K108" i="2" s="1"/>
  <c r="I109" i="2"/>
  <c r="K109" i="2" s="1"/>
  <c r="I110" i="2"/>
  <c r="I111" i="2"/>
  <c r="K111" i="2" s="1"/>
  <c r="I112" i="2"/>
  <c r="K112" i="2" s="1"/>
  <c r="I113" i="2"/>
  <c r="K113" i="2" s="1"/>
  <c r="I114" i="2"/>
  <c r="I115" i="2"/>
  <c r="K115" i="2" s="1"/>
  <c r="I116" i="2"/>
  <c r="K116" i="2" s="1"/>
  <c r="I117" i="2"/>
  <c r="K117" i="2" s="1"/>
  <c r="I118" i="2"/>
  <c r="I119" i="2"/>
  <c r="K119" i="2" s="1"/>
  <c r="I120" i="2"/>
  <c r="K120" i="2" s="1"/>
  <c r="I121" i="2"/>
  <c r="K121" i="2" s="1"/>
  <c r="I122" i="2"/>
  <c r="I123" i="2"/>
  <c r="K123" i="2" s="1"/>
  <c r="I124" i="2"/>
  <c r="K124" i="2" s="1"/>
  <c r="I125" i="2"/>
  <c r="K125" i="2" s="1"/>
  <c r="I126" i="2"/>
  <c r="I127" i="2"/>
  <c r="K127" i="2" s="1"/>
  <c r="I128" i="2"/>
  <c r="K128" i="2" s="1"/>
  <c r="I129" i="2"/>
  <c r="K129" i="2" s="1"/>
  <c r="I130" i="2"/>
  <c r="I131" i="2"/>
  <c r="K131" i="2" s="1"/>
  <c r="I132" i="2"/>
  <c r="K132" i="2" s="1"/>
  <c r="I133" i="2"/>
  <c r="K133" i="2" s="1"/>
  <c r="I134" i="2"/>
  <c r="K134" i="2" s="1"/>
  <c r="I135" i="2"/>
  <c r="K135" i="2" s="1"/>
  <c r="I136" i="2"/>
  <c r="K136" i="2" s="1"/>
  <c r="I137" i="2"/>
  <c r="K137" i="2" s="1"/>
  <c r="I138" i="2"/>
  <c r="I139" i="2"/>
  <c r="K139" i="2" s="1"/>
  <c r="L139" i="2"/>
  <c r="G139" i="2"/>
  <c r="F139" i="2"/>
  <c r="L138" i="2"/>
  <c r="G138" i="2"/>
  <c r="F138" i="2"/>
  <c r="L137" i="2"/>
  <c r="G137" i="2"/>
  <c r="F137" i="2"/>
  <c r="L136" i="2"/>
  <c r="G136" i="2"/>
  <c r="F136" i="2"/>
  <c r="L135" i="2"/>
  <c r="G135" i="2"/>
  <c r="F135" i="2"/>
  <c r="L134" i="2"/>
  <c r="G134" i="2"/>
  <c r="F134" i="2"/>
  <c r="L133" i="2"/>
  <c r="G133" i="2"/>
  <c r="F133" i="2"/>
  <c r="L132" i="2"/>
  <c r="G132" i="2"/>
  <c r="F132" i="2"/>
  <c r="L131" i="2"/>
  <c r="G131" i="2"/>
  <c r="F131" i="2"/>
  <c r="L130" i="2"/>
  <c r="G130" i="2"/>
  <c r="F130" i="2"/>
  <c r="L129" i="2"/>
  <c r="G129" i="2"/>
  <c r="F129" i="2"/>
  <c r="L128" i="2"/>
  <c r="G128" i="2"/>
  <c r="F128" i="2"/>
  <c r="L127" i="2"/>
  <c r="G127" i="2"/>
  <c r="F127" i="2"/>
  <c r="L126" i="2"/>
  <c r="G126" i="2"/>
  <c r="F126" i="2"/>
  <c r="L125" i="2"/>
  <c r="G125" i="2"/>
  <c r="F125" i="2"/>
  <c r="L124" i="2"/>
  <c r="G124" i="2"/>
  <c r="F124" i="2"/>
  <c r="L123" i="2"/>
  <c r="G123" i="2"/>
  <c r="F123" i="2"/>
  <c r="L122" i="2"/>
  <c r="G122" i="2"/>
  <c r="F122" i="2"/>
  <c r="L121" i="2"/>
  <c r="G121" i="2"/>
  <c r="F121" i="2"/>
  <c r="L120" i="2"/>
  <c r="G120" i="2"/>
  <c r="F120" i="2"/>
  <c r="L119" i="2"/>
  <c r="G119" i="2"/>
  <c r="F119" i="2"/>
  <c r="L118" i="2"/>
  <c r="G118" i="2"/>
  <c r="F118" i="2"/>
  <c r="L117" i="2"/>
  <c r="G117" i="2"/>
  <c r="F117" i="2"/>
  <c r="L116" i="2"/>
  <c r="G116" i="2"/>
  <c r="F116" i="2"/>
  <c r="L115" i="2"/>
  <c r="G115" i="2"/>
  <c r="F115" i="2"/>
  <c r="L114" i="2"/>
  <c r="G114" i="2"/>
  <c r="F114" i="2"/>
  <c r="L113" i="2"/>
  <c r="G113" i="2"/>
  <c r="F113" i="2"/>
  <c r="L112" i="2"/>
  <c r="G112" i="2"/>
  <c r="F112" i="2"/>
  <c r="L111" i="2"/>
  <c r="G111" i="2"/>
  <c r="F111" i="2"/>
  <c r="L110" i="2"/>
  <c r="G110" i="2"/>
  <c r="F110" i="2"/>
  <c r="L109" i="2"/>
  <c r="G109" i="2"/>
  <c r="F109" i="2"/>
  <c r="L108" i="2"/>
  <c r="G108" i="2"/>
  <c r="F108" i="2"/>
  <c r="L107" i="2"/>
  <c r="G107" i="2"/>
  <c r="F107" i="2"/>
  <c r="L106" i="2"/>
  <c r="G106" i="2"/>
  <c r="F106" i="2"/>
  <c r="L105" i="2"/>
  <c r="G105" i="2"/>
  <c r="F105" i="2"/>
  <c r="L104" i="2"/>
  <c r="G104" i="2"/>
  <c r="F104" i="2"/>
  <c r="L103" i="2"/>
  <c r="G103" i="2"/>
  <c r="F103" i="2"/>
  <c r="L102" i="2"/>
  <c r="G102" i="2"/>
  <c r="F102" i="2"/>
  <c r="L101" i="2"/>
  <c r="G101" i="2"/>
  <c r="F101" i="2"/>
  <c r="L100" i="2"/>
  <c r="G100" i="2"/>
  <c r="F100" i="2"/>
  <c r="L99" i="2"/>
  <c r="G99" i="2"/>
  <c r="F99" i="2"/>
  <c r="L98" i="2"/>
  <c r="G98" i="2"/>
  <c r="F98" i="2"/>
  <c r="L97" i="2"/>
  <c r="G97" i="2"/>
  <c r="F97" i="2"/>
  <c r="L96" i="2"/>
  <c r="G96" i="2"/>
  <c r="F96" i="2"/>
  <c r="L95" i="2"/>
  <c r="G95" i="2"/>
  <c r="F95" i="2"/>
  <c r="L94" i="2"/>
  <c r="G94" i="2"/>
  <c r="F94" i="2"/>
  <c r="L93" i="2"/>
  <c r="G93" i="2"/>
  <c r="F93" i="2"/>
  <c r="L92" i="2"/>
  <c r="G92" i="2"/>
  <c r="F92" i="2"/>
  <c r="L91" i="2"/>
  <c r="G91" i="2"/>
  <c r="F91" i="2"/>
  <c r="L90" i="2"/>
  <c r="G90" i="2"/>
  <c r="F90" i="2"/>
  <c r="L89" i="2"/>
  <c r="G89" i="2"/>
  <c r="F89" i="2"/>
  <c r="L88" i="2"/>
  <c r="G88" i="2"/>
  <c r="F88" i="2"/>
  <c r="L87" i="2"/>
  <c r="G87" i="2"/>
  <c r="F87" i="2"/>
  <c r="L86" i="2"/>
  <c r="G86" i="2"/>
  <c r="F86" i="2"/>
  <c r="L85" i="2"/>
  <c r="G85" i="2"/>
  <c r="F85" i="2"/>
  <c r="L84" i="2"/>
  <c r="G84" i="2"/>
  <c r="F84" i="2"/>
  <c r="L83" i="2"/>
  <c r="G83" i="2"/>
  <c r="F83" i="2"/>
  <c r="L82" i="2"/>
  <c r="G82" i="2"/>
  <c r="F82" i="2"/>
  <c r="L81" i="2"/>
  <c r="G81" i="2"/>
  <c r="F81" i="2"/>
  <c r="L80" i="2"/>
  <c r="G80" i="2"/>
  <c r="F80" i="2"/>
  <c r="L79" i="2"/>
  <c r="G79" i="2"/>
  <c r="F79" i="2"/>
  <c r="L78" i="2"/>
  <c r="G78" i="2"/>
  <c r="F78" i="2"/>
  <c r="L77" i="2"/>
  <c r="G77" i="2"/>
  <c r="F77" i="2"/>
  <c r="L76" i="2"/>
  <c r="G76" i="2"/>
  <c r="F76" i="2"/>
  <c r="L75" i="2"/>
  <c r="G75" i="2"/>
  <c r="F75" i="2"/>
  <c r="L74" i="2"/>
  <c r="G74" i="2"/>
  <c r="F74" i="2"/>
  <c r="L73" i="2"/>
  <c r="G73" i="2"/>
  <c r="F73" i="2"/>
  <c r="L72" i="2"/>
  <c r="G72" i="2"/>
  <c r="F72" i="2"/>
  <c r="L71" i="2"/>
  <c r="G71" i="2"/>
  <c r="F71" i="2"/>
  <c r="L70" i="2"/>
  <c r="G70" i="2"/>
  <c r="F70" i="2"/>
  <c r="L69" i="2"/>
  <c r="G69" i="2"/>
  <c r="F69" i="2"/>
  <c r="L68" i="2"/>
  <c r="G68" i="2"/>
  <c r="F68" i="2"/>
  <c r="L67" i="2"/>
  <c r="G67" i="2"/>
  <c r="F67" i="2"/>
  <c r="L66" i="2"/>
  <c r="G66" i="2"/>
  <c r="F66" i="2"/>
  <c r="L65" i="2"/>
  <c r="G65" i="2"/>
  <c r="F65" i="2"/>
  <c r="L64" i="2"/>
  <c r="G64" i="2"/>
  <c r="F64" i="2"/>
  <c r="L63" i="2"/>
  <c r="G63" i="2"/>
  <c r="F63" i="2"/>
  <c r="L62" i="2"/>
  <c r="G62" i="2"/>
  <c r="F62" i="2"/>
  <c r="L61" i="2"/>
  <c r="G61" i="2"/>
  <c r="F61" i="2"/>
  <c r="L60" i="2"/>
  <c r="G60" i="2"/>
  <c r="F60" i="2"/>
  <c r="L59" i="2"/>
  <c r="G59" i="2"/>
  <c r="F59" i="2"/>
  <c r="L58" i="2"/>
  <c r="G58" i="2"/>
  <c r="F58" i="2"/>
  <c r="L57" i="2"/>
  <c r="G57" i="2"/>
  <c r="F57" i="2"/>
  <c r="L56" i="2"/>
  <c r="G56" i="2"/>
  <c r="F56" i="2"/>
  <c r="L55" i="2"/>
  <c r="G55" i="2"/>
  <c r="F55" i="2"/>
  <c r="L54" i="2"/>
  <c r="G54" i="2"/>
  <c r="F54" i="2"/>
  <c r="L53" i="2"/>
  <c r="G53" i="2"/>
  <c r="F53" i="2"/>
  <c r="L52" i="2"/>
  <c r="G52" i="2"/>
  <c r="F52" i="2"/>
  <c r="L51" i="2"/>
  <c r="G51" i="2"/>
  <c r="F51" i="2"/>
  <c r="L50" i="2"/>
  <c r="G50" i="2"/>
  <c r="F50" i="2"/>
  <c r="L49" i="2"/>
  <c r="G49" i="2"/>
  <c r="F49" i="2"/>
  <c r="L48" i="2"/>
  <c r="G48" i="2"/>
  <c r="F48" i="2"/>
  <c r="L47" i="2"/>
  <c r="G47" i="2"/>
  <c r="F47" i="2"/>
  <c r="L46" i="2"/>
  <c r="G46" i="2"/>
  <c r="F46" i="2"/>
  <c r="L45" i="2"/>
  <c r="G45" i="2"/>
  <c r="F45" i="2"/>
  <c r="L44" i="2"/>
  <c r="G44" i="2"/>
  <c r="F44" i="2"/>
  <c r="L43" i="2"/>
  <c r="G43" i="2"/>
  <c r="F43" i="2"/>
  <c r="L42" i="2"/>
  <c r="G42" i="2"/>
  <c r="F42" i="2"/>
  <c r="L41" i="2"/>
  <c r="G41" i="2"/>
  <c r="F41" i="2"/>
  <c r="L40" i="2"/>
  <c r="G40" i="2"/>
  <c r="F40" i="2"/>
  <c r="L39" i="2"/>
  <c r="G39" i="2"/>
  <c r="F39" i="2"/>
  <c r="L38" i="2"/>
  <c r="G38" i="2"/>
  <c r="F38" i="2"/>
  <c r="L37" i="2"/>
  <c r="G37" i="2"/>
  <c r="F37" i="2"/>
  <c r="L36" i="2"/>
  <c r="G36" i="2"/>
  <c r="F36" i="2"/>
  <c r="L35" i="2"/>
  <c r="G35" i="2"/>
  <c r="F35" i="2"/>
  <c r="L34" i="2"/>
  <c r="G34" i="2"/>
  <c r="F34" i="2"/>
  <c r="L33" i="2"/>
  <c r="G33" i="2"/>
  <c r="F33" i="2"/>
  <c r="L32" i="2"/>
  <c r="G32" i="2"/>
  <c r="F32" i="2"/>
  <c r="L31" i="2"/>
  <c r="G31" i="2"/>
  <c r="F31" i="2"/>
  <c r="L30" i="2"/>
  <c r="G30" i="2"/>
  <c r="F30" i="2"/>
  <c r="L29" i="2"/>
  <c r="G29" i="2"/>
  <c r="F29" i="2"/>
  <c r="L28" i="2"/>
  <c r="G28" i="2"/>
  <c r="F28" i="2"/>
  <c r="L27" i="2"/>
  <c r="G27" i="2"/>
  <c r="F27" i="2"/>
  <c r="L26" i="2"/>
  <c r="G26" i="2"/>
  <c r="F26" i="2"/>
  <c r="L25" i="2"/>
  <c r="G25" i="2"/>
  <c r="F25" i="2"/>
  <c r="L24" i="2"/>
  <c r="G24" i="2"/>
  <c r="F24" i="2"/>
  <c r="L23" i="2"/>
  <c r="G23" i="2"/>
  <c r="F23" i="2"/>
  <c r="L22" i="2"/>
  <c r="G22" i="2"/>
  <c r="F22" i="2"/>
  <c r="L21" i="2"/>
  <c r="G21" i="2"/>
  <c r="F21" i="2"/>
  <c r="L20" i="2"/>
  <c r="G20" i="2"/>
  <c r="F20" i="2"/>
  <c r="L19" i="2"/>
  <c r="G19" i="2"/>
  <c r="F19" i="2"/>
  <c r="L18" i="2"/>
  <c r="G18" i="2"/>
  <c r="F18" i="2"/>
  <c r="L17" i="2"/>
  <c r="G17" i="2"/>
  <c r="F17" i="2"/>
  <c r="L16" i="2"/>
  <c r="G16" i="2"/>
  <c r="F16" i="2"/>
  <c r="L15" i="2"/>
  <c r="G15" i="2"/>
  <c r="F15" i="2"/>
  <c r="L14" i="2"/>
  <c r="G14" i="2"/>
  <c r="F14" i="2"/>
  <c r="L13" i="2"/>
  <c r="G13" i="2"/>
  <c r="F13" i="2"/>
  <c r="L12" i="2"/>
  <c r="G12" i="2"/>
  <c r="F12" i="2"/>
  <c r="L11" i="2"/>
  <c r="G11" i="2"/>
  <c r="F11" i="2"/>
  <c r="L10" i="2"/>
  <c r="G10" i="2"/>
  <c r="F10" i="2"/>
  <c r="L9" i="2"/>
  <c r="G9" i="2"/>
  <c r="F9" i="2"/>
  <c r="L8" i="2"/>
  <c r="G8" i="2"/>
  <c r="F8" i="2"/>
  <c r="L7" i="2"/>
  <c r="I7" i="2"/>
  <c r="K7" i="2" s="1"/>
  <c r="F7" i="2"/>
  <c r="K63" i="1" l="1"/>
  <c r="J62" i="1"/>
  <c r="J73" i="1"/>
  <c r="J137" i="1"/>
  <c r="J67" i="1"/>
  <c r="J103" i="1"/>
  <c r="J96" i="1"/>
  <c r="J84" i="1"/>
  <c r="J81" i="1"/>
  <c r="J108" i="1"/>
  <c r="J72" i="1"/>
  <c r="J71" i="1"/>
  <c r="J68" i="1"/>
  <c r="J107" i="1"/>
  <c r="J83" i="1"/>
  <c r="J95" i="1"/>
  <c r="J86" i="1"/>
  <c r="J138" i="1"/>
  <c r="J16" i="1"/>
  <c r="J135" i="1"/>
  <c r="J134" i="1"/>
  <c r="J122" i="1"/>
  <c r="J119" i="1"/>
  <c r="J78" i="1"/>
  <c r="J51" i="1"/>
  <c r="J66" i="1"/>
  <c r="J50" i="1"/>
  <c r="J128" i="1"/>
  <c r="J139" i="1"/>
  <c r="J127" i="1"/>
  <c r="J115" i="1"/>
  <c r="J39" i="1"/>
  <c r="J113" i="1"/>
  <c r="J77" i="1"/>
  <c r="J74" i="1"/>
  <c r="J101" i="1"/>
  <c r="J98" i="1"/>
  <c r="J110" i="1"/>
  <c r="J65" i="1"/>
  <c r="J89" i="1"/>
  <c r="J76" i="1"/>
  <c r="J75" i="1"/>
  <c r="J64" i="1"/>
  <c r="J112" i="1"/>
  <c r="J88" i="1"/>
  <c r="J111" i="1"/>
  <c r="J87" i="1"/>
  <c r="J99" i="1"/>
  <c r="J70" i="1"/>
  <c r="J79" i="1"/>
  <c r="J94" i="1"/>
  <c r="J91" i="1"/>
  <c r="J80" i="1"/>
  <c r="J69" i="1"/>
  <c r="J93" i="1"/>
  <c r="J105" i="1"/>
  <c r="J106" i="1"/>
  <c r="J92" i="1"/>
  <c r="J104" i="1"/>
  <c r="J126" i="1"/>
  <c r="J100" i="1"/>
  <c r="J114" i="1"/>
  <c r="J102" i="1"/>
  <c r="J90" i="1"/>
  <c r="J109" i="1"/>
  <c r="J97" i="1"/>
  <c r="J85" i="1"/>
  <c r="J118" i="1"/>
  <c r="J82" i="1"/>
  <c r="J123" i="1"/>
  <c r="J131" i="1"/>
  <c r="J130" i="1"/>
  <c r="I7" i="1"/>
  <c r="K7" i="1" s="1"/>
  <c r="J133" i="1"/>
  <c r="J129" i="1"/>
  <c r="J125" i="1"/>
  <c r="J121" i="1"/>
  <c r="J117" i="1"/>
  <c r="J136" i="1"/>
  <c r="J132" i="1"/>
  <c r="J124" i="1"/>
  <c r="J120" i="1"/>
  <c r="J116" i="1"/>
  <c r="J40" i="1"/>
  <c r="J36" i="1"/>
  <c r="J38" i="1"/>
  <c r="J34" i="1"/>
  <c r="J35" i="1"/>
  <c r="J37" i="1"/>
  <c r="J33" i="1"/>
  <c r="J73" i="2"/>
  <c r="J8" i="2"/>
  <c r="J10" i="2"/>
  <c r="J57" i="2"/>
  <c r="J41" i="2"/>
  <c r="J89" i="2"/>
  <c r="J25" i="2"/>
  <c r="K88" i="2"/>
  <c r="K56" i="2"/>
  <c r="K24" i="2"/>
  <c r="J85" i="2"/>
  <c r="J69" i="2"/>
  <c r="J53" i="2"/>
  <c r="J37" i="2"/>
  <c r="J21" i="2"/>
  <c r="K84" i="2"/>
  <c r="K68" i="2"/>
  <c r="K52" i="2"/>
  <c r="K36" i="2"/>
  <c r="K20" i="2"/>
  <c r="K72" i="2"/>
  <c r="K40" i="2"/>
  <c r="J12" i="2"/>
  <c r="J97" i="2"/>
  <c r="J81" i="2"/>
  <c r="J65" i="2"/>
  <c r="J49" i="2"/>
  <c r="J33" i="2"/>
  <c r="J17" i="2"/>
  <c r="K80" i="2"/>
  <c r="K64" i="2"/>
  <c r="K48" i="2"/>
  <c r="K32" i="2"/>
  <c r="K16" i="2"/>
  <c r="J93" i="2"/>
  <c r="J77" i="2"/>
  <c r="J61" i="2"/>
  <c r="J45" i="2"/>
  <c r="J29" i="2"/>
  <c r="K76" i="2"/>
  <c r="K60" i="2"/>
  <c r="K44" i="2"/>
  <c r="K28" i="2"/>
  <c r="K138" i="2"/>
  <c r="J138" i="2"/>
  <c r="K130" i="2"/>
  <c r="J130" i="2"/>
  <c r="K126" i="2"/>
  <c r="J126" i="2"/>
  <c r="K122" i="2"/>
  <c r="J122" i="2"/>
  <c r="K118" i="2"/>
  <c r="J118" i="2"/>
  <c r="K114" i="2"/>
  <c r="J114" i="2"/>
  <c r="K110" i="2"/>
  <c r="J110" i="2"/>
  <c r="K106" i="2"/>
  <c r="J106" i="2"/>
  <c r="K102" i="2"/>
  <c r="J102" i="2"/>
  <c r="K98" i="2"/>
  <c r="J98" i="2"/>
  <c r="K94" i="2"/>
  <c r="J94" i="2"/>
  <c r="K90" i="2"/>
  <c r="J90" i="2"/>
  <c r="J86" i="2"/>
  <c r="K86" i="2"/>
  <c r="J82" i="2"/>
  <c r="K82" i="2"/>
  <c r="J78" i="2"/>
  <c r="K78" i="2"/>
  <c r="J74" i="2"/>
  <c r="K74" i="2"/>
  <c r="J70" i="2"/>
  <c r="K70" i="2"/>
  <c r="J66" i="2"/>
  <c r="K66" i="2"/>
  <c r="J62" i="2"/>
  <c r="K62" i="2"/>
  <c r="J58" i="2"/>
  <c r="K58" i="2"/>
  <c r="J54" i="2"/>
  <c r="K54" i="2"/>
  <c r="J50" i="2"/>
  <c r="K50" i="2"/>
  <c r="J46" i="2"/>
  <c r="K46" i="2"/>
  <c r="J42" i="2"/>
  <c r="K42" i="2"/>
  <c r="J38" i="2"/>
  <c r="K38" i="2"/>
  <c r="J34" i="2"/>
  <c r="K34" i="2"/>
  <c r="J30" i="2"/>
  <c r="K30" i="2"/>
  <c r="J26" i="2"/>
  <c r="K26" i="2"/>
  <c r="J22" i="2"/>
  <c r="K22" i="2"/>
  <c r="J18" i="2"/>
  <c r="K18" i="2"/>
  <c r="J134" i="2"/>
  <c r="J137" i="2"/>
  <c r="J133" i="2"/>
  <c r="J129" i="2"/>
  <c r="J125" i="2"/>
  <c r="J121" i="2"/>
  <c r="J117" i="2"/>
  <c r="J113" i="2"/>
  <c r="J109" i="2"/>
  <c r="J105" i="2"/>
  <c r="J100" i="2"/>
  <c r="J96" i="2"/>
  <c r="J92" i="2"/>
  <c r="K87" i="2"/>
  <c r="K83" i="2"/>
  <c r="K79" i="2"/>
  <c r="K75" i="2"/>
  <c r="K71" i="2"/>
  <c r="K67" i="2"/>
  <c r="K63" i="2"/>
  <c r="K59" i="2"/>
  <c r="K55" i="2"/>
  <c r="K51" i="2"/>
  <c r="K47" i="2"/>
  <c r="K43" i="2"/>
  <c r="K39" i="2"/>
  <c r="K35" i="2"/>
  <c r="K31" i="2"/>
  <c r="K27" i="2"/>
  <c r="K23" i="2"/>
  <c r="K19" i="2"/>
  <c r="J136" i="2"/>
  <c r="J132" i="2"/>
  <c r="J128" i="2"/>
  <c r="J124" i="2"/>
  <c r="J120" i="2"/>
  <c r="J116" i="2"/>
  <c r="J112" i="2"/>
  <c r="J108" i="2"/>
  <c r="J104" i="2"/>
  <c r="J99" i="2"/>
  <c r="J95" i="2"/>
  <c r="J91" i="2"/>
  <c r="J139" i="2"/>
  <c r="J135" i="2"/>
  <c r="J131" i="2"/>
  <c r="J127" i="2"/>
  <c r="J123" i="2"/>
  <c r="J119" i="2"/>
  <c r="J115" i="2"/>
  <c r="J111" i="2"/>
  <c r="J107" i="2"/>
  <c r="J103" i="2"/>
  <c r="J101" i="2"/>
  <c r="J7" i="2"/>
  <c r="J15" i="2"/>
  <c r="J13" i="2"/>
  <c r="J11" i="2"/>
  <c r="J14" i="2"/>
  <c r="J9" i="2"/>
  <c r="J54" i="1"/>
  <c r="J46" i="1"/>
  <c r="J30" i="1"/>
  <c r="J22" i="1"/>
  <c r="J14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J12" i="1"/>
  <c r="J19" i="1"/>
  <c r="J20" i="1"/>
  <c r="J24" i="1"/>
  <c r="J28" i="1"/>
  <c r="J32" i="1"/>
  <c r="J44" i="1"/>
  <c r="J48" i="1"/>
  <c r="J52" i="1"/>
  <c r="J56" i="1"/>
  <c r="J60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J49" i="1" l="1"/>
  <c r="J31" i="1"/>
  <c r="J59" i="1"/>
  <c r="J42" i="1"/>
  <c r="J25" i="1"/>
  <c r="J17" i="1"/>
  <c r="J55" i="1"/>
  <c r="J15" i="1"/>
  <c r="J53" i="1"/>
  <c r="J21" i="1"/>
  <c r="J29" i="1"/>
  <c r="J61" i="1"/>
  <c r="J57" i="1"/>
  <c r="J27" i="1"/>
  <c r="J23" i="1"/>
  <c r="J58" i="1"/>
  <c r="J45" i="1"/>
  <c r="J41" i="1"/>
  <c r="J47" i="1"/>
  <c r="J43" i="1"/>
  <c r="J26" i="1"/>
  <c r="J18" i="1"/>
  <c r="J13" i="1"/>
  <c r="L11" i="1" l="1"/>
  <c r="G11" i="1"/>
  <c r="F11" i="1"/>
  <c r="L10" i="1"/>
  <c r="G10" i="1"/>
  <c r="F10" i="1"/>
  <c r="L9" i="1"/>
  <c r="G9" i="1"/>
  <c r="F9" i="1"/>
  <c r="L8" i="1"/>
  <c r="G8" i="1"/>
  <c r="F8" i="1"/>
  <c r="L7" i="1"/>
  <c r="F7" i="1"/>
  <c r="J7" i="1" l="1"/>
  <c r="J8" i="1"/>
  <c r="J9" i="1"/>
  <c r="J10" i="1"/>
  <c r="J11" i="1"/>
</calcChain>
</file>

<file path=xl/sharedStrings.xml><?xml version="1.0" encoding="utf-8"?>
<sst xmlns="http://schemas.openxmlformats.org/spreadsheetml/2006/main" count="843" uniqueCount="309">
  <si>
    <t xml:space="preserve">Período de aplicação: </t>
  </si>
  <si>
    <t>Regime de Fornecimento de Etanol Anidro Combustível</t>
  </si>
  <si>
    <t>Estoque de Etanol Anidro</t>
  </si>
  <si>
    <t>CNPJ</t>
  </si>
  <si>
    <t>Razão Social</t>
  </si>
  <si>
    <t>Qualificação</t>
  </si>
  <si>
    <t>Volume de
Etanol Anidro a contratar - 90% (m³)</t>
  </si>
  <si>
    <t>Volume
Contratado (m³)</t>
  </si>
  <si>
    <t>% Contratado</t>
  </si>
  <si>
    <t>Meta
Atingida</t>
  </si>
  <si>
    <r>
      <rPr>
        <b/>
        <sz val="10"/>
        <color theme="1"/>
        <rFont val="Calibri"/>
        <family val="2"/>
        <scheme val="minor"/>
      </rPr>
      <t xml:space="preserve"> Art. 22. </t>
    </r>
    <r>
      <rPr>
        <sz val="10"/>
        <color theme="1"/>
        <rFont val="Calibri"/>
        <family val="2"/>
        <scheme val="minor"/>
      </rPr>
      <t xml:space="preserve">  O fornecedor de etanol anidro deverá possuir, em 31 de janeiro e em 31 de março, de cada ano subsequente (ano Y+1), estoque próprio em volume compatível com, no mínimo, 25 % (vinte e cinco por cento) e 4% (quatro por cento), respectivamente, de sua comercialização de etanol anidro combustível com o distribuidor de combustíveis líquidos automotivos, no ano civil anterior (ano Y-1), considerando o percentual de mistura obrigatória vigente. § 1º Caso o produtor de etanol anidro, a cooperativa de produtores de etanol ou a empresa comercializadora contrate no ano de referência (ano Y), com distribuidor, no mínimo, 90% (noventa por cento) do volume de etanol anidro combustível comercializado no ano civil anterior (ano Y-1): i) ficarão dispensados, em 31 de janeiro do ano subsequente (ano Y+1), da comprovação de estoque próprio em volume compatível com, no mínimo, 25% (vinte cinco por cento) de sua comercialização de etanol anidro combustível, com distribuidor, no ano civil anterior (ano Y-1).</t>
    </r>
  </si>
  <si>
    <t>Regulação:              Resolução ANP nº 946/2023</t>
  </si>
  <si>
    <r>
      <rPr>
        <b/>
        <sz val="10"/>
        <color theme="1"/>
        <rFont val="Calibri"/>
        <family val="2"/>
        <scheme val="minor"/>
      </rPr>
      <t xml:space="preserve">  Art. 22. </t>
    </r>
    <r>
      <rPr>
        <sz val="10"/>
        <color theme="1"/>
        <rFont val="Calibri"/>
        <family val="2"/>
        <scheme val="minor"/>
      </rPr>
      <t xml:space="preserve"> O fornecedor de etanol anidro deverá possuir, em 31 de janeiro e em 31 de março, de cada ano subsequente (ano Y+1), estoque próprio em volume compatível com, no mínimo, 25 % (vinte e cinco por cento) e 4% (quatro por cento), respectivamente, de sua comercialização de etanol anidro combustível com o distribuidor de combustíveis líquidos automotivos, no ano civil anterior (ano Y-1), considerando o percentual de mistura obrigatória vigente. § 1º Caso o produtor de etanol anidro, a cooperativa de produtores de etanol ou a empresa comercializadora contrate no ano de referência (ano Y), com distribuidor, no mínimo, 90% (noventa por cento) do volume de etanol anidro combustível comercializado no ano civil anterior (ano Y-1): i) ficarão dispensados, em 31 de janeiro do ano subsequente (ano Y+1), da comprovação de estoque próprio em volume compatível com, no mínimo, 25% (vinte cinco por cento) de sua comercialização de etanol anidro combustível, com distribuidor, no ano civil anterior (ano Y-1).</t>
    </r>
  </si>
  <si>
    <t>Regulação:              Resolução ANP nº 946/2011</t>
  </si>
  <si>
    <r>
      <t xml:space="preserve">Relatório de cumprimento </t>
    </r>
    <r>
      <rPr>
        <b/>
        <i/>
        <sz val="13.5"/>
        <color theme="1"/>
        <rFont val="Calibri"/>
        <family val="2"/>
        <scheme val="minor"/>
      </rPr>
      <t xml:space="preserve"> d</t>
    </r>
    <r>
      <rPr>
        <b/>
        <sz val="13.5"/>
        <color theme="1"/>
        <rFont val="Calibri"/>
        <family val="2"/>
        <scheme val="minor"/>
      </rPr>
      <t xml:space="preserve">e estoque  de etanol anidro  - Resolução ANP nº 946/2023                                                                                                                                                                                         </t>
    </r>
    <r>
      <rPr>
        <b/>
        <u/>
        <sz val="13.5"/>
        <color theme="1"/>
        <rFont val="Calibri"/>
        <family val="2"/>
        <scheme val="minor"/>
      </rPr>
      <t>FORNECEDORES DE ETANOL</t>
    </r>
  </si>
  <si>
    <r>
      <t xml:space="preserve">Relatório de cumprimento </t>
    </r>
    <r>
      <rPr>
        <b/>
        <i/>
        <sz val="13.5"/>
        <color theme="1"/>
        <rFont val="Calibri"/>
        <family val="2"/>
        <scheme val="minor"/>
      </rPr>
      <t xml:space="preserve"> d</t>
    </r>
    <r>
      <rPr>
        <b/>
        <sz val="13.5"/>
        <color theme="1"/>
        <rFont val="Calibri"/>
        <family val="2"/>
        <scheme val="minor"/>
      </rPr>
      <t xml:space="preserve">e estoque  de etanol anidro  - Resolução ANP nº 946/2023                                                                                                                              </t>
    </r>
    <r>
      <rPr>
        <b/>
        <u/>
        <sz val="13.5"/>
        <color theme="1"/>
        <rFont val="Calibri"/>
        <family val="2"/>
        <scheme val="minor"/>
      </rPr>
      <t>FORNECEDORES DE ETANOL</t>
    </r>
  </si>
  <si>
    <t xml:space="preserve"> Safra 2025/2026</t>
  </si>
  <si>
    <r>
      <t>Volume de  Etanol Anidro comercializado em 2024 (m</t>
    </r>
    <r>
      <rPr>
        <b/>
        <vertAlign val="superscript"/>
        <sz val="10"/>
        <rFont val="Calibri"/>
        <family val="2"/>
        <scheme val="minor"/>
      </rPr>
      <t>3</t>
    </r>
    <r>
      <rPr>
        <b/>
        <sz val="10"/>
        <rFont val="Calibri"/>
        <family val="2"/>
        <scheme val="minor"/>
      </rPr>
      <t>)</t>
    </r>
  </si>
  <si>
    <t>Volume de
Etanol Anidro a contratar - 70%  (m³) até 02.05.25</t>
  </si>
  <si>
    <t>Referência</t>
  </si>
  <si>
    <t>Rótulos de Linha</t>
  </si>
  <si>
    <t>Total Geral</t>
  </si>
  <si>
    <t>Soma de Volume Calculado</t>
  </si>
  <si>
    <t>(Tudo)</t>
  </si>
  <si>
    <t>45.335.934/0001-12</t>
  </si>
  <si>
    <t>29.316.596/0001-15</t>
  </si>
  <si>
    <t>20.003.699/0001-50</t>
  </si>
  <si>
    <t>09.538.989/0001-66</t>
  </si>
  <si>
    <t>08.070.566/0001-00</t>
  </si>
  <si>
    <t>10.249.419/0001-35</t>
  </si>
  <si>
    <t>51.466.860/0001-56</t>
  </si>
  <si>
    <t>46.710.597/0001-69</t>
  </si>
  <si>
    <t>08.070.508/0001-78</t>
  </si>
  <si>
    <t>15.527.906/0029-37</t>
  </si>
  <si>
    <t>27.951.210/0001-11</t>
  </si>
  <si>
    <t>12.229.415/0001-10</t>
  </si>
  <si>
    <t>07.903.169/0001-09</t>
  </si>
  <si>
    <t>47.062.997/0001-78</t>
  </si>
  <si>
    <t>08.906.558/0001-42</t>
  </si>
  <si>
    <t>12.103.781/0001-29</t>
  </si>
  <si>
    <t>13.537.735/0001-09</t>
  </si>
  <si>
    <t>08.493.354/0001-27</t>
  </si>
  <si>
    <t>48.295.562/0014-50</t>
  </si>
  <si>
    <t>06.315.338/0001-19</t>
  </si>
  <si>
    <t>11.035.672/0001-59</t>
  </si>
  <si>
    <t>53.009.825/0001-33</t>
  </si>
  <si>
    <t>59.243.733/0001-08</t>
  </si>
  <si>
    <t>15.009.178/0001-70</t>
  </si>
  <si>
    <t>08.355.201/0001-13</t>
  </si>
  <si>
    <t>78.340.270/0001-39</t>
  </si>
  <si>
    <t>09.067.572/0001-62</t>
  </si>
  <si>
    <t>55.109.565/0001-01</t>
  </si>
  <si>
    <t>04.969.941/0001-99</t>
  </si>
  <si>
    <t>08.195.806/0001-94</t>
  </si>
  <si>
    <t>07.670.089/0001-42</t>
  </si>
  <si>
    <t>48.708.267/0001-64</t>
  </si>
  <si>
    <t>33.664.228/0001-35</t>
  </si>
  <si>
    <t>44.209.336/0001-34</t>
  </si>
  <si>
    <t>07.459.492/0001-27</t>
  </si>
  <si>
    <t>75.717.355/0001-03</t>
  </si>
  <si>
    <t>05.495.024/0001-82</t>
  </si>
  <si>
    <t>02.635.522/0001-95</t>
  </si>
  <si>
    <t>08.598.391/0001-08</t>
  </si>
  <si>
    <t>08.793.343/0001-62</t>
  </si>
  <si>
    <t>05.928.246/0001-41</t>
  </si>
  <si>
    <t>09.357.997/0001-06</t>
  </si>
  <si>
    <t>12.282.034/0001-03</t>
  </si>
  <si>
    <t>45.483.054/0001-93</t>
  </si>
  <si>
    <t>47.524.632/0001-18</t>
  </si>
  <si>
    <t>35.637.796/0001-72</t>
  </si>
  <si>
    <t>05.553.456/0001-00</t>
  </si>
  <si>
    <t>05.980.986/0001-27</t>
  </si>
  <si>
    <t>07.308.871/0001-16</t>
  </si>
  <si>
    <t>75.084.871/0001-30</t>
  </si>
  <si>
    <t>37.216.363/0002-50</t>
  </si>
  <si>
    <t>30.974.737/0001-76</t>
  </si>
  <si>
    <t>45.765.914/0001-81</t>
  </si>
  <si>
    <t>05.620.523/0001-54</t>
  </si>
  <si>
    <t>49.972.326/0001-70</t>
  </si>
  <si>
    <t>08.164.344/0001-48</t>
  </si>
  <si>
    <t>05.459.177/0001-74</t>
  </si>
  <si>
    <t>02.414.858/0001-28</t>
  </si>
  <si>
    <t>01.105.558/0001-02</t>
  </si>
  <si>
    <t>02.773.950/0001-84</t>
  </si>
  <si>
    <t>13.642.699/0001-35</t>
  </si>
  <si>
    <t>04.165.520/0001-05</t>
  </si>
  <si>
    <t>07.736.245/0001-20</t>
  </si>
  <si>
    <t>15.043.391/0001-07</t>
  </si>
  <si>
    <t>19.537.471/0001-61</t>
  </si>
  <si>
    <t>43.545.284/0001-04</t>
  </si>
  <si>
    <t>07.895.728/0001-78</t>
  </si>
  <si>
    <t>04.588.246/0001-87</t>
  </si>
  <si>
    <t>68.316.801/0001-02</t>
  </si>
  <si>
    <t>54.470.679/0001-01</t>
  </si>
  <si>
    <t>09.094.632/0001-36</t>
  </si>
  <si>
    <t>47.063.128/0001-68</t>
  </si>
  <si>
    <t>06.312.488/0001-79</t>
  </si>
  <si>
    <t>05.643.160/0001-72</t>
  </si>
  <si>
    <t>02.783.009/0001-41</t>
  </si>
  <si>
    <t>08.517.600/0001-33</t>
  </si>
  <si>
    <t>49.213.747/0115-85</t>
  </si>
  <si>
    <t>03.347.747/0001-09</t>
  </si>
  <si>
    <t>03.937.452/0001-92</t>
  </si>
  <si>
    <t>08.110.543/0001-73</t>
  </si>
  <si>
    <t>08.830.263/0001-30</t>
  </si>
  <si>
    <t>47.080.619/0001-17</t>
  </si>
  <si>
    <t>02.859.452/0001-59</t>
  </si>
  <si>
    <t>00.595.322/0001-20</t>
  </si>
  <si>
    <t>05.242.560/0001-76</t>
  </si>
  <si>
    <t>31.093.639/0001-92</t>
  </si>
  <si>
    <t>08.048.772/0001-05</t>
  </si>
  <si>
    <t>03.345.641/0001-76</t>
  </si>
  <si>
    <t>09.022.388/0001-04</t>
  </si>
  <si>
    <t>27.777.903/0001-30</t>
  </si>
  <si>
    <t>10.820.645/0001-24</t>
  </si>
  <si>
    <t>12.718.011/0001-90</t>
  </si>
  <si>
    <t>07.007.398/0001-37</t>
  </si>
  <si>
    <t>18.054.379/0001-88</t>
  </si>
  <si>
    <t>12.217.832/0001-43</t>
  </si>
  <si>
    <t>11.699.378/0001-41</t>
  </si>
  <si>
    <t>12.229.753/0001-52</t>
  </si>
  <si>
    <t>00.372.496/0001-24</t>
  </si>
  <si>
    <t>43.619.832/0017-60</t>
  </si>
  <si>
    <t>02.126.558/0001-43</t>
  </si>
  <si>
    <t>13.324.215/0001-00</t>
  </si>
  <si>
    <t>12.706.289/0001-48</t>
  </si>
  <si>
    <t>24.870.441/0002-93</t>
  </si>
  <si>
    <t>11.797.222/0001-01</t>
  </si>
  <si>
    <t>75.444.430/0001-00</t>
  </si>
  <si>
    <t>11.092.881/0001-34</t>
  </si>
  <si>
    <t>00.738.822/0001-74</t>
  </si>
  <si>
    <t>09.090.259/0001-45</t>
  </si>
  <si>
    <t>10.384.022/0001-56</t>
  </si>
  <si>
    <t>12.733.937/0001-55</t>
  </si>
  <si>
    <t>02.460.988/0001-05</t>
  </si>
  <si>
    <t>12.607.842/0001-95</t>
  </si>
  <si>
    <t>08.704.527/0001-09</t>
  </si>
  <si>
    <t>02.043.917/0001-07</t>
  </si>
  <si>
    <t>03.794.600/0001-67</t>
  </si>
  <si>
    <t>04.171.382/0001-77</t>
  </si>
  <si>
    <t>05.158.542/0001-00</t>
  </si>
  <si>
    <t>10.645.075/0001-83</t>
  </si>
  <si>
    <t>10.204.485/0006-01</t>
  </si>
  <si>
    <t>50.878.908/0001-70</t>
  </si>
  <si>
    <t>42.865.864/0001-16</t>
  </si>
  <si>
    <t>08.974.214/0001-70</t>
  </si>
  <si>
    <t>19.818.301/0001-55</t>
  </si>
  <si>
    <t>45.968.162/0001-56</t>
  </si>
  <si>
    <t>07.300.906/0001-70</t>
  </si>
  <si>
    <t>23.796.998/0001-88</t>
  </si>
  <si>
    <t>51.843.514/0001-40</t>
  </si>
  <si>
    <t>13.687.183/0001-07</t>
  </si>
  <si>
    <t>28.144.326/0001-01</t>
  </si>
  <si>
    <t>05.343.207/0001-82</t>
  </si>
  <si>
    <t>10.362.820/0001-87</t>
  </si>
  <si>
    <t>12.478.095/0001-32</t>
  </si>
  <si>
    <t>34.671.567/0001-01</t>
  </si>
  <si>
    <t>ECE S.A</t>
  </si>
  <si>
    <t>INPASA AGROINDUSTRIAL S/A</t>
  </si>
  <si>
    <t>FS INDÚSTRIA DE BIOCOMBUSTÍVEIS LTDA.</t>
  </si>
  <si>
    <t>RAIZEN CAARAPO ACUCAR E ALCOOL LTDA</t>
  </si>
  <si>
    <t>BRENCO - COMPANHIA BRASILEIRA DE ENERGIA RENOVAVEL - EM RECUPERACAO JUDICIAL</t>
  </si>
  <si>
    <t>SJC BIOENERGIA LTDA</t>
  </si>
  <si>
    <t>SAO MARTINHO S/A</t>
  </si>
  <si>
    <t>FS I INDÚSTRIA DE ETANOL S.A.</t>
  </si>
  <si>
    <t>RAIZEN ENERGIA S.A</t>
  </si>
  <si>
    <t>RAÍZEN CENTRO-SUL S.A.</t>
  </si>
  <si>
    <t>DESTILARIA IPANEMA LTDA</t>
  </si>
  <si>
    <t>S A USINA CORURIPE ACUCAR E ALCOOL</t>
  </si>
  <si>
    <t>ADECOAGRO VALE DO IVINHEMA S.A.</t>
  </si>
  <si>
    <t>NEOMILLE S.A.</t>
  </si>
  <si>
    <t>AGRO ENERGIA SANTA LUZIA S.A. - EM RECUPERACAO JUDICIAL</t>
  </si>
  <si>
    <t>BCI COMERCIALIZADORA S/A</t>
  </si>
  <si>
    <t>DELTA SUCROENERGIA S.A.</t>
  </si>
  <si>
    <t>VALE DO TIJUCO ACUCAR E ALCOOL S.A.</t>
  </si>
  <si>
    <t>USINA ALTO ALEGRE S/A - ACUCAR E ALCOOL</t>
  </si>
  <si>
    <t>COFCO INTERNATIONAL BRASIL S.A.</t>
  </si>
  <si>
    <t>AGRO SERRA INDUSTRIAL LTDA</t>
  </si>
  <si>
    <t>USINA ALTA MOGIANA S/A-ACUCAR E ALCOOL</t>
  </si>
  <si>
    <t>USINAS ITAMARATI S/A</t>
  </si>
  <si>
    <t>BIOENERGETICA AROEIRA S.A.</t>
  </si>
  <si>
    <t>COOPERATIVA AGRICOLA REGIONAL DE PRODUTORES DE CANA LTD</t>
  </si>
  <si>
    <t>PEDRO AFONSO BIOENERGIA LTDA</t>
  </si>
  <si>
    <t>USINA BAZAN SA</t>
  </si>
  <si>
    <t>USINA BELA VISTA S/A</t>
  </si>
  <si>
    <t>TROPICAL BIOENERGIA S.A.</t>
  </si>
  <si>
    <t>USIMAT DESTILARIA DE ALCOOL LTDA</t>
  </si>
  <si>
    <t>NARDINI AGROINDUSTRIAL LTDA</t>
  </si>
  <si>
    <t>USINA BARRALCOOL S/A</t>
  </si>
  <si>
    <t>U.S.J. - ACUCAR E ALCOOL S/A</t>
  </si>
  <si>
    <t>DESTILARIA VALE DO PARACATU - AGROENERGIA S.A.</t>
  </si>
  <si>
    <t>USINA DE ACUCAR SANTA TEREZINHA LTDA EM RECUPERACAO JUDICIAL</t>
  </si>
  <si>
    <t>AGRÍCOLA PONTE ALTA LTDA.</t>
  </si>
  <si>
    <t>JALLES MACHADO S.A.</t>
  </si>
  <si>
    <t>RIO CLARO AGROINDUSTRIAL S.A - EM RECUPERACAO JUDICIAL</t>
  </si>
  <si>
    <t>BIOENERGETICA VALE DO PARACATU SA</t>
  </si>
  <si>
    <t>COPLASA - AÇUCAR E ALCOOL LTDA.</t>
  </si>
  <si>
    <t>JAPUNGU AGROINDUSTRIAL LTDA</t>
  </si>
  <si>
    <t>USINA CAETE S A</t>
  </si>
  <si>
    <t>ROSA S A INDUSTRIA COMERCIO PRODUTOS AGRICOLAS</t>
  </si>
  <si>
    <t>USINA SANTA ISABEL S/A</t>
  </si>
  <si>
    <t>LINS AGROINDUSTRIAL S.A.</t>
  </si>
  <si>
    <t>OUROESTE BIOENERGIA LTDA</t>
  </si>
  <si>
    <t>SANTA JULIANA BIOENERGIA LTDA.</t>
  </si>
  <si>
    <t>CEG COMERCIALIZADORA DE ETANOL S/A</t>
  </si>
  <si>
    <t>COOPERVAL COOPERATIVA AGROINDUSTRIAL VALE DO IVAI LTDA</t>
  </si>
  <si>
    <t>ENERGETICA SANTA HELENA S/A</t>
  </si>
  <si>
    <t>ALCON-COMPANHIA DE ALCOOL CONCEICAO DA BARRA</t>
  </si>
  <si>
    <t>CENTRAL ENERGÉTICA MORENO AÇÚCAR E ÁLCOOL LTDA.</t>
  </si>
  <si>
    <t>USINA ELDORADO S/A</t>
  </si>
  <si>
    <t>MOEMA BIOENERGIA S.A</t>
  </si>
  <si>
    <t>ITUIUTABA BIOENERGIA LTDA.</t>
  </si>
  <si>
    <t>PAGRISA PARA PASTORIL E AGRICOLA S/A</t>
  </si>
  <si>
    <t>VALE VERDE EMPREENDIMENTOS AGRICOLAS LTDA EM RECUPERACAO JUDICIAL</t>
  </si>
  <si>
    <t>WD AGROINDUSTRIAL LTDA</t>
  </si>
  <si>
    <t>GOIASA GOIATUBA ALCOOL LTDA</t>
  </si>
  <si>
    <t>AGRO INDUSTRIAS DO VALE DO SAO FRANCISCO SA AGROVALE</t>
  </si>
  <si>
    <t>AGROPECUARIA NOVO MILENIO LTDA</t>
  </si>
  <si>
    <t>DESTILARIA NOVA ERA LTDA.</t>
  </si>
  <si>
    <t>COOPERATIVA AGR PROD CANA DE CAMPO NOVO DO PARECIS LTDA</t>
  </si>
  <si>
    <t>U.S.A. - USINA SANTO ANGELO LTDA</t>
  </si>
  <si>
    <t>ALCOESTE BIOENERGIA FERNANDOPOLIS S.A</t>
  </si>
  <si>
    <t>IACO AGRICOLA S/A</t>
  </si>
  <si>
    <t>USINA SANTA MARIA LTDA</t>
  </si>
  <si>
    <t>VITERRA BIOENERGIA S.A.</t>
  </si>
  <si>
    <t>USINA BATATAIS S/A ACUCAR E ALCOOL</t>
  </si>
  <si>
    <t>USINA MONTE ALEGRE SA</t>
  </si>
  <si>
    <t>USINA SAO DOMINGOS-ACUCAR E ETANOL S/A</t>
  </si>
  <si>
    <t>D'PADUA - DESTILACAO, PRODUCAO, AGROINDUSTRIA E COMERCIO S/A</t>
  </si>
  <si>
    <t>ENERGETICA SERRANOPOLIS LTDA</t>
  </si>
  <si>
    <t>ANICUNS S A ALCOOL E DERIVADOS EM RECUPERACAO JUDICIAL</t>
  </si>
  <si>
    <t>ITUMBIARA BIOENERGIA S.A.</t>
  </si>
  <si>
    <t>RAÍZEN CENTRO-SUL PAULISTA S.A.</t>
  </si>
  <si>
    <t>RUBIATABA INDUSTRIAL S/A</t>
  </si>
  <si>
    <t>CRV INDUSTRIAL LTDA</t>
  </si>
  <si>
    <t>DA MATA S.A. - ACUCAR E ALCOOL</t>
  </si>
  <si>
    <t>FATIMA DO SUL AGRO-ENERGETICA S/A - ALCOOL E ACUCAR</t>
  </si>
  <si>
    <t>TEREOS ACUCAR E ENERGIA BRASIL S.A.</t>
  </si>
  <si>
    <t>VALE DO VERDAO SOCIEDADE ANONIMA ACUCAR E ALCOOL</t>
  </si>
  <si>
    <t>DENUSA DESTILARIA NOVA UNIAO S/A - EM RECUPERACAO JUDICIAL</t>
  </si>
  <si>
    <t>USINA VERTENTE LTDA.</t>
  </si>
  <si>
    <t>USINA GIASA LTDA</t>
  </si>
  <si>
    <t>FLORESTA S/A ACUCAR E ALCOOL</t>
  </si>
  <si>
    <t>COOPERATIVA AGROINDUSTRIAL NOVA PRODUTIVA</t>
  </si>
  <si>
    <t>CAMBUI ACUCAR E ALCOOL LTDA</t>
  </si>
  <si>
    <t>USINA PAINEIRAS SOCIEDADE ANONIMA</t>
  </si>
  <si>
    <t>USINA TRAPICHE S/A</t>
  </si>
  <si>
    <t>CENTRAL ACUCAREIRA SANTO ANTONIO S A</t>
  </si>
  <si>
    <t>MAITY BIOENERGIA S/A</t>
  </si>
  <si>
    <t>DASA- DESTILARIA DE ALCOOL SERRA DOS AIMORES S/A</t>
  </si>
  <si>
    <t>INDUSTRIAL PORTO RICO S A - EM RECUPERACAO JUDICIAL</t>
  </si>
  <si>
    <t>COMPANHIA ALCOOLQUIMICA NACIONAL-ALCOOLQUIMICA</t>
  </si>
  <si>
    <t>COOPERATIVA DE COLONIZACAO AGROPECUARIA E INDUSTRIAL PINDORAMA LTDA</t>
  </si>
  <si>
    <t>CENTRAL ENERGETICA VALE DO SAPUCAI LTDA</t>
  </si>
  <si>
    <t>BRANCO PERES AGRO S/A</t>
  </si>
  <si>
    <t>T.G. AGRO INDUSTRIAL LTDA.</t>
  </si>
  <si>
    <t>USINA SAO JOSE DO PINHEIRO LTDA</t>
  </si>
  <si>
    <t>USINA SERRA GRANDE SA</t>
  </si>
  <si>
    <t>BAHIA ETANOL HOLDING S.A</t>
  </si>
  <si>
    <t>USINA CENTRAL OLHO D'AGUA S/A</t>
  </si>
  <si>
    <t>DACALDA ACUCAR E ALCOOL LTDA</t>
  </si>
  <si>
    <t>BOM SUCESSO AGROINDUSTRIA S.A.</t>
  </si>
  <si>
    <t>SANTA CRUZ ACUCAR E ALCOOL LTDA</t>
  </si>
  <si>
    <t>MIRIRI ALIMENTOS E BIOENERGIA S/A.</t>
  </si>
  <si>
    <t>USINA IPOJUCA S/A</t>
  </si>
  <si>
    <t>TRIUNFO AGROINDUSTRIAL LTDA - EM RECUPERACAO JUDICIAL EM RECUPERACAO JUDICIAL</t>
  </si>
  <si>
    <t>USINA GOIANESIA S/A</t>
  </si>
  <si>
    <t>USINA SANTA CLOTILDE S/A - EM RECUPERACAO JUDICIAL EM RECUPERACAO JUDICIAL</t>
  </si>
  <si>
    <t>USINA PANORAMA S/A</t>
  </si>
  <si>
    <t>USINA RIO VERDE LTDA EM RECUPERACAO JUDICIAL</t>
  </si>
  <si>
    <t>ZIHUATANEJO DO BRASIL ACUCAR E ALCOOL S.A EM RECUPERACAO JUDICIAL</t>
  </si>
  <si>
    <t>CENTRAL ENERGÉTICA MORENO DE MONTE APRAZÍVEL AÇÚCAR E ALCÓOL LTDA.</t>
  </si>
  <si>
    <t>CENTRAL ACUCAREIRA USINA SANTA MARIA S/A.</t>
  </si>
  <si>
    <t>USINA PETRIBU SA</t>
  </si>
  <si>
    <t>USINA UNIAO E INDUSTRIA SA</t>
  </si>
  <si>
    <t>FS COMERCIALIZACAO DE ETANOL LTDA</t>
  </si>
  <si>
    <t>CANEX BIO COMBUSTIVEIS LTDA</t>
  </si>
  <si>
    <t>COMPANHIA USINA SAO JOAO</t>
  </si>
  <si>
    <t>ARAPORA BIOENERGIA S/A</t>
  </si>
  <si>
    <t>SPE UPI BIO S/A</t>
  </si>
  <si>
    <t>USINA NOVA GALIA LTDA</t>
  </si>
  <si>
    <t>COMPANHIA AGRICOLA PONTENOVENSE</t>
  </si>
  <si>
    <t>TIETE AGROINDUSTRIAL S.A.</t>
  </si>
  <si>
    <t>RAIZEN CENTRO-SUL COMERCIALIZADORA S.A</t>
  </si>
  <si>
    <t>CANAPOLIS ACUCAR E ETANOL S.A</t>
  </si>
  <si>
    <t>COMVAP ACUCAR E ALCOOL LTDA</t>
  </si>
  <si>
    <t>USINA SAO JOSE S/A</t>
  </si>
  <si>
    <t>COMPANHIA ACUCAREIRA CENTRAL SUMAUMA - EM RECUPERACAO JUDICIAL</t>
  </si>
  <si>
    <t>COOPERATIVA DOS PRODUTORES DE CANA DE ACUCAR DA MATA SUL</t>
  </si>
  <si>
    <t>EMPRESA COMERCIALIZADORA</t>
  </si>
  <si>
    <t>PRODUTOR DE ETANOL</t>
  </si>
  <si>
    <t>Meta de Estoque de
Etanol Anidro em 31 de março 2026 (Y+1)     (m³)</t>
  </si>
  <si>
    <t>Meta de Estoque de
Etanol Anidro em 31 de março (Y+1)      (m³)</t>
  </si>
  <si>
    <t>Nota:  * Aguardando comprovação de contratação de 90% do volume comercializado em 2024.</t>
  </si>
  <si>
    <t>Meta de Estoque de
Etanol Anidro em 31 de janeiro 2026 (Y+1)        (m³) **</t>
  </si>
  <si>
    <t>Volume
Homologado (m³)</t>
  </si>
  <si>
    <t>Nota:  **Sujeito a alteração em caso de atendimento à meta na 2ª fase (01.07.2025)</t>
  </si>
  <si>
    <t>Meta de Estoque de
Etanol Anidro em 31 de janeiro (Y+1)             (m³) *</t>
  </si>
  <si>
    <t>Nota:  * Sujeito a alteração em caso de atendimento à meta na 2ª fase (01.07.2025)</t>
  </si>
  <si>
    <t>PUBLICADO EM 06.03.25</t>
  </si>
  <si>
    <t>ATVOS BIOENERGIA BRENCO S.A.</t>
  </si>
  <si>
    <t>CARGILL BIOENERGIA LTDA.</t>
  </si>
  <si>
    <t>ATVOS BIOENERGIA SANTA LUZIA S.A</t>
  </si>
  <si>
    <t>COMANCHE BIOCOMBUSTIVEIS DE SANTA ANITA LTDA.</t>
  </si>
  <si>
    <t>ATVOS BIOENERGIA RIO CLARO S.A.</t>
  </si>
  <si>
    <t>ATVOS BIOENERGIA ELDORADO S.A</t>
  </si>
  <si>
    <t>CUCAÚ AÇÚCAR E ETANOL S.A.</t>
  </si>
  <si>
    <t>44.330.975/0022-88</t>
  </si>
  <si>
    <t>COLOMBO AGROINDUSTRIA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</si>
</sst>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u/>
      <sz val="13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3.5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theme="0" tint="-0.499984740745262"/>
      </right>
      <top/>
      <bottom style="thin">
        <color theme="6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6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3" fontId="9" fillId="4" borderId="11" xfId="3" applyNumberFormat="1" applyFont="1" applyFill="1" applyBorder="1" applyAlignment="1">
      <alignment horizontal="center" vertical="center"/>
    </xf>
    <xf numFmtId="164" fontId="9" fillId="4" borderId="11" xfId="2" applyNumberFormat="1" applyFont="1" applyFill="1" applyBorder="1" applyAlignment="1">
      <alignment horizontal="center" vertical="center"/>
    </xf>
    <xf numFmtId="165" fontId="9" fillId="4" borderId="11" xfId="1" applyNumberFormat="1" applyFont="1" applyFill="1" applyBorder="1" applyAlignment="1">
      <alignment horizontal="center" vertical="center"/>
    </xf>
    <xf numFmtId="3" fontId="10" fillId="0" borderId="0" xfId="0" applyNumberFormat="1" applyFont="1"/>
    <xf numFmtId="3" fontId="9" fillId="4" borderId="11" xfId="3" applyNumberFormat="1" applyFont="1" applyFill="1" applyBorder="1" applyAlignment="1">
      <alignment horizontal="right" vertical="center"/>
    </xf>
    <xf numFmtId="165" fontId="9" fillId="4" borderId="11" xfId="1" applyNumberFormat="1" applyFont="1" applyFill="1" applyBorder="1" applyAlignment="1">
      <alignment horizontal="center"/>
    </xf>
    <xf numFmtId="3" fontId="5" fillId="4" borderId="11" xfId="3" applyNumberFormat="1" applyFont="1" applyFill="1" applyBorder="1" applyAlignment="1">
      <alignment horizontal="center" vertical="center"/>
    </xf>
    <xf numFmtId="3" fontId="5" fillId="4" borderId="11" xfId="3" applyNumberFormat="1" applyFont="1" applyFill="1" applyBorder="1" applyAlignment="1">
      <alignment horizontal="right" vertical="center"/>
    </xf>
    <xf numFmtId="165" fontId="5" fillId="4" borderId="11" xfId="1" applyNumberFormat="1" applyFont="1" applyFill="1" applyBorder="1" applyAlignment="1">
      <alignment horizontal="center" vertical="center"/>
    </xf>
    <xf numFmtId="0" fontId="13" fillId="0" borderId="0" xfId="0" applyFont="1"/>
    <xf numFmtId="3" fontId="13" fillId="0" borderId="0" xfId="0" applyNumberFormat="1" applyFont="1"/>
    <xf numFmtId="3" fontId="14" fillId="4" borderId="11" xfId="3" applyNumberFormat="1" applyFont="1" applyFill="1" applyBorder="1" applyAlignment="1">
      <alignment horizontal="center" vertical="center"/>
    </xf>
    <xf numFmtId="3" fontId="14" fillId="4" borderId="11" xfId="3" applyNumberFormat="1" applyFont="1" applyFill="1" applyBorder="1" applyAlignment="1">
      <alignment horizontal="right" vertical="center"/>
    </xf>
    <xf numFmtId="164" fontId="14" fillId="4" borderId="11" xfId="2" applyNumberFormat="1" applyFont="1" applyFill="1" applyBorder="1" applyAlignment="1">
      <alignment horizontal="center" vertical="center"/>
    </xf>
    <xf numFmtId="165" fontId="14" fillId="4" borderId="11" xfId="1" applyNumberFormat="1" applyFont="1" applyFill="1" applyBorder="1" applyAlignment="1">
      <alignment horizontal="center" vertical="center"/>
    </xf>
    <xf numFmtId="3" fontId="13" fillId="4" borderId="11" xfId="3" applyNumberFormat="1" applyFont="1" applyFill="1" applyBorder="1" applyAlignment="1">
      <alignment horizontal="center" vertical="center"/>
    </xf>
    <xf numFmtId="3" fontId="13" fillId="4" borderId="11" xfId="3" applyNumberFormat="1" applyFont="1" applyFill="1" applyBorder="1" applyAlignment="1">
      <alignment horizontal="right" vertical="center"/>
    </xf>
    <xf numFmtId="164" fontId="13" fillId="4" borderId="11" xfId="2" applyNumberFormat="1" applyFont="1" applyFill="1" applyBorder="1" applyAlignment="1">
      <alignment horizontal="center" vertical="center"/>
    </xf>
    <xf numFmtId="165" fontId="13" fillId="4" borderId="11" xfId="1" applyNumberFormat="1" applyFont="1" applyFill="1" applyBorder="1" applyAlignment="1">
      <alignment horizontal="center" vertical="center"/>
    </xf>
    <xf numFmtId="164" fontId="14" fillId="4" borderId="11" xfId="1" applyNumberFormat="1" applyFont="1" applyFill="1" applyBorder="1" applyAlignment="1">
      <alignment horizontal="center" vertical="center"/>
    </xf>
    <xf numFmtId="165" fontId="14" fillId="4" borderId="11" xfId="1" applyNumberFormat="1" applyFont="1" applyFill="1" applyBorder="1" applyAlignment="1">
      <alignment horizontal="center"/>
    </xf>
    <xf numFmtId="3" fontId="12" fillId="0" borderId="11" xfId="3" applyNumberFormat="1" applyFont="1" applyFill="1" applyBorder="1" applyAlignment="1">
      <alignment horizontal="center" vertical="center"/>
    </xf>
    <xf numFmtId="3" fontId="9" fillId="0" borderId="11" xfId="3" applyNumberFormat="1" applyFont="1" applyFill="1" applyBorder="1" applyAlignment="1">
      <alignment horizontal="center" vertical="center"/>
    </xf>
    <xf numFmtId="3" fontId="12" fillId="0" borderId="11" xfId="1" applyNumberFormat="1" applyFont="1" applyFill="1" applyBorder="1" applyAlignment="1">
      <alignment horizontal="center" vertical="center"/>
    </xf>
    <xf numFmtId="165" fontId="9" fillId="0" borderId="11" xfId="1" applyNumberFormat="1" applyFont="1" applyFill="1" applyBorder="1" applyAlignment="1">
      <alignment horizontal="center" vertical="center"/>
    </xf>
    <xf numFmtId="164" fontId="9" fillId="0" borderId="11" xfId="1" applyNumberFormat="1" applyFont="1" applyFill="1" applyBorder="1" applyAlignment="1">
      <alignment horizontal="center" vertical="center"/>
    </xf>
    <xf numFmtId="3" fontId="14" fillId="0" borderId="11" xfId="3" applyNumberFormat="1" applyFont="1" applyFill="1" applyBorder="1" applyAlignment="1">
      <alignment horizontal="center" vertical="center"/>
    </xf>
    <xf numFmtId="3" fontId="0" fillId="0" borderId="0" xfId="0" applyNumberFormat="1"/>
    <xf numFmtId="0" fontId="2" fillId="0" borderId="0" xfId="0" applyFont="1"/>
    <xf numFmtId="0" fontId="10" fillId="0" borderId="0" xfId="0" applyFont="1"/>
    <xf numFmtId="0" fontId="10" fillId="5" borderId="0" xfId="0" applyFont="1" applyFill="1"/>
    <xf numFmtId="0" fontId="10" fillId="0" borderId="0" xfId="0" applyFont="1" applyAlignment="1">
      <alignment wrapText="1"/>
    </xf>
    <xf numFmtId="3" fontId="10" fillId="5" borderId="0" xfId="0" applyNumberFormat="1" applyFont="1" applyFill="1"/>
    <xf numFmtId="0" fontId="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4">
    <cellStyle name="Normal" xfId="0" builtinId="0"/>
    <cellStyle name="Porcentagem" xfId="2" builtinId="5"/>
    <cellStyle name="Vírgula" xfId="1" builtinId="3"/>
    <cellStyle name="Vírgula 2" xfId="3" xr:uid="{76A80C80-69B3-489A-96B5-6A061FD069BE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.0%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border outline="0">
        <left style="thin">
          <color theme="0" tint="-0.499984740745262"/>
        </left>
        <top style="thin">
          <color theme="0" tint="-0.499984740745262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.0%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border outline="0">
        <left style="thin">
          <color theme="0" tint="-0.499984740745262"/>
        </left>
        <top style="thin">
          <color theme="0" tint="-0.499984740745262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123825</xdr:rowOff>
    </xdr:from>
    <xdr:to>
      <xdr:col>1</xdr:col>
      <xdr:colOff>1098550</xdr:colOff>
      <xdr:row>0</xdr:row>
      <xdr:rowOff>533400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9DA5CE5A-4BB6-4F32-9AEF-AB9EE3ED3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701" y="123825"/>
          <a:ext cx="1098549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66676</xdr:rowOff>
    </xdr:from>
    <xdr:to>
      <xdr:col>1</xdr:col>
      <xdr:colOff>1174751</xdr:colOff>
      <xdr:row>0</xdr:row>
      <xdr:rowOff>539750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A874C341-0307-4004-8762-FE592D21A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751" y="66676"/>
          <a:ext cx="1174750" cy="473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680CDA-D296-4BF3-8E0A-0845FC887D48}" name="Tabela352" displayName="Tabela352" ref="B6:L142" totalsRowShown="0" headerRowDxfId="29" dataDxfId="27" headerRowBorderDxfId="28" tableBorderDxfId="26">
  <autoFilter ref="B6:L142" xr:uid="{2A680CDA-D296-4BF3-8E0A-0845FC887D48}"/>
  <tableColumns count="11">
    <tableColumn id="1" xr3:uid="{DBE0F1F3-C1BD-4601-B198-F271FCF2CE2A}" name="CNPJ" dataDxfId="25" dataCellStyle="Vírgula 2"/>
    <tableColumn id="2" xr3:uid="{8E9048F8-AF03-4783-A921-F0D3AC44EF1C}" name="Razão Social" dataDxfId="24" dataCellStyle="Vírgula 2"/>
    <tableColumn id="8" xr3:uid="{2C219DE6-76D3-45DA-A0AA-C4D22285318E}" name="Qualificação" dataDxfId="23" dataCellStyle="Vírgula 2"/>
    <tableColumn id="3" xr3:uid="{B34D3B57-30E9-41B8-87B0-58BDEA5942B8}" name="Volume de  Etanol Anidro comercializado em 2024 (m3)" dataDxfId="22" dataCellStyle="Vírgula"/>
    <tableColumn id="11" xr3:uid="{69ECA7FF-A528-49A8-ABEE-10F56125D017}" name="Volume de_x000a_Etanol Anidro a contratar - 70%  (m³) até 02.05.25" dataDxfId="21" dataCellStyle="Vírgula">
      <calculatedColumnFormula>E7*0.7</calculatedColumnFormula>
    </tableColumn>
    <tableColumn id="7" xr3:uid="{3E8DA557-2C40-46C0-9EA7-8CE3A86F33CC}" name="Volume de_x000a_Etanol Anidro a contratar - 90% (m³)" dataDxfId="20" dataCellStyle="Vírgula">
      <calculatedColumnFormula>E7*0.9</calculatedColumnFormula>
    </tableColumn>
    <tableColumn id="4" xr3:uid="{7BD554D7-78DA-4DE8-917F-13004094D69A}" name="Volume_x000a_Homologado (m³)" dataDxfId="19" dataCellStyle="Vírgula"/>
    <tableColumn id="5" xr3:uid="{06641AE4-88F9-4E57-ABDB-0E2B308076D4}" name="% Contratado" dataDxfId="18" dataCellStyle="Vírgula">
      <calculatedColumnFormula>H7/E7</calculatedColumnFormula>
    </tableColumn>
    <tableColumn id="6" xr3:uid="{75E6D590-1166-4FCC-8AA6-243299EB099D}" name="Meta_x000a_Atingida" dataDxfId="17" dataCellStyle="Vírgula">
      <calculatedColumnFormula>IF(I7&gt;=90%,"Sim","Não")</calculatedColumnFormula>
    </tableColumn>
    <tableColumn id="9" xr3:uid="{6D434EC0-CC4E-4E2F-B8D5-D04194CCEC6C}" name="Meta de Estoque de_x000a_Etanol Anidro em 31 de janeiro 2026 (Y+1)        (m³) **" dataDxfId="16" dataCellStyle="Vírgula">
      <calculatedColumnFormula>IF(I7&gt;=90%,"",IF(AND(I7&gt;=70%,I7&lt;90%),"Prazo Adicional - K13§ 2º do art. 10*",IF(I7&lt;70%,E7*0.25)))</calculatedColumnFormula>
    </tableColumn>
    <tableColumn id="10" xr3:uid="{91189993-BCA2-4547-A1B8-B5BD6B4D3216}" name="Meta de Estoque de_x000a_Etanol Anidro em 31 de março 2026 (Y+1)     (m³)" dataDxfId="15" dataCellStyle="Vírgula">
      <calculatedColumnFormula>E7*0.04</calculatedColumnFormula>
    </tableColumn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7D46E8-932D-4A01-9D01-5CBC6B499EDC}" name="Tabela3523" displayName="Tabela3523" ref="B6:L139" totalsRowShown="0" headerRowDxfId="14" dataDxfId="12" headerRowBorderDxfId="13" tableBorderDxfId="11">
  <autoFilter ref="B6:L139" xr:uid="{E07D46E8-932D-4A01-9D01-5CBC6B499EDC}"/>
  <tableColumns count="11">
    <tableColumn id="1" xr3:uid="{D51D54FF-2B2D-4F4E-B8FF-20FE9FE9C2B3}" name="CNPJ" dataDxfId="10" dataCellStyle="Vírgula 2"/>
    <tableColumn id="2" xr3:uid="{8E7F52BC-EB48-4DB3-B4F9-AF75525A9A93}" name="Razão Social" dataDxfId="9" dataCellStyle="Vírgula 2"/>
    <tableColumn id="8" xr3:uid="{BB1E63E4-3B83-40C6-B8AE-452E0D5C7D97}" name="Qualificação" dataDxfId="8" dataCellStyle="Vírgula 2"/>
    <tableColumn id="3" xr3:uid="{8550BD16-5E63-4504-9B5A-C90E029CA5FD}" name="Volume de  Etanol Anidro comercializado em 2024 (m3)" dataDxfId="7" dataCellStyle="Vírgula"/>
    <tableColumn id="11" xr3:uid="{DA750046-A113-4BE7-B0EC-29BDC772F63F}" name="Volume de_x000a_Etanol Anidro a contratar - 70%  (m³) até 02.05.25" dataDxfId="6" dataCellStyle="Vírgula">
      <calculatedColumnFormula>E7*0.7</calculatedColumnFormula>
    </tableColumn>
    <tableColumn id="7" xr3:uid="{96732682-B656-4FDF-A41E-938AA1ECC49C}" name="Volume de_x000a_Etanol Anidro a contratar - 90% (m³)" dataDxfId="5" dataCellStyle="Vírgula">
      <calculatedColumnFormula>E7*0.9</calculatedColumnFormula>
    </tableColumn>
    <tableColumn id="4" xr3:uid="{3EDBE43E-4711-4672-9129-F40698C5583E}" name="Volume_x000a_Contratado (m³)" dataDxfId="4" dataCellStyle="Vírgula"/>
    <tableColumn id="5" xr3:uid="{44AFFF60-2B0B-4EB5-93FE-D4A56071C8FD}" name="% Contratado" dataDxfId="3" dataCellStyle="Vírgula">
      <calculatedColumnFormula>H7/E7</calculatedColumnFormula>
    </tableColumn>
    <tableColumn id="6" xr3:uid="{DD57B157-2807-425B-A755-1806F2F878AA}" name="Meta_x000a_Atingida" dataDxfId="2" dataCellStyle="Vírgula">
      <calculatedColumnFormula>IF(I7&gt;=90%,"Sim","Não")</calculatedColumnFormula>
    </tableColumn>
    <tableColumn id="9" xr3:uid="{AA59A223-3DC7-4AA8-B202-F72EF54E8141}" name="Meta de Estoque de_x000a_Etanol Anidro em 31 de janeiro (Y+1)             (m³) *" dataDxfId="1" dataCellStyle="Vírgula">
      <calculatedColumnFormula>IF(Tabela3523[[#This Row],[Qualificação]]="AGENTE DE COMÉRCIO EXTERIOR",E7*0.25,IF(I7&gt;=90%,"",IF(AND(I7&gt;=70%,I7&lt;90%),E7*0.25,IF(I7&lt;70%,E7*0.25))))</calculatedColumnFormula>
    </tableColumn>
    <tableColumn id="10" xr3:uid="{97F5B339-42C9-4DCB-AEB0-68A0CBA5C87E}" name="Meta de Estoque de_x000a_Etanol Anidro em 31 de março (Y+1)      (m³)" dataDxfId="0" dataCellStyle="Vírgula">
      <calculatedColumnFormula>E7*0.04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C52B2-AA5B-4F7E-BD2A-71E045E29E25}">
  <dimension ref="A1:L144"/>
  <sheetViews>
    <sheetView showGridLines="0" topLeftCell="C2" zoomScaleNormal="100" workbookViewId="0">
      <selection activeCell="F147" sqref="F147"/>
    </sheetView>
  </sheetViews>
  <sheetFormatPr defaultRowHeight="14.5" x14ac:dyDescent="0.35"/>
  <cols>
    <col min="1" max="1" width="1.1796875" customWidth="1"/>
    <col min="2" max="2" width="17.1796875" customWidth="1"/>
    <col min="3" max="3" width="50.90625" customWidth="1"/>
    <col min="4" max="4" width="22.7265625" customWidth="1"/>
    <col min="5" max="5" width="18" customWidth="1"/>
    <col min="6" max="6" width="18.7265625" customWidth="1"/>
    <col min="7" max="7" width="17" customWidth="1"/>
    <col min="8" max="8" width="12.7265625" customWidth="1"/>
    <col min="9" max="9" width="22.1796875" customWidth="1"/>
    <col min="10" max="10" width="25" customWidth="1"/>
    <col min="11" max="11" width="20.7265625" customWidth="1"/>
    <col min="12" max="12" width="18.453125" customWidth="1"/>
  </cols>
  <sheetData>
    <row r="1" spans="1:12" ht="48" customHeight="1" x14ac:dyDescent="0.35">
      <c r="C1" s="38" t="s">
        <v>14</v>
      </c>
      <c r="D1" s="38"/>
      <c r="E1" s="38"/>
      <c r="F1" s="38"/>
      <c r="G1" s="38"/>
      <c r="H1" s="38"/>
      <c r="I1" s="38"/>
      <c r="J1" s="38"/>
    </row>
    <row r="2" spans="1:12" x14ac:dyDescent="0.35">
      <c r="B2" s="1" t="s">
        <v>0</v>
      </c>
      <c r="C2" s="39" t="s">
        <v>16</v>
      </c>
      <c r="D2" s="40"/>
      <c r="E2" s="40"/>
      <c r="F2" s="40"/>
      <c r="G2" s="40"/>
      <c r="H2" s="40"/>
      <c r="I2" s="40"/>
      <c r="J2" s="40"/>
      <c r="K2" s="40"/>
      <c r="L2" s="41"/>
    </row>
    <row r="3" spans="1:12" ht="59" customHeight="1" x14ac:dyDescent="0.35">
      <c r="B3" s="2" t="s">
        <v>11</v>
      </c>
      <c r="C3" s="42" t="s">
        <v>10</v>
      </c>
      <c r="D3" s="43"/>
      <c r="E3" s="43"/>
      <c r="F3" s="43"/>
      <c r="G3" s="43"/>
      <c r="H3" s="43"/>
      <c r="I3" s="43"/>
      <c r="J3" s="43"/>
      <c r="K3" s="43"/>
      <c r="L3" s="44"/>
    </row>
    <row r="4" spans="1:12" ht="12" customHeight="1" x14ac:dyDescent="0.35"/>
    <row r="5" spans="1:12" ht="24" customHeight="1" thickBot="1" x14ac:dyDescent="0.4">
      <c r="B5" s="45" t="s">
        <v>1</v>
      </c>
      <c r="C5" s="46"/>
      <c r="D5" s="46"/>
      <c r="E5" s="46"/>
      <c r="F5" s="46"/>
      <c r="G5" s="46"/>
      <c r="H5" s="46"/>
      <c r="I5" s="46"/>
      <c r="J5" s="47"/>
      <c r="K5" s="48" t="s">
        <v>2</v>
      </c>
      <c r="L5" s="49"/>
    </row>
    <row r="6" spans="1:12" ht="52.5" thickTop="1" x14ac:dyDescent="0.35">
      <c r="B6" s="3" t="s">
        <v>3</v>
      </c>
      <c r="C6" s="4" t="s">
        <v>4</v>
      </c>
      <c r="D6" s="4" t="s">
        <v>5</v>
      </c>
      <c r="E6" s="4" t="s">
        <v>17</v>
      </c>
      <c r="F6" s="4" t="s">
        <v>18</v>
      </c>
      <c r="G6" s="4" t="s">
        <v>6</v>
      </c>
      <c r="H6" s="4" t="s">
        <v>295</v>
      </c>
      <c r="I6" s="4" t="s">
        <v>8</v>
      </c>
      <c r="J6" s="4" t="s">
        <v>9</v>
      </c>
      <c r="K6" s="4" t="s">
        <v>294</v>
      </c>
      <c r="L6" s="4" t="s">
        <v>291</v>
      </c>
    </row>
    <row r="7" spans="1:12" x14ac:dyDescent="0.35">
      <c r="A7">
        <v>2075717355</v>
      </c>
      <c r="B7" s="14" t="s">
        <v>24</v>
      </c>
      <c r="C7" s="14" t="s">
        <v>157</v>
      </c>
      <c r="D7" s="14" t="s">
        <v>289</v>
      </c>
      <c r="E7" s="15">
        <v>1881582</v>
      </c>
      <c r="F7" s="16">
        <f t="shared" ref="F7:F70" si="0">E7*0.7</f>
        <v>1317107.3999999999</v>
      </c>
      <c r="G7" s="16">
        <f>E7*0.9</f>
        <v>1693423.8</v>
      </c>
      <c r="H7" s="15">
        <v>1992132</v>
      </c>
      <c r="I7" s="18">
        <f>H7/E7</f>
        <v>1.0587537508330755</v>
      </c>
      <c r="J7" s="19" t="str">
        <f t="shared" ref="J7:J11" si="1">IF(I7&gt;=90%,"Sim","Não")</f>
        <v>Sim</v>
      </c>
      <c r="K7" s="16" t="str">
        <f>IF(Tabela352[[#This Row],[Qualificação]]="AGENTE DE COMÉRCIO EXTERIOR",E7*0.25,IF(I7&gt;=90%,"",IF(AND(I7&gt;=70%,I7&lt;90%),"Prazo Adicional - K13 art. 22*",IF(I7&lt;70%,E7*0.25))))</f>
        <v/>
      </c>
      <c r="L7" s="17">
        <f t="shared" ref="L7:L11" si="2">E7*0.04</f>
        <v>75263.28</v>
      </c>
    </row>
    <row r="8" spans="1:12" x14ac:dyDescent="0.35">
      <c r="A8">
        <v>5003345641</v>
      </c>
      <c r="B8" s="14" t="s">
        <v>25</v>
      </c>
      <c r="C8" s="14" t="s">
        <v>158</v>
      </c>
      <c r="D8" s="14" t="s">
        <v>290</v>
      </c>
      <c r="E8" s="15">
        <v>867155</v>
      </c>
      <c r="F8" s="16">
        <f t="shared" si="0"/>
        <v>607008.5</v>
      </c>
      <c r="G8" s="16">
        <f t="shared" ref="G8:G70" si="3">E8*0.9</f>
        <v>780439.5</v>
      </c>
      <c r="H8" s="15">
        <v>1656480</v>
      </c>
      <c r="I8" s="18">
        <f t="shared" ref="I8:I11" si="4">H8/E8</f>
        <v>1.9102467263637988</v>
      </c>
      <c r="J8" s="19" t="str">
        <f t="shared" si="1"/>
        <v>Sim</v>
      </c>
      <c r="K8" s="16" t="str">
        <f>IF(Tabela352[[#This Row],[Qualificação]]="AGENTE DE COMÉRCIO EXTERIOR",E8*0.25,IF(I8&gt;=90%,"",IF(AND(I8&gt;=70%,I8&lt;90%),"Prazo Adicional - K13 art. 22*",IF(I8&lt;70%,E8*0.25))))</f>
        <v/>
      </c>
      <c r="L8" s="17">
        <f t="shared" si="2"/>
        <v>34686.199999999997</v>
      </c>
    </row>
    <row r="9" spans="1:12" x14ac:dyDescent="0.35">
      <c r="A9">
        <v>5005553456</v>
      </c>
      <c r="B9" s="14" t="s">
        <v>26</v>
      </c>
      <c r="C9" s="14" t="s">
        <v>159</v>
      </c>
      <c r="D9" s="14" t="s">
        <v>290</v>
      </c>
      <c r="E9" s="15">
        <v>814894</v>
      </c>
      <c r="F9" s="16">
        <f t="shared" si="0"/>
        <v>570425.79999999993</v>
      </c>
      <c r="G9" s="16">
        <f t="shared" si="3"/>
        <v>733404.6</v>
      </c>
      <c r="H9" s="15">
        <v>1051085</v>
      </c>
      <c r="I9" s="18">
        <f t="shared" si="4"/>
        <v>1.2898426052959036</v>
      </c>
      <c r="J9" s="19" t="str">
        <f t="shared" si="1"/>
        <v>Sim</v>
      </c>
      <c r="K9" s="16" t="str">
        <f>IF(Tabela352[[#This Row],[Qualificação]]="AGENTE DE COMÉRCIO EXTERIOR",E9*0.25,IF(I9&gt;=90%,"",IF(AND(I9&gt;=70%,I9&lt;90%),"Prazo Adicional - K13 art. 22*",IF(I9&lt;70%,E9*0.25))))</f>
        <v/>
      </c>
      <c r="L9" s="17">
        <f t="shared" si="2"/>
        <v>32595.760000000002</v>
      </c>
    </row>
    <row r="10" spans="1:12" x14ac:dyDescent="0.35">
      <c r="A10">
        <v>5007895728</v>
      </c>
      <c r="B10" s="14" t="s">
        <v>27</v>
      </c>
      <c r="C10" s="14" t="s">
        <v>160</v>
      </c>
      <c r="D10" s="14" t="s">
        <v>290</v>
      </c>
      <c r="E10" s="15">
        <v>506183</v>
      </c>
      <c r="F10" s="20">
        <f t="shared" si="0"/>
        <v>354328.1</v>
      </c>
      <c r="G10" s="20">
        <f t="shared" si="3"/>
        <v>455564.7</v>
      </c>
      <c r="H10" s="15">
        <v>363302</v>
      </c>
      <c r="I10" s="22">
        <f t="shared" si="4"/>
        <v>0.71772856852166111</v>
      </c>
      <c r="J10" s="23" t="str">
        <f t="shared" si="1"/>
        <v>Não</v>
      </c>
      <c r="K10" s="16" t="str">
        <f>IF(Tabela352[[#This Row],[Qualificação]]="AGENTE DE COMÉRCIO EXTERIOR",E10*0.25,IF(I10&gt;=90%,"",IF(AND(I10&gt;=70%,I10&lt;90%),"Prazo Adicional - K13 art. 22*",IF(I10&lt;70%,E10*0.25))))</f>
        <v>Prazo Adicional - K13 art. 22*</v>
      </c>
      <c r="L10" s="21">
        <f t="shared" si="2"/>
        <v>20247.32</v>
      </c>
    </row>
    <row r="11" spans="1:12" x14ac:dyDescent="0.35">
      <c r="A11">
        <v>5008164344</v>
      </c>
      <c r="B11" s="14" t="s">
        <v>28</v>
      </c>
      <c r="C11" s="14" t="s">
        <v>161</v>
      </c>
      <c r="D11" s="14" t="s">
        <v>290</v>
      </c>
      <c r="E11" s="15">
        <v>370692</v>
      </c>
      <c r="F11" s="16">
        <f t="shared" si="0"/>
        <v>259484.4</v>
      </c>
      <c r="G11" s="16">
        <f t="shared" si="3"/>
        <v>333622.8</v>
      </c>
      <c r="H11" s="15">
        <v>260100</v>
      </c>
      <c r="I11" s="18">
        <f t="shared" si="4"/>
        <v>0.70166067786733999</v>
      </c>
      <c r="J11" s="19" t="str">
        <f t="shared" si="1"/>
        <v>Não</v>
      </c>
      <c r="K11" s="16" t="str">
        <f>IF(Tabela352[[#This Row],[Qualificação]]="AGENTE DE COMÉRCIO EXTERIOR",E11*0.25,IF(I11&gt;=90%,"",IF(AND(I11&gt;=70%,I11&lt;90%),"Prazo Adicional - K13 art. 22*",IF(I11&lt;70%,E11*0.25))))</f>
        <v>Prazo Adicional - K13 art. 22*</v>
      </c>
      <c r="L11" s="17">
        <f t="shared" si="2"/>
        <v>14827.68</v>
      </c>
    </row>
    <row r="12" spans="1:12" x14ac:dyDescent="0.35">
      <c r="A12">
        <v>5008195806</v>
      </c>
      <c r="B12" s="14" t="s">
        <v>29</v>
      </c>
      <c r="C12" s="14" t="s">
        <v>162</v>
      </c>
      <c r="D12" s="14" t="s">
        <v>290</v>
      </c>
      <c r="E12" s="15">
        <v>352543</v>
      </c>
      <c r="F12" s="16">
        <f t="shared" si="0"/>
        <v>246780.09999999998</v>
      </c>
      <c r="G12" s="16">
        <f t="shared" si="3"/>
        <v>317288.7</v>
      </c>
      <c r="H12" s="15">
        <v>12000</v>
      </c>
      <c r="I12" s="24">
        <f t="shared" ref="I12:I75" si="5">H12/E12</f>
        <v>3.4038400989382857E-2</v>
      </c>
      <c r="J12" s="19" t="str">
        <f t="shared" ref="J12:J75" si="6">IF(I12&gt;=90%,"Sim","Não")</f>
        <v>Não</v>
      </c>
      <c r="K12" s="16">
        <f>IF(Tabela352[[#This Row],[Qualificação]]="AGENTE DE COMÉRCIO EXTERIOR",E12*0.25,IF(I12&gt;=90%,"",IF(AND(I12&gt;=70%,I12&lt;90%),"Prazo Adicional - K13 art. 22*",IF(I12&lt;70%,E12*0.25))))</f>
        <v>88135.75</v>
      </c>
      <c r="L12" s="25">
        <f t="shared" ref="L12:L75" si="7">E12*0.04</f>
        <v>14101.720000000001</v>
      </c>
    </row>
    <row r="13" spans="1:12" x14ac:dyDescent="0.35">
      <c r="A13">
        <v>5008493354</v>
      </c>
      <c r="B13" s="14" t="s">
        <v>30</v>
      </c>
      <c r="C13" s="14" t="s">
        <v>163</v>
      </c>
      <c r="D13" s="14" t="s">
        <v>290</v>
      </c>
      <c r="E13" s="15">
        <v>323342</v>
      </c>
      <c r="F13" s="16">
        <f t="shared" si="0"/>
        <v>226339.4</v>
      </c>
      <c r="G13" s="16">
        <f t="shared" si="3"/>
        <v>291007.8</v>
      </c>
      <c r="H13" s="15">
        <v>133008</v>
      </c>
      <c r="I13" s="24">
        <f t="shared" si="5"/>
        <v>0.41135392247218117</v>
      </c>
      <c r="J13" s="19" t="str">
        <f t="shared" si="6"/>
        <v>Não</v>
      </c>
      <c r="K13" s="16">
        <f>IF(Tabela352[[#This Row],[Qualificação]]="AGENTE DE COMÉRCIO EXTERIOR",E13*0.25,IF(I13&gt;=90%,"",IF(AND(I13&gt;=70%,I13&lt;90%),"Prazo Adicional - K13 art. 22*",IF(I13&lt;70%,E13*0.25))))</f>
        <v>80835.5</v>
      </c>
      <c r="L13" s="25">
        <f t="shared" si="7"/>
        <v>12933.68</v>
      </c>
    </row>
    <row r="14" spans="1:12" x14ac:dyDescent="0.35">
      <c r="A14">
        <v>5009067572</v>
      </c>
      <c r="B14" s="14" t="s">
        <v>31</v>
      </c>
      <c r="C14" s="14" t="s">
        <v>164</v>
      </c>
      <c r="D14" s="14" t="s">
        <v>290</v>
      </c>
      <c r="E14" s="15">
        <v>295703</v>
      </c>
      <c r="F14" s="16">
        <f t="shared" si="0"/>
        <v>206992.09999999998</v>
      </c>
      <c r="G14" s="16">
        <f t="shared" si="3"/>
        <v>266132.7</v>
      </c>
      <c r="H14" s="15">
        <v>558765</v>
      </c>
      <c r="I14" s="24">
        <f t="shared" si="5"/>
        <v>1.8896155940250861</v>
      </c>
      <c r="J14" s="19" t="str">
        <f t="shared" si="6"/>
        <v>Sim</v>
      </c>
      <c r="K14" s="16" t="str">
        <f>IF(Tabela352[[#This Row],[Qualificação]]="AGENTE DE COMÉRCIO EXTERIOR",E14*0.25,IF(I14&gt;=90%,"",IF(AND(I14&gt;=70%,I14&lt;90%),"Prazo Adicional - K13 art. 22*",IF(I14&lt;70%,E14*0.25))))</f>
        <v/>
      </c>
      <c r="L14" s="25">
        <f t="shared" si="7"/>
        <v>11828.12</v>
      </c>
    </row>
    <row r="15" spans="1:12" x14ac:dyDescent="0.35">
      <c r="A15">
        <v>5012229415</v>
      </c>
      <c r="B15" s="14" t="s">
        <v>32</v>
      </c>
      <c r="C15" s="14" t="s">
        <v>165</v>
      </c>
      <c r="D15" s="14" t="s">
        <v>290</v>
      </c>
      <c r="E15" s="15">
        <v>235828</v>
      </c>
      <c r="F15" s="16">
        <f t="shared" si="0"/>
        <v>165079.59999999998</v>
      </c>
      <c r="G15" s="16">
        <f t="shared" si="3"/>
        <v>212245.2</v>
      </c>
      <c r="H15" s="15">
        <v>175500</v>
      </c>
      <c r="I15" s="24">
        <f>H15/E15</f>
        <v>0.74418644096544939</v>
      </c>
      <c r="J15" s="19" t="str">
        <f t="shared" si="6"/>
        <v>Não</v>
      </c>
      <c r="K15" s="16" t="str">
        <f>IF(Tabela352[[#This Row],[Qualificação]]="AGENTE DE COMÉRCIO EXTERIOR",E15*0.25,IF(I15&gt;=90%,"",IF(AND(I15&gt;=70%,I15&lt;90%),"Prazo Adicional - K13 art. 22*",IF(I15&lt;70%,E15*0.25))))</f>
        <v>Prazo Adicional - K13 art. 22*</v>
      </c>
      <c r="L15" s="25">
        <f t="shared" si="7"/>
        <v>9433.1200000000008</v>
      </c>
    </row>
    <row r="16" spans="1:12" x14ac:dyDescent="0.35">
      <c r="A16">
        <v>5023796998</v>
      </c>
      <c r="B16" s="14" t="s">
        <v>33</v>
      </c>
      <c r="C16" s="14" t="s">
        <v>166</v>
      </c>
      <c r="D16" s="14" t="s">
        <v>290</v>
      </c>
      <c r="E16" s="15">
        <v>220203</v>
      </c>
      <c r="F16" s="16">
        <f t="shared" si="0"/>
        <v>154142.09999999998</v>
      </c>
      <c r="G16" s="16">
        <f t="shared" si="3"/>
        <v>198182.7</v>
      </c>
      <c r="H16" s="15">
        <v>129900</v>
      </c>
      <c r="I16" s="24">
        <f>H16/E16</f>
        <v>0.58991021920682285</v>
      </c>
      <c r="J16" s="19" t="str">
        <f t="shared" si="6"/>
        <v>Não</v>
      </c>
      <c r="K16" s="16">
        <f>IF(Tabela352[[#This Row],[Qualificação]]="AGENTE DE COMÉRCIO EXTERIOR",E16*0.25,IF(I16&gt;=90%,"",IF(AND(I16&gt;=70%,I16&lt;90%),"Prazo Adicional - K13 art. 22*",IF(I16&lt;70%,E16*0.25))))</f>
        <v>55050.75</v>
      </c>
      <c r="L16" s="25">
        <f t="shared" si="7"/>
        <v>8808.1200000000008</v>
      </c>
    </row>
    <row r="17" spans="1:12" x14ac:dyDescent="0.35">
      <c r="A17">
        <v>5028144326</v>
      </c>
      <c r="B17" s="14" t="s">
        <v>34</v>
      </c>
      <c r="C17" s="14" t="s">
        <v>167</v>
      </c>
      <c r="D17" s="14" t="s">
        <v>290</v>
      </c>
      <c r="E17" s="15">
        <v>203510</v>
      </c>
      <c r="F17" s="16">
        <f t="shared" si="0"/>
        <v>142457</v>
      </c>
      <c r="G17" s="16">
        <f t="shared" si="3"/>
        <v>183159</v>
      </c>
      <c r="H17" s="15">
        <v>0</v>
      </c>
      <c r="I17" s="24">
        <f t="shared" si="5"/>
        <v>0</v>
      </c>
      <c r="J17" s="19" t="str">
        <f t="shared" si="6"/>
        <v>Não</v>
      </c>
      <c r="K17" s="16">
        <f>IF(Tabela352[[#This Row],[Qualificação]]="AGENTE DE COMÉRCIO EXTERIOR",E17*0.25,IF(I17&gt;=90%,"",IF(AND(I17&gt;=70%,I17&lt;90%),"Prazo Adicional - K13 art. 22*",IF(I17&lt;70%,E17*0.25))))</f>
        <v>50877.5</v>
      </c>
      <c r="L17" s="25">
        <f t="shared" si="7"/>
        <v>8140.4000000000005</v>
      </c>
    </row>
    <row r="18" spans="1:12" x14ac:dyDescent="0.35">
      <c r="A18">
        <v>5033664228</v>
      </c>
      <c r="B18" s="14" t="s">
        <v>35</v>
      </c>
      <c r="C18" s="14" t="s">
        <v>168</v>
      </c>
      <c r="D18" s="14" t="s">
        <v>290</v>
      </c>
      <c r="E18" s="15">
        <v>196139</v>
      </c>
      <c r="F18" s="16">
        <f t="shared" si="0"/>
        <v>137297.29999999999</v>
      </c>
      <c r="G18" s="16">
        <f t="shared" si="3"/>
        <v>176525.1</v>
      </c>
      <c r="H18" s="15">
        <v>192000</v>
      </c>
      <c r="I18" s="24">
        <f t="shared" si="5"/>
        <v>0.97889761852563739</v>
      </c>
      <c r="J18" s="19" t="str">
        <f t="shared" si="6"/>
        <v>Sim</v>
      </c>
      <c r="K18" s="16" t="str">
        <f>IF(Tabela352[[#This Row],[Qualificação]]="AGENTE DE COMÉRCIO EXTERIOR",E18*0.25,IF(I18&gt;=90%,"",IF(AND(I18&gt;=70%,I18&lt;90%),"Prazo Adicional - K13 art. 22*",IF(I18&lt;70%,E18*0.25))))</f>
        <v/>
      </c>
      <c r="L18" s="25">
        <f t="shared" si="7"/>
        <v>7845.56</v>
      </c>
    </row>
    <row r="19" spans="1:12" x14ac:dyDescent="0.35">
      <c r="A19">
        <v>5044209336</v>
      </c>
      <c r="B19" s="14" t="s">
        <v>36</v>
      </c>
      <c r="C19" s="14" t="s">
        <v>169</v>
      </c>
      <c r="D19" s="14" t="s">
        <v>290</v>
      </c>
      <c r="E19" s="15">
        <v>168203</v>
      </c>
      <c r="F19" s="16">
        <f t="shared" si="0"/>
        <v>117742.09999999999</v>
      </c>
      <c r="G19" s="16">
        <f t="shared" si="3"/>
        <v>151382.70000000001</v>
      </c>
      <c r="H19" s="15">
        <v>118000</v>
      </c>
      <c r="I19" s="24">
        <f t="shared" si="5"/>
        <v>0.70153326635077851</v>
      </c>
      <c r="J19" s="19" t="str">
        <f t="shared" si="6"/>
        <v>Não</v>
      </c>
      <c r="K19" s="16" t="str">
        <f>IF(Tabela352[[#This Row],[Qualificação]]="AGENTE DE COMÉRCIO EXTERIOR",E19*0.25,IF(I19&gt;=90%,"",IF(AND(I19&gt;=70%,I19&lt;90%),"Prazo Adicional - K13 art. 22*",IF(I19&lt;70%,E19*0.25))))</f>
        <v>Prazo Adicional - K13 art. 22*</v>
      </c>
      <c r="L19" s="25">
        <f t="shared" si="7"/>
        <v>6728.12</v>
      </c>
    </row>
    <row r="20" spans="1:12" x14ac:dyDescent="0.35">
      <c r="A20">
        <v>5045765914</v>
      </c>
      <c r="B20" s="14" t="s">
        <v>37</v>
      </c>
      <c r="C20" s="14" t="s">
        <v>170</v>
      </c>
      <c r="D20" s="14" t="s">
        <v>290</v>
      </c>
      <c r="E20" s="15">
        <v>152027</v>
      </c>
      <c r="F20" s="16">
        <f t="shared" si="0"/>
        <v>106418.9</v>
      </c>
      <c r="G20" s="16">
        <f t="shared" si="3"/>
        <v>136824.30000000002</v>
      </c>
      <c r="H20" s="15">
        <v>180280</v>
      </c>
      <c r="I20" s="24">
        <f t="shared" si="5"/>
        <v>1.1858419885941314</v>
      </c>
      <c r="J20" s="19" t="str">
        <f t="shared" si="6"/>
        <v>Sim</v>
      </c>
      <c r="K20" s="16" t="str">
        <f>IF(Tabela352[[#This Row],[Qualificação]]="AGENTE DE COMÉRCIO EXTERIOR",E20*0.25,IF(I20&gt;=90%,"",IF(AND(I20&gt;=70%,I20&lt;90%),"Prazo Adicional - K13 art. 22*",IF(I20&lt;70%,E20*0.25))))</f>
        <v/>
      </c>
      <c r="L20" s="25">
        <f t="shared" si="7"/>
        <v>6081.08</v>
      </c>
    </row>
    <row r="21" spans="1:12" x14ac:dyDescent="0.35">
      <c r="A21">
        <v>5045968162</v>
      </c>
      <c r="B21" s="14" t="s">
        <v>38</v>
      </c>
      <c r="C21" s="14" t="s">
        <v>171</v>
      </c>
      <c r="D21" s="14" t="s">
        <v>290</v>
      </c>
      <c r="E21" s="15">
        <v>144587</v>
      </c>
      <c r="F21" s="16">
        <f t="shared" si="0"/>
        <v>101210.9</v>
      </c>
      <c r="G21" s="16">
        <f t="shared" si="3"/>
        <v>130128.3</v>
      </c>
      <c r="H21" s="15">
        <v>114600</v>
      </c>
      <c r="I21" s="24">
        <f t="shared" si="5"/>
        <v>0.79260237780713338</v>
      </c>
      <c r="J21" s="19" t="str">
        <f t="shared" si="6"/>
        <v>Não</v>
      </c>
      <c r="K21" s="16" t="str">
        <f>IF(Tabela352[[#This Row],[Qualificação]]="AGENTE DE COMÉRCIO EXTERIOR",E21*0.25,IF(I21&gt;=90%,"",IF(AND(I21&gt;=70%,I21&lt;90%),"Prazo Adicional - K13 art. 22*",IF(I21&lt;70%,E21*0.25))))</f>
        <v>Prazo Adicional - K13 art. 22*</v>
      </c>
      <c r="L21" s="25">
        <f t="shared" si="7"/>
        <v>5783.4800000000005</v>
      </c>
    </row>
    <row r="22" spans="1:12" x14ac:dyDescent="0.35">
      <c r="A22">
        <v>5047080619</v>
      </c>
      <c r="B22" s="14" t="s">
        <v>39</v>
      </c>
      <c r="C22" s="14" t="s">
        <v>172</v>
      </c>
      <c r="D22" s="14" t="s">
        <v>289</v>
      </c>
      <c r="E22" s="15">
        <v>140534</v>
      </c>
      <c r="F22" s="16">
        <f t="shared" si="0"/>
        <v>98373.799999999988</v>
      </c>
      <c r="G22" s="16">
        <f t="shared" si="3"/>
        <v>126480.6</v>
      </c>
      <c r="H22" s="15">
        <v>159700</v>
      </c>
      <c r="I22" s="24">
        <f t="shared" si="5"/>
        <v>1.1363798084449315</v>
      </c>
      <c r="J22" s="19" t="str">
        <f t="shared" si="6"/>
        <v>Sim</v>
      </c>
      <c r="K22" s="16" t="str">
        <f>IF(Tabela352[[#This Row],[Qualificação]]="AGENTE DE COMÉRCIO EXTERIOR",E22*0.25,IF(I22&gt;=90%,"",IF(AND(I22&gt;=70%,I22&lt;90%),"Prazo Adicional - K13 art. 22*",IF(I22&lt;70%,E22*0.25))))</f>
        <v/>
      </c>
      <c r="L22" s="25">
        <f t="shared" si="7"/>
        <v>5621.36</v>
      </c>
    </row>
    <row r="23" spans="1:12" x14ac:dyDescent="0.35">
      <c r="A23">
        <v>5048708267</v>
      </c>
      <c r="B23" s="14" t="s">
        <v>40</v>
      </c>
      <c r="C23" s="14" t="s">
        <v>173</v>
      </c>
      <c r="D23" s="14" t="s">
        <v>290</v>
      </c>
      <c r="E23" s="15">
        <v>136809</v>
      </c>
      <c r="F23" s="16">
        <f t="shared" si="0"/>
        <v>95766.299999999988</v>
      </c>
      <c r="G23" s="16">
        <f t="shared" si="3"/>
        <v>123128.1</v>
      </c>
      <c r="H23" s="15">
        <v>103000</v>
      </c>
      <c r="I23" s="24">
        <f t="shared" si="5"/>
        <v>0.7528744453946743</v>
      </c>
      <c r="J23" s="19" t="str">
        <f t="shared" si="6"/>
        <v>Não</v>
      </c>
      <c r="K23" s="16" t="str">
        <f>IF(Tabela352[[#This Row],[Qualificação]]="AGENTE DE COMÉRCIO EXTERIOR",E23*0.25,IF(I23&gt;=90%,"",IF(AND(I23&gt;=70%,I23&lt;90%),"Prazo Adicional - K13 art. 22*",IF(I23&lt;70%,E23*0.25))))</f>
        <v>Prazo Adicional - K13 art. 22*</v>
      </c>
      <c r="L23" s="25">
        <f t="shared" si="7"/>
        <v>5472.36</v>
      </c>
    </row>
    <row r="24" spans="1:12" x14ac:dyDescent="0.35">
      <c r="A24">
        <v>5054470679</v>
      </c>
      <c r="B24" s="14" t="s">
        <v>41</v>
      </c>
      <c r="C24" s="14" t="s">
        <v>174</v>
      </c>
      <c r="D24" s="14" t="s">
        <v>290</v>
      </c>
      <c r="E24" s="15">
        <v>132716</v>
      </c>
      <c r="F24" s="16">
        <f t="shared" si="0"/>
        <v>92901.2</v>
      </c>
      <c r="G24" s="16">
        <f t="shared" si="3"/>
        <v>119444.40000000001</v>
      </c>
      <c r="H24" s="15">
        <v>110000</v>
      </c>
      <c r="I24" s="24">
        <f t="shared" si="5"/>
        <v>0.82883751770698333</v>
      </c>
      <c r="J24" s="19" t="str">
        <f t="shared" si="6"/>
        <v>Não</v>
      </c>
      <c r="K24" s="16" t="str">
        <f>IF(Tabela352[[#This Row],[Qualificação]]="AGENTE DE COMÉRCIO EXTERIOR",E24*0.25,IF(I24&gt;=90%,"",IF(AND(I24&gt;=70%,I24&lt;90%),"Prazo Adicional - K13 art. 22*",IF(I24&lt;70%,E24*0.25))))</f>
        <v>Prazo Adicional - K13 art. 22*</v>
      </c>
      <c r="L24" s="25">
        <f t="shared" si="7"/>
        <v>5308.64</v>
      </c>
    </row>
    <row r="25" spans="1:12" x14ac:dyDescent="0.35">
      <c r="A25">
        <v>5075084871</v>
      </c>
      <c r="B25" s="14" t="s">
        <v>42</v>
      </c>
      <c r="C25" s="14" t="s">
        <v>175</v>
      </c>
      <c r="D25" s="14" t="s">
        <v>290</v>
      </c>
      <c r="E25" s="15">
        <v>122340</v>
      </c>
      <c r="F25" s="16">
        <f t="shared" si="0"/>
        <v>85638</v>
      </c>
      <c r="G25" s="16">
        <f t="shared" si="3"/>
        <v>110106</v>
      </c>
      <c r="H25" s="15">
        <v>58000</v>
      </c>
      <c r="I25" s="24">
        <f t="shared" si="5"/>
        <v>0.47408860552558446</v>
      </c>
      <c r="J25" s="19" t="str">
        <f t="shared" si="6"/>
        <v>Não</v>
      </c>
      <c r="K25" s="16">
        <f>IF(Tabela352[[#This Row],[Qualificação]]="AGENTE DE COMÉRCIO EXTERIOR",E25*0.25,IF(I25&gt;=90%,"",IF(AND(I25&gt;=70%,I25&lt;90%),"Prazo Adicional - K13 art. 22*",IF(I25&lt;70%,E25*0.25))))</f>
        <v>30585</v>
      </c>
      <c r="L25" s="25">
        <f t="shared" si="7"/>
        <v>4893.6000000000004</v>
      </c>
    </row>
    <row r="26" spans="1:12" x14ac:dyDescent="0.35">
      <c r="A26">
        <v>9000372496</v>
      </c>
      <c r="B26" s="14" t="s">
        <v>43</v>
      </c>
      <c r="C26" s="14" t="s">
        <v>176</v>
      </c>
      <c r="D26" s="14" t="s">
        <v>290</v>
      </c>
      <c r="E26" s="15">
        <v>120625</v>
      </c>
      <c r="F26" s="16">
        <f t="shared" si="0"/>
        <v>84437.5</v>
      </c>
      <c r="G26" s="16">
        <f t="shared" si="3"/>
        <v>108562.5</v>
      </c>
      <c r="H26" s="15">
        <v>100000</v>
      </c>
      <c r="I26" s="24">
        <f t="shared" si="5"/>
        <v>0.82901554404145072</v>
      </c>
      <c r="J26" s="19" t="str">
        <f t="shared" si="6"/>
        <v>Não</v>
      </c>
      <c r="K26" s="16" t="str">
        <f>IF(Tabela352[[#This Row],[Qualificação]]="AGENTE DE COMÉRCIO EXTERIOR",E26*0.25,IF(I26&gt;=90%,"",IF(AND(I26&gt;=70%,I26&lt;90%),"Prazo Adicional - K13 art. 22*",IF(I26&lt;70%,E26*0.25))))</f>
        <v>Prazo Adicional - K13 art. 22*</v>
      </c>
      <c r="L26" s="25">
        <f t="shared" si="7"/>
        <v>4825</v>
      </c>
    </row>
    <row r="27" spans="1:12" x14ac:dyDescent="0.35">
      <c r="A27">
        <v>9000595322</v>
      </c>
      <c r="B27" s="14" t="s">
        <v>44</v>
      </c>
      <c r="C27" s="14" t="s">
        <v>177</v>
      </c>
      <c r="D27" s="14" t="s">
        <v>290</v>
      </c>
      <c r="E27" s="15">
        <v>105014</v>
      </c>
      <c r="F27" s="16">
        <f t="shared" si="0"/>
        <v>73509.799999999988</v>
      </c>
      <c r="G27" s="16">
        <f t="shared" si="3"/>
        <v>94512.6</v>
      </c>
      <c r="H27" s="15">
        <v>83880</v>
      </c>
      <c r="I27" s="24">
        <f t="shared" si="5"/>
        <v>0.79875064277144003</v>
      </c>
      <c r="J27" s="19" t="str">
        <f t="shared" si="6"/>
        <v>Não</v>
      </c>
      <c r="K27" s="16" t="str">
        <f>IF(Tabela352[[#This Row],[Qualificação]]="AGENTE DE COMÉRCIO EXTERIOR",E27*0.25,IF(I27&gt;=90%,"",IF(AND(I27&gt;=70%,I27&lt;90%),"Prazo Adicional - K13 art. 22*",IF(I27&lt;70%,E27*0.25))))</f>
        <v>Prazo Adicional - K13 art. 22*</v>
      </c>
      <c r="L27" s="25">
        <f t="shared" si="7"/>
        <v>4200.5600000000004</v>
      </c>
    </row>
    <row r="28" spans="1:12" x14ac:dyDescent="0.35">
      <c r="A28">
        <v>9000738822</v>
      </c>
      <c r="B28" s="14" t="s">
        <v>45</v>
      </c>
      <c r="C28" s="14" t="s">
        <v>178</v>
      </c>
      <c r="D28" s="14" t="s">
        <v>290</v>
      </c>
      <c r="E28" s="15">
        <v>103764</v>
      </c>
      <c r="F28" s="16">
        <f t="shared" si="0"/>
        <v>72634.799999999988</v>
      </c>
      <c r="G28" s="16">
        <f t="shared" si="3"/>
        <v>93387.6</v>
      </c>
      <c r="H28" s="15">
        <v>105884</v>
      </c>
      <c r="I28" s="24">
        <f t="shared" si="5"/>
        <v>1.0204309779885123</v>
      </c>
      <c r="J28" s="19" t="str">
        <f t="shared" si="6"/>
        <v>Sim</v>
      </c>
      <c r="K28" s="16" t="str">
        <f>IF(Tabela352[[#This Row],[Qualificação]]="AGENTE DE COMÉRCIO EXTERIOR",E28*0.25,IF(I28&gt;=90%,"",IF(AND(I28&gt;=70%,I28&lt;90%),"Prazo Adicional - K13 art. 22*",IF(I28&lt;70%,E28*0.25))))</f>
        <v/>
      </c>
      <c r="L28" s="25">
        <f t="shared" si="7"/>
        <v>4150.5600000000004</v>
      </c>
    </row>
    <row r="29" spans="1:12" x14ac:dyDescent="0.35">
      <c r="A29">
        <v>9001105558</v>
      </c>
      <c r="B29" s="14" t="s">
        <v>46</v>
      </c>
      <c r="C29" s="14" t="s">
        <v>214</v>
      </c>
      <c r="D29" s="14" t="s">
        <v>290</v>
      </c>
      <c r="E29" s="15">
        <v>99276</v>
      </c>
      <c r="F29" s="16">
        <f t="shared" si="0"/>
        <v>69493.2</v>
      </c>
      <c r="G29" s="16">
        <f t="shared" si="3"/>
        <v>89348.400000000009</v>
      </c>
      <c r="H29" s="15">
        <v>36000</v>
      </c>
      <c r="I29" s="24">
        <f t="shared" si="5"/>
        <v>0.36262540795358394</v>
      </c>
      <c r="J29" s="19" t="str">
        <f t="shared" si="6"/>
        <v>Não</v>
      </c>
      <c r="K29" s="16">
        <f>IF(Tabela352[[#This Row],[Qualificação]]="AGENTE DE COMÉRCIO EXTERIOR",E29*0.25,IF(I29&gt;=90%,"",IF(AND(I29&gt;=70%,I29&lt;90%),"Prazo Adicional - K13 art. 22*",IF(I29&lt;70%,E29*0.25))))</f>
        <v>24819</v>
      </c>
      <c r="L29" s="25">
        <f t="shared" si="7"/>
        <v>3971.04</v>
      </c>
    </row>
    <row r="30" spans="1:12" x14ac:dyDescent="0.35">
      <c r="A30">
        <v>9002043917</v>
      </c>
      <c r="B30" s="14" t="s">
        <v>47</v>
      </c>
      <c r="C30" s="14" t="s">
        <v>179</v>
      </c>
      <c r="D30" s="14" t="s">
        <v>290</v>
      </c>
      <c r="E30" s="15">
        <v>96250</v>
      </c>
      <c r="F30" s="16">
        <f t="shared" si="0"/>
        <v>67375</v>
      </c>
      <c r="G30" s="16">
        <f t="shared" si="3"/>
        <v>86625</v>
      </c>
      <c r="H30" s="15">
        <v>74758</v>
      </c>
      <c r="I30" s="24">
        <f t="shared" si="5"/>
        <v>0.77670649350649346</v>
      </c>
      <c r="J30" s="19" t="str">
        <f t="shared" si="6"/>
        <v>Não</v>
      </c>
      <c r="K30" s="16" t="str">
        <f>IF(Tabela352[[#This Row],[Qualificação]]="AGENTE DE COMÉRCIO EXTERIOR",E30*0.25,IF(I30&gt;=90%,"",IF(AND(I30&gt;=70%,I30&lt;90%),"Prazo Adicional - K13 art. 22*",IF(I30&lt;70%,E30*0.25))))</f>
        <v>Prazo Adicional - K13 art. 22*</v>
      </c>
      <c r="L30" s="25">
        <f t="shared" si="7"/>
        <v>3850</v>
      </c>
    </row>
    <row r="31" spans="1:12" x14ac:dyDescent="0.35">
      <c r="A31">
        <v>9002126558</v>
      </c>
      <c r="B31" s="14" t="s">
        <v>48</v>
      </c>
      <c r="C31" s="14" t="s">
        <v>180</v>
      </c>
      <c r="D31" s="14" t="s">
        <v>290</v>
      </c>
      <c r="E31" s="15">
        <v>96019</v>
      </c>
      <c r="F31" s="16">
        <f t="shared" si="0"/>
        <v>67213.3</v>
      </c>
      <c r="G31" s="16">
        <f t="shared" si="3"/>
        <v>86417.1</v>
      </c>
      <c r="H31" s="15">
        <v>0</v>
      </c>
      <c r="I31" s="24">
        <f t="shared" si="5"/>
        <v>0</v>
      </c>
      <c r="J31" s="19" t="str">
        <f t="shared" si="6"/>
        <v>Não</v>
      </c>
      <c r="K31" s="16">
        <f>IF(Tabela352[[#This Row],[Qualificação]]="AGENTE DE COMÉRCIO EXTERIOR",E31*0.25,IF(I31&gt;=90%,"",IF(AND(I31&gt;=70%,I31&lt;90%),"Prazo Adicional - K13 art. 22*",IF(I31&lt;70%,E31*0.25))))</f>
        <v>24004.75</v>
      </c>
      <c r="L31" s="25">
        <f t="shared" si="7"/>
        <v>3840.76</v>
      </c>
    </row>
    <row r="32" spans="1:12" x14ac:dyDescent="0.35">
      <c r="A32">
        <v>9002414858</v>
      </c>
      <c r="B32" s="14" t="s">
        <v>49</v>
      </c>
      <c r="C32" s="14" t="s">
        <v>181</v>
      </c>
      <c r="D32" s="14" t="s">
        <v>290</v>
      </c>
      <c r="E32" s="15">
        <v>94446</v>
      </c>
      <c r="F32" s="16">
        <f t="shared" si="0"/>
        <v>66112.2</v>
      </c>
      <c r="G32" s="16">
        <f t="shared" si="3"/>
        <v>85001.400000000009</v>
      </c>
      <c r="H32" s="15">
        <v>78640</v>
      </c>
      <c r="I32" s="24">
        <f t="shared" si="5"/>
        <v>0.83264510937466907</v>
      </c>
      <c r="J32" s="19" t="str">
        <f t="shared" si="6"/>
        <v>Não</v>
      </c>
      <c r="K32" s="16" t="str">
        <f>IF(Tabela352[[#This Row],[Qualificação]]="AGENTE DE COMÉRCIO EXTERIOR",E32*0.25,IF(I32&gt;=90%,"",IF(AND(I32&gt;=70%,I32&lt;90%),"Prazo Adicional - K13 art. 22*",IF(I32&lt;70%,E32*0.25))))</f>
        <v>Prazo Adicional - K13 art. 22*</v>
      </c>
      <c r="L32" s="25">
        <f t="shared" si="7"/>
        <v>3777.84</v>
      </c>
    </row>
    <row r="33" spans="1:12" x14ac:dyDescent="0.35">
      <c r="A33">
        <v>9002460988</v>
      </c>
      <c r="B33" s="14" t="s">
        <v>50</v>
      </c>
      <c r="C33" s="14" t="s">
        <v>182</v>
      </c>
      <c r="D33" s="14" t="s">
        <v>290</v>
      </c>
      <c r="E33" s="15">
        <v>89712</v>
      </c>
      <c r="F33" s="16">
        <f t="shared" si="0"/>
        <v>62798.399999999994</v>
      </c>
      <c r="G33" s="16">
        <f t="shared" si="3"/>
        <v>80740.800000000003</v>
      </c>
      <c r="H33" s="15">
        <v>81960</v>
      </c>
      <c r="I33" s="24">
        <f t="shared" si="5"/>
        <v>0.91359015516318887</v>
      </c>
      <c r="J33" s="19" t="str">
        <f t="shared" si="6"/>
        <v>Sim</v>
      </c>
      <c r="K33" s="16" t="str">
        <f>IF(Tabela352[[#This Row],[Qualificação]]="AGENTE DE COMÉRCIO EXTERIOR",E33*0.25,IF(I33&gt;=90%,"",IF(AND(I33&gt;=70%,I33&lt;90%),"Prazo Adicional - K13 art. 22*",IF(I33&lt;70%,E33*0.25))))</f>
        <v/>
      </c>
      <c r="L33" s="25">
        <f t="shared" si="7"/>
        <v>3588.48</v>
      </c>
    </row>
    <row r="34" spans="1:12" x14ac:dyDescent="0.35">
      <c r="A34">
        <v>9002635522</v>
      </c>
      <c r="B34" s="14" t="s">
        <v>51</v>
      </c>
      <c r="C34" s="14" t="s">
        <v>183</v>
      </c>
      <c r="D34" s="14" t="s">
        <v>290</v>
      </c>
      <c r="E34" s="15">
        <v>88977</v>
      </c>
      <c r="F34" s="16">
        <f t="shared" si="0"/>
        <v>62283.899999999994</v>
      </c>
      <c r="G34" s="16">
        <f t="shared" si="3"/>
        <v>80079.3</v>
      </c>
      <c r="H34" s="15">
        <v>83700</v>
      </c>
      <c r="I34" s="24">
        <f t="shared" si="5"/>
        <v>0.94069253852119084</v>
      </c>
      <c r="J34" s="19" t="str">
        <f t="shared" si="6"/>
        <v>Sim</v>
      </c>
      <c r="K34" s="16" t="str">
        <f>IF(Tabela352[[#This Row],[Qualificação]]="AGENTE DE COMÉRCIO EXTERIOR",E34*0.25,IF(I34&gt;=90%,"",IF(AND(I34&gt;=70%,I34&lt;90%),"Prazo Adicional - K13 art. 22*",IF(I34&lt;70%,E34*0.25))))</f>
        <v/>
      </c>
      <c r="L34" s="25">
        <f t="shared" si="7"/>
        <v>3559.08</v>
      </c>
    </row>
    <row r="35" spans="1:12" x14ac:dyDescent="0.35">
      <c r="A35">
        <v>9002773950</v>
      </c>
      <c r="B35" s="14" t="s">
        <v>52</v>
      </c>
      <c r="C35" s="14" t="s">
        <v>184</v>
      </c>
      <c r="D35" s="14" t="s">
        <v>290</v>
      </c>
      <c r="E35" s="15">
        <v>88880</v>
      </c>
      <c r="F35" s="16">
        <f t="shared" si="0"/>
        <v>62215.999999999993</v>
      </c>
      <c r="G35" s="16">
        <f t="shared" si="3"/>
        <v>79992</v>
      </c>
      <c r="H35" s="15">
        <v>83700</v>
      </c>
      <c r="I35" s="24">
        <f t="shared" si="5"/>
        <v>0.94171917191719168</v>
      </c>
      <c r="J35" s="19" t="str">
        <f t="shared" si="6"/>
        <v>Sim</v>
      </c>
      <c r="K35" s="16" t="str">
        <f>IF(Tabela352[[#This Row],[Qualificação]]="AGENTE DE COMÉRCIO EXTERIOR",E35*0.25,IF(I35&gt;=90%,"",IF(AND(I35&gt;=70%,I35&lt;90%),"Prazo Adicional - K13 art. 22*",IF(I35&lt;70%,E35*0.25))))</f>
        <v/>
      </c>
      <c r="L35" s="25">
        <f t="shared" si="7"/>
        <v>3555.2000000000003</v>
      </c>
    </row>
    <row r="36" spans="1:12" x14ac:dyDescent="0.35">
      <c r="A36">
        <v>9002783009</v>
      </c>
      <c r="B36" s="14" t="s">
        <v>53</v>
      </c>
      <c r="C36" s="14" t="s">
        <v>185</v>
      </c>
      <c r="D36" s="14" t="s">
        <v>290</v>
      </c>
      <c r="E36" s="15">
        <v>85899</v>
      </c>
      <c r="F36" s="16">
        <f t="shared" si="0"/>
        <v>60129.299999999996</v>
      </c>
      <c r="G36" s="16">
        <f t="shared" si="3"/>
        <v>77309.100000000006</v>
      </c>
      <c r="H36" s="15">
        <v>84660</v>
      </c>
      <c r="I36" s="24">
        <f t="shared" si="5"/>
        <v>0.98557608353997139</v>
      </c>
      <c r="J36" s="19" t="str">
        <f t="shared" si="6"/>
        <v>Sim</v>
      </c>
      <c r="K36" s="16" t="str">
        <f>IF(Tabela352[[#This Row],[Qualificação]]="AGENTE DE COMÉRCIO EXTERIOR",E36*0.25,IF(I36&gt;=90%,"",IF(AND(I36&gt;=70%,I36&lt;90%),"Prazo Adicional - K13 art. 22*",IF(I36&lt;70%,E36*0.25))))</f>
        <v/>
      </c>
      <c r="L36" s="25">
        <f t="shared" si="7"/>
        <v>3435.96</v>
      </c>
    </row>
    <row r="37" spans="1:12" x14ac:dyDescent="0.35">
      <c r="A37">
        <v>9002859452</v>
      </c>
      <c r="B37" s="14" t="s">
        <v>54</v>
      </c>
      <c r="C37" s="14" t="s">
        <v>186</v>
      </c>
      <c r="D37" s="14" t="s">
        <v>290</v>
      </c>
      <c r="E37" s="15">
        <v>82600</v>
      </c>
      <c r="F37" s="16">
        <f t="shared" si="0"/>
        <v>57819.999999999993</v>
      </c>
      <c r="G37" s="16">
        <f t="shared" si="3"/>
        <v>74340</v>
      </c>
      <c r="H37" s="15">
        <v>237000</v>
      </c>
      <c r="I37" s="24">
        <f t="shared" si="5"/>
        <v>2.8692493946731235</v>
      </c>
      <c r="J37" s="19" t="str">
        <f t="shared" si="6"/>
        <v>Sim</v>
      </c>
      <c r="K37" s="16" t="str">
        <f>IF(Tabela352[[#This Row],[Qualificação]]="AGENTE DE COMÉRCIO EXTERIOR",E37*0.25,IF(I37&gt;=90%,"",IF(AND(I37&gt;=70%,I37&lt;90%),"Prazo Adicional - K13 art. 22*",IF(I37&lt;70%,E37*0.25))))</f>
        <v/>
      </c>
      <c r="L37" s="25">
        <f t="shared" si="7"/>
        <v>3304</v>
      </c>
    </row>
    <row r="38" spans="1:12" x14ac:dyDescent="0.35">
      <c r="A38">
        <v>9003347747</v>
      </c>
      <c r="B38" s="14" t="s">
        <v>55</v>
      </c>
      <c r="C38" s="14" t="s">
        <v>187</v>
      </c>
      <c r="D38" s="14" t="s">
        <v>290</v>
      </c>
      <c r="E38" s="15">
        <v>79982</v>
      </c>
      <c r="F38" s="16">
        <f t="shared" si="0"/>
        <v>55987.399999999994</v>
      </c>
      <c r="G38" s="16">
        <f t="shared" si="3"/>
        <v>71983.8</v>
      </c>
      <c r="H38" s="15">
        <v>87000</v>
      </c>
      <c r="I38" s="24">
        <f t="shared" si="5"/>
        <v>1.0877447425670776</v>
      </c>
      <c r="J38" s="19" t="str">
        <f t="shared" si="6"/>
        <v>Sim</v>
      </c>
      <c r="K38" s="16" t="str">
        <f>IF(Tabela352[[#This Row],[Qualificação]]="AGENTE DE COMÉRCIO EXTERIOR",E38*0.25,IF(I38&gt;=90%,"",IF(AND(I38&gt;=70%,I38&lt;90%),"Prazo Adicional - K13 art. 22*",IF(I38&lt;70%,E38*0.25))))</f>
        <v/>
      </c>
      <c r="L38" s="25">
        <f t="shared" si="7"/>
        <v>3199.28</v>
      </c>
    </row>
    <row r="39" spans="1:12" x14ac:dyDescent="0.35">
      <c r="A39">
        <v>9003794600</v>
      </c>
      <c r="B39" s="14" t="s">
        <v>56</v>
      </c>
      <c r="C39" s="14" t="s">
        <v>188</v>
      </c>
      <c r="D39" s="14" t="s">
        <v>290</v>
      </c>
      <c r="E39" s="15">
        <v>75061</v>
      </c>
      <c r="F39" s="16">
        <f t="shared" si="0"/>
        <v>52542.7</v>
      </c>
      <c r="G39" s="16">
        <f t="shared" si="3"/>
        <v>67554.900000000009</v>
      </c>
      <c r="H39" s="15">
        <v>81840</v>
      </c>
      <c r="I39" s="24">
        <f t="shared" si="5"/>
        <v>1.0903132119209709</v>
      </c>
      <c r="J39" s="19" t="str">
        <f t="shared" si="6"/>
        <v>Sim</v>
      </c>
      <c r="K39" s="16" t="str">
        <f>IF(Tabela352[[#This Row],[Qualificação]]="AGENTE DE COMÉRCIO EXTERIOR",E39*0.25,IF(I39&gt;=90%,"",IF(AND(I39&gt;=70%,I39&lt;90%),"Prazo Adicional - K13 art. 22*",IF(I39&lt;70%,E39*0.25))))</f>
        <v/>
      </c>
      <c r="L39" s="25">
        <f t="shared" si="7"/>
        <v>3002.44</v>
      </c>
    </row>
    <row r="40" spans="1:12" x14ac:dyDescent="0.35">
      <c r="A40">
        <v>9003937452</v>
      </c>
      <c r="B40" s="14" t="s">
        <v>57</v>
      </c>
      <c r="C40" s="14" t="s">
        <v>189</v>
      </c>
      <c r="D40" s="14" t="s">
        <v>290</v>
      </c>
      <c r="E40" s="15">
        <v>74149</v>
      </c>
      <c r="F40" s="16">
        <f t="shared" si="0"/>
        <v>51904.299999999996</v>
      </c>
      <c r="G40" s="16">
        <f t="shared" si="3"/>
        <v>66734.100000000006</v>
      </c>
      <c r="H40" s="15">
        <v>51000</v>
      </c>
      <c r="I40" s="24">
        <f t="shared" si="5"/>
        <v>0.68780428596474663</v>
      </c>
      <c r="J40" s="19" t="str">
        <f t="shared" si="6"/>
        <v>Não</v>
      </c>
      <c r="K40" s="16">
        <f>IF(Tabela352[[#This Row],[Qualificação]]="AGENTE DE COMÉRCIO EXTERIOR",E40*0.25,IF(I40&gt;=90%,"",IF(AND(I40&gt;=70%,I40&lt;90%),"Prazo Adicional - K13 art. 22*",IF(I40&lt;70%,E40*0.25))))</f>
        <v>18537.25</v>
      </c>
      <c r="L40" s="25">
        <f t="shared" si="7"/>
        <v>2965.96</v>
      </c>
    </row>
    <row r="41" spans="1:12" x14ac:dyDescent="0.35">
      <c r="A41">
        <v>9004165520</v>
      </c>
      <c r="B41" s="14" t="s">
        <v>58</v>
      </c>
      <c r="C41" s="14" t="s">
        <v>190</v>
      </c>
      <c r="D41" s="14" t="s">
        <v>290</v>
      </c>
      <c r="E41" s="15">
        <v>70833</v>
      </c>
      <c r="F41" s="16">
        <f t="shared" si="0"/>
        <v>49583.1</v>
      </c>
      <c r="G41" s="16">
        <f t="shared" si="3"/>
        <v>63749.700000000004</v>
      </c>
      <c r="H41" s="15">
        <v>6000</v>
      </c>
      <c r="I41" s="24">
        <f t="shared" si="5"/>
        <v>8.4706280970733974E-2</v>
      </c>
      <c r="J41" s="19" t="str">
        <f t="shared" si="6"/>
        <v>Não</v>
      </c>
      <c r="K41" s="16">
        <f>IF(Tabela352[[#This Row],[Qualificação]]="AGENTE DE COMÉRCIO EXTERIOR",E41*0.25,IF(I41&gt;=90%,"",IF(AND(I41&gt;=70%,I41&lt;90%),"Prazo Adicional - K13 art. 22*",IF(I41&lt;70%,E41*0.25))))</f>
        <v>17708.25</v>
      </c>
      <c r="L41" s="25">
        <f t="shared" si="7"/>
        <v>2833.32</v>
      </c>
    </row>
    <row r="42" spans="1:12" x14ac:dyDescent="0.35">
      <c r="A42">
        <v>9004171382</v>
      </c>
      <c r="B42" s="14" t="s">
        <v>59</v>
      </c>
      <c r="C42" s="14" t="s">
        <v>191</v>
      </c>
      <c r="D42" s="14" t="s">
        <v>290</v>
      </c>
      <c r="E42" s="15">
        <v>70767</v>
      </c>
      <c r="F42" s="16">
        <f t="shared" si="0"/>
        <v>49536.899999999994</v>
      </c>
      <c r="G42" s="16">
        <f t="shared" si="3"/>
        <v>63690.3</v>
      </c>
      <c r="H42" s="15">
        <v>41000</v>
      </c>
      <c r="I42" s="24">
        <f t="shared" si="5"/>
        <v>0.57936608871366602</v>
      </c>
      <c r="J42" s="19" t="str">
        <f t="shared" si="6"/>
        <v>Não</v>
      </c>
      <c r="K42" s="16">
        <f>IF(Tabela352[[#This Row],[Qualificação]]="AGENTE DE COMÉRCIO EXTERIOR",E42*0.25,IF(I42&gt;=90%,"",IF(AND(I42&gt;=70%,I42&lt;90%),"Prazo Adicional - K13 art. 22*",IF(I42&lt;70%,E42*0.25))))</f>
        <v>17691.75</v>
      </c>
      <c r="L42" s="25">
        <f t="shared" si="7"/>
        <v>2830.68</v>
      </c>
    </row>
    <row r="43" spans="1:12" x14ac:dyDescent="0.35">
      <c r="A43">
        <v>9004588246</v>
      </c>
      <c r="B43" s="14" t="s">
        <v>60</v>
      </c>
      <c r="C43" s="14" t="s">
        <v>192</v>
      </c>
      <c r="D43" s="14" t="s">
        <v>289</v>
      </c>
      <c r="E43" s="15">
        <v>70760</v>
      </c>
      <c r="F43" s="16">
        <f t="shared" si="0"/>
        <v>49532</v>
      </c>
      <c r="G43" s="16">
        <f t="shared" si="3"/>
        <v>63684</v>
      </c>
      <c r="H43" s="15">
        <v>0</v>
      </c>
      <c r="I43" s="24">
        <f t="shared" si="5"/>
        <v>0</v>
      </c>
      <c r="J43" s="19" t="str">
        <f t="shared" si="6"/>
        <v>Não</v>
      </c>
      <c r="K43" s="16">
        <f>IF(Tabela352[[#This Row],[Qualificação]]="AGENTE DE COMÉRCIO EXTERIOR",E43*0.25,IF(I43&gt;=90%,"",IF(AND(I43&gt;=70%,I43&lt;90%),"Prazo Adicional - K13 art. 22*",IF(I43&lt;70%,E43*0.25))))</f>
        <v>17690</v>
      </c>
      <c r="L43" s="25">
        <f t="shared" si="7"/>
        <v>2830.4</v>
      </c>
    </row>
    <row r="44" spans="1:12" x14ac:dyDescent="0.35">
      <c r="A44">
        <v>9004969941</v>
      </c>
      <c r="B44" s="14" t="s">
        <v>61</v>
      </c>
      <c r="C44" s="14" t="s">
        <v>193</v>
      </c>
      <c r="D44" s="14" t="s">
        <v>290</v>
      </c>
      <c r="E44" s="15">
        <v>70673</v>
      </c>
      <c r="F44" s="16">
        <f t="shared" si="0"/>
        <v>49471.1</v>
      </c>
      <c r="G44" s="16">
        <f t="shared" si="3"/>
        <v>63605.700000000004</v>
      </c>
      <c r="H44" s="15">
        <v>67680</v>
      </c>
      <c r="I44" s="24">
        <f t="shared" si="5"/>
        <v>0.95765002193199666</v>
      </c>
      <c r="J44" s="19" t="str">
        <f t="shared" si="6"/>
        <v>Sim</v>
      </c>
      <c r="K44" s="16" t="str">
        <f>IF(Tabela352[[#This Row],[Qualificação]]="AGENTE DE COMÉRCIO EXTERIOR",E44*0.25,IF(I44&gt;=90%,"",IF(AND(I44&gt;=70%,I44&lt;90%),"Prazo Adicional - K13 art. 22*",IF(I44&lt;70%,E44*0.25))))</f>
        <v/>
      </c>
      <c r="L44" s="25">
        <f t="shared" si="7"/>
        <v>2826.92</v>
      </c>
    </row>
    <row r="45" spans="1:12" x14ac:dyDescent="0.35">
      <c r="A45">
        <v>9005158542</v>
      </c>
      <c r="B45" s="14" t="s">
        <v>62</v>
      </c>
      <c r="C45" s="14" t="s">
        <v>194</v>
      </c>
      <c r="D45" s="14" t="s">
        <v>290</v>
      </c>
      <c r="E45" s="15">
        <v>68110</v>
      </c>
      <c r="F45" s="16">
        <f t="shared" si="0"/>
        <v>47677</v>
      </c>
      <c r="G45" s="16">
        <f t="shared" si="3"/>
        <v>61299</v>
      </c>
      <c r="H45" s="15">
        <v>81800</v>
      </c>
      <c r="I45" s="24">
        <f t="shared" si="5"/>
        <v>1.200998384965497</v>
      </c>
      <c r="J45" s="19" t="str">
        <f t="shared" si="6"/>
        <v>Sim</v>
      </c>
      <c r="K45" s="16" t="str">
        <f>IF(Tabela352[[#This Row],[Qualificação]]="AGENTE DE COMÉRCIO EXTERIOR",E45*0.25,IF(I45&gt;=90%,"",IF(AND(I45&gt;=70%,I45&lt;90%),"Prazo Adicional - K13 art. 22*",IF(I45&lt;70%,E45*0.25))))</f>
        <v/>
      </c>
      <c r="L45" s="25">
        <f t="shared" si="7"/>
        <v>2724.4</v>
      </c>
    </row>
    <row r="46" spans="1:12" x14ac:dyDescent="0.35">
      <c r="A46">
        <v>9005242560</v>
      </c>
      <c r="B46" s="14" t="s">
        <v>63</v>
      </c>
      <c r="C46" s="14" t="s">
        <v>195</v>
      </c>
      <c r="D46" s="14" t="s">
        <v>290</v>
      </c>
      <c r="E46" s="15">
        <v>67957</v>
      </c>
      <c r="F46" s="16">
        <f t="shared" si="0"/>
        <v>47569.899999999994</v>
      </c>
      <c r="G46" s="16">
        <f t="shared" si="3"/>
        <v>61161.3</v>
      </c>
      <c r="H46" s="15">
        <v>51160</v>
      </c>
      <c r="I46" s="24">
        <f t="shared" si="5"/>
        <v>0.75282899480553878</v>
      </c>
      <c r="J46" s="19" t="str">
        <f t="shared" si="6"/>
        <v>Não</v>
      </c>
      <c r="K46" s="16" t="str">
        <f>IF(Tabela352[[#This Row],[Qualificação]]="AGENTE DE COMÉRCIO EXTERIOR",E46*0.25,IF(I46&gt;=90%,"",IF(AND(I46&gt;=70%,I46&lt;90%),"Prazo Adicional - K13 art. 22*",IF(I46&lt;70%,E46*0.25))))</f>
        <v>Prazo Adicional - K13 art. 22*</v>
      </c>
      <c r="L46" s="25">
        <f t="shared" si="7"/>
        <v>2718.28</v>
      </c>
    </row>
    <row r="47" spans="1:12" x14ac:dyDescent="0.35">
      <c r="A47">
        <v>9005343207</v>
      </c>
      <c r="B47" s="14" t="s">
        <v>64</v>
      </c>
      <c r="C47" s="14" t="s">
        <v>196</v>
      </c>
      <c r="D47" s="14" t="s">
        <v>290</v>
      </c>
      <c r="E47" s="15">
        <v>66730</v>
      </c>
      <c r="F47" s="16">
        <f t="shared" si="0"/>
        <v>46711</v>
      </c>
      <c r="G47" s="16">
        <f t="shared" si="3"/>
        <v>60057</v>
      </c>
      <c r="H47" s="15">
        <v>70800</v>
      </c>
      <c r="I47" s="24">
        <f t="shared" si="5"/>
        <v>1.060992057545332</v>
      </c>
      <c r="J47" s="19" t="str">
        <f t="shared" si="6"/>
        <v>Sim</v>
      </c>
      <c r="K47" s="16" t="str">
        <f>IF(Tabela352[[#This Row],[Qualificação]]="AGENTE DE COMÉRCIO EXTERIOR",E47*0.25,IF(I47&gt;=90%,"",IF(AND(I47&gt;=70%,I47&lt;90%),"Prazo Adicional - K13 art. 22*",IF(I47&lt;70%,E47*0.25))))</f>
        <v/>
      </c>
      <c r="L47" s="25">
        <f t="shared" si="7"/>
        <v>2669.2000000000003</v>
      </c>
    </row>
    <row r="48" spans="1:12" x14ac:dyDescent="0.35">
      <c r="A48">
        <v>9005459177</v>
      </c>
      <c r="B48" s="14" t="s">
        <v>65</v>
      </c>
      <c r="C48" s="14" t="s">
        <v>197</v>
      </c>
      <c r="D48" s="14" t="s">
        <v>290</v>
      </c>
      <c r="E48" s="15">
        <v>65116</v>
      </c>
      <c r="F48" s="16">
        <f t="shared" si="0"/>
        <v>45581.2</v>
      </c>
      <c r="G48" s="16">
        <f t="shared" si="3"/>
        <v>58604.4</v>
      </c>
      <c r="H48" s="15">
        <v>44550</v>
      </c>
      <c r="I48" s="24">
        <f t="shared" si="5"/>
        <v>0.68416364641562755</v>
      </c>
      <c r="J48" s="19" t="str">
        <f t="shared" si="6"/>
        <v>Não</v>
      </c>
      <c r="K48" s="16">
        <f>IF(Tabela352[[#This Row],[Qualificação]]="AGENTE DE COMÉRCIO EXTERIOR",E48*0.25,IF(I48&gt;=90%,"",IF(AND(I48&gt;=70%,I48&lt;90%),"Prazo Adicional - K13 art. 22*",IF(I48&lt;70%,E48*0.25))))</f>
        <v>16279</v>
      </c>
      <c r="L48" s="25">
        <f t="shared" si="7"/>
        <v>2604.64</v>
      </c>
    </row>
    <row r="49" spans="1:12" x14ac:dyDescent="0.35">
      <c r="A49">
        <v>9005495024</v>
      </c>
      <c r="B49" s="14" t="s">
        <v>66</v>
      </c>
      <c r="C49" s="14" t="s">
        <v>198</v>
      </c>
      <c r="D49" s="14" t="s">
        <v>290</v>
      </c>
      <c r="E49" s="15">
        <v>64175</v>
      </c>
      <c r="F49" s="16">
        <f t="shared" si="0"/>
        <v>44922.5</v>
      </c>
      <c r="G49" s="16">
        <f t="shared" si="3"/>
        <v>57757.5</v>
      </c>
      <c r="H49" s="15">
        <v>30000</v>
      </c>
      <c r="I49" s="24">
        <f t="shared" si="5"/>
        <v>0.4674717569146864</v>
      </c>
      <c r="J49" s="19" t="str">
        <f t="shared" si="6"/>
        <v>Não</v>
      </c>
      <c r="K49" s="16">
        <f>IF(Tabela352[[#This Row],[Qualificação]]="AGENTE DE COMÉRCIO EXTERIOR",E49*0.25,IF(I49&gt;=90%,"",IF(AND(I49&gt;=70%,I49&lt;90%),"Prazo Adicional - K13 art. 22*",IF(I49&lt;70%,E49*0.25))))</f>
        <v>16043.75</v>
      </c>
      <c r="L49" s="25">
        <f t="shared" si="7"/>
        <v>2567</v>
      </c>
    </row>
    <row r="50" spans="1:12" x14ac:dyDescent="0.35">
      <c r="A50">
        <v>9005620523</v>
      </c>
      <c r="B50" s="14" t="s">
        <v>67</v>
      </c>
      <c r="C50" s="14" t="s">
        <v>199</v>
      </c>
      <c r="D50" s="14" t="s">
        <v>290</v>
      </c>
      <c r="E50" s="15">
        <v>61671</v>
      </c>
      <c r="F50" s="16">
        <f t="shared" si="0"/>
        <v>43169.7</v>
      </c>
      <c r="G50" s="16">
        <f t="shared" si="3"/>
        <v>55503.9</v>
      </c>
      <c r="H50" s="15">
        <v>0</v>
      </c>
      <c r="I50" s="24">
        <f t="shared" si="5"/>
        <v>0</v>
      </c>
      <c r="J50" s="19" t="str">
        <f t="shared" si="6"/>
        <v>Não</v>
      </c>
      <c r="K50" s="16">
        <f>IF(Tabela352[[#This Row],[Qualificação]]="AGENTE DE COMÉRCIO EXTERIOR",E50*0.25,IF(I50&gt;=90%,"",IF(AND(I50&gt;=70%,I50&lt;90%),"Prazo Adicional - K13 art. 22*",IF(I50&lt;70%,E50*0.25))))</f>
        <v>15417.75</v>
      </c>
      <c r="L50" s="25">
        <f t="shared" si="7"/>
        <v>2466.84</v>
      </c>
    </row>
    <row r="51" spans="1:12" x14ac:dyDescent="0.35">
      <c r="A51">
        <v>9005643160</v>
      </c>
      <c r="B51" s="14" t="s">
        <v>68</v>
      </c>
      <c r="C51" s="14" t="s">
        <v>200</v>
      </c>
      <c r="D51" s="14" t="s">
        <v>290</v>
      </c>
      <c r="E51" s="15">
        <v>61125</v>
      </c>
      <c r="F51" s="16">
        <f t="shared" si="0"/>
        <v>42787.5</v>
      </c>
      <c r="G51" s="16">
        <f t="shared" si="3"/>
        <v>55012.5</v>
      </c>
      <c r="H51" s="15">
        <v>43200</v>
      </c>
      <c r="I51" s="24">
        <f t="shared" si="5"/>
        <v>0.70674846625766874</v>
      </c>
      <c r="J51" s="19" t="str">
        <f t="shared" si="6"/>
        <v>Não</v>
      </c>
      <c r="K51" s="16" t="str">
        <f>IF(Tabela352[[#This Row],[Qualificação]]="AGENTE DE COMÉRCIO EXTERIOR",E51*0.25,IF(I51&gt;=90%,"",IF(AND(I51&gt;=70%,I51&lt;90%),"Prazo Adicional - K13 art. 22*",IF(I51&lt;70%,E51*0.25))))</f>
        <v>Prazo Adicional - K13 art. 22*</v>
      </c>
      <c r="L51" s="25">
        <f t="shared" si="7"/>
        <v>2445</v>
      </c>
    </row>
    <row r="52" spans="1:12" x14ac:dyDescent="0.35">
      <c r="A52">
        <v>9005928246</v>
      </c>
      <c r="B52" s="14" t="s">
        <v>69</v>
      </c>
      <c r="C52" s="14" t="s">
        <v>201</v>
      </c>
      <c r="D52" s="14" t="s">
        <v>290</v>
      </c>
      <c r="E52" s="15">
        <v>59592</v>
      </c>
      <c r="F52" s="16">
        <f t="shared" si="0"/>
        <v>41714.399999999994</v>
      </c>
      <c r="G52" s="16">
        <f t="shared" si="3"/>
        <v>53632.800000000003</v>
      </c>
      <c r="H52" s="15">
        <v>51350</v>
      </c>
      <c r="I52" s="24">
        <f t="shared" si="5"/>
        <v>0.86169284467713791</v>
      </c>
      <c r="J52" s="19" t="str">
        <f t="shared" si="6"/>
        <v>Não</v>
      </c>
      <c r="K52" s="16" t="str">
        <f>IF(Tabela352[[#This Row],[Qualificação]]="AGENTE DE COMÉRCIO EXTERIOR",E52*0.25,IF(I52&gt;=90%,"",IF(AND(I52&gt;=70%,I52&lt;90%),"Prazo Adicional - K13 art. 22*",IF(I52&lt;70%,E52*0.25))))</f>
        <v>Prazo Adicional - K13 art. 22*</v>
      </c>
      <c r="L52" s="25">
        <f t="shared" si="7"/>
        <v>2383.6799999999998</v>
      </c>
    </row>
    <row r="53" spans="1:12" x14ac:dyDescent="0.35">
      <c r="A53">
        <v>9005980986</v>
      </c>
      <c r="B53" s="14" t="s">
        <v>70</v>
      </c>
      <c r="C53" s="14" t="s">
        <v>202</v>
      </c>
      <c r="D53" s="14" t="s">
        <v>290</v>
      </c>
      <c r="E53" s="15">
        <v>55787</v>
      </c>
      <c r="F53" s="16">
        <f t="shared" si="0"/>
        <v>39050.899999999994</v>
      </c>
      <c r="G53" s="16">
        <f t="shared" si="3"/>
        <v>50208.3</v>
      </c>
      <c r="H53" s="15">
        <v>62600</v>
      </c>
      <c r="I53" s="24">
        <f t="shared" si="5"/>
        <v>1.1221252263072041</v>
      </c>
      <c r="J53" s="19" t="str">
        <f t="shared" si="6"/>
        <v>Sim</v>
      </c>
      <c r="K53" s="16" t="str">
        <f>IF(Tabela352[[#This Row],[Qualificação]]="AGENTE DE COMÉRCIO EXTERIOR",E53*0.25,IF(I53&gt;=90%,"",IF(AND(I53&gt;=70%,I53&lt;90%),"Prazo Adicional - K13 art. 22*",IF(I53&lt;70%,E53*0.25))))</f>
        <v/>
      </c>
      <c r="L53" s="25">
        <f t="shared" si="7"/>
        <v>2231.48</v>
      </c>
    </row>
    <row r="54" spans="1:12" x14ac:dyDescent="0.35">
      <c r="A54">
        <v>9006312488</v>
      </c>
      <c r="B54" s="14" t="s">
        <v>71</v>
      </c>
      <c r="C54" s="14" t="s">
        <v>203</v>
      </c>
      <c r="D54" s="14" t="s">
        <v>290</v>
      </c>
      <c r="E54" s="15">
        <v>54905</v>
      </c>
      <c r="F54" s="16">
        <f t="shared" si="0"/>
        <v>38433.5</v>
      </c>
      <c r="G54" s="16">
        <f t="shared" si="3"/>
        <v>49414.5</v>
      </c>
      <c r="H54" s="15">
        <v>58000</v>
      </c>
      <c r="I54" s="24">
        <f t="shared" si="5"/>
        <v>1.0563700937983791</v>
      </c>
      <c r="J54" s="19" t="str">
        <f t="shared" si="6"/>
        <v>Sim</v>
      </c>
      <c r="K54" s="16" t="str">
        <f>IF(Tabela352[[#This Row],[Qualificação]]="AGENTE DE COMÉRCIO EXTERIOR",E54*0.25,IF(I54&gt;=90%,"",IF(AND(I54&gt;=70%,I54&lt;90%),"Prazo Adicional - K13 art. 22*",IF(I54&lt;70%,E54*0.25))))</f>
        <v/>
      </c>
      <c r="L54" s="25">
        <f t="shared" si="7"/>
        <v>2196.2000000000003</v>
      </c>
    </row>
    <row r="55" spans="1:12" x14ac:dyDescent="0.35">
      <c r="A55">
        <v>9006315338</v>
      </c>
      <c r="B55" s="14" t="s">
        <v>72</v>
      </c>
      <c r="C55" s="14" t="s">
        <v>204</v>
      </c>
      <c r="D55" s="14" t="s">
        <v>289</v>
      </c>
      <c r="E55" s="15">
        <v>49872</v>
      </c>
      <c r="F55" s="16">
        <f t="shared" si="0"/>
        <v>34910.399999999994</v>
      </c>
      <c r="G55" s="16">
        <f t="shared" si="3"/>
        <v>44884.800000000003</v>
      </c>
      <c r="H55" s="15">
        <v>0</v>
      </c>
      <c r="I55" s="24">
        <f t="shared" si="5"/>
        <v>0</v>
      </c>
      <c r="J55" s="19" t="str">
        <f t="shared" si="6"/>
        <v>Não</v>
      </c>
      <c r="K55" s="16">
        <f>IF(Tabela352[[#This Row],[Qualificação]]="AGENTE DE COMÉRCIO EXTERIOR",E55*0.25,IF(I55&gt;=90%,"",IF(AND(I55&gt;=70%,I55&lt;90%),"Prazo Adicional - K13 art. 22*",IF(I55&lt;70%,E55*0.25))))</f>
        <v>12468</v>
      </c>
      <c r="L55" s="25">
        <f t="shared" si="7"/>
        <v>1994.88</v>
      </c>
    </row>
    <row r="56" spans="1:12" x14ac:dyDescent="0.35">
      <c r="A56">
        <v>9007007398</v>
      </c>
      <c r="B56" s="14" t="s">
        <v>73</v>
      </c>
      <c r="C56" s="14" t="s">
        <v>205</v>
      </c>
      <c r="D56" s="14" t="s">
        <v>290</v>
      </c>
      <c r="E56" s="15">
        <v>49727</v>
      </c>
      <c r="F56" s="16">
        <f t="shared" si="0"/>
        <v>34808.899999999994</v>
      </c>
      <c r="G56" s="16">
        <f t="shared" si="3"/>
        <v>44754.3</v>
      </c>
      <c r="H56" s="15">
        <v>45580</v>
      </c>
      <c r="I56" s="24">
        <f t="shared" si="5"/>
        <v>0.9166046614515253</v>
      </c>
      <c r="J56" s="19" t="str">
        <f t="shared" si="6"/>
        <v>Sim</v>
      </c>
      <c r="K56" s="16" t="str">
        <f>IF(Tabela352[[#This Row],[Qualificação]]="AGENTE DE COMÉRCIO EXTERIOR",E56*0.25,IF(I56&gt;=90%,"",IF(AND(I56&gt;=70%,I56&lt;90%),"Prazo Adicional - K13 art. 22*",IF(I56&lt;70%,E56*0.25))))</f>
        <v/>
      </c>
      <c r="L56" s="25">
        <f t="shared" si="7"/>
        <v>1989.0800000000002</v>
      </c>
    </row>
    <row r="57" spans="1:12" x14ac:dyDescent="0.35">
      <c r="A57">
        <v>9007300906</v>
      </c>
      <c r="B57" s="14" t="s">
        <v>74</v>
      </c>
      <c r="C57" s="14" t="s">
        <v>206</v>
      </c>
      <c r="D57" s="14" t="s">
        <v>290</v>
      </c>
      <c r="E57" s="15">
        <v>49057</v>
      </c>
      <c r="F57" s="16">
        <f t="shared" si="0"/>
        <v>34339.9</v>
      </c>
      <c r="G57" s="16">
        <f t="shared" si="3"/>
        <v>44151.3</v>
      </c>
      <c r="H57" s="15">
        <v>0</v>
      </c>
      <c r="I57" s="24">
        <f t="shared" si="5"/>
        <v>0</v>
      </c>
      <c r="J57" s="19" t="str">
        <f t="shared" si="6"/>
        <v>Não</v>
      </c>
      <c r="K57" s="16">
        <f>IF(Tabela352[[#This Row],[Qualificação]]="AGENTE DE COMÉRCIO EXTERIOR",E57*0.25,IF(I57&gt;=90%,"",IF(AND(I57&gt;=70%,I57&lt;90%),"Prazo Adicional - K13 art. 22*",IF(I57&lt;70%,E57*0.25))))</f>
        <v>12264.25</v>
      </c>
      <c r="L57" s="25">
        <f t="shared" si="7"/>
        <v>1962.28</v>
      </c>
    </row>
    <row r="58" spans="1:12" x14ac:dyDescent="0.35">
      <c r="A58">
        <v>9007308871</v>
      </c>
      <c r="B58" s="14" t="s">
        <v>75</v>
      </c>
      <c r="C58" s="14" t="s">
        <v>207</v>
      </c>
      <c r="D58" s="14" t="s">
        <v>290</v>
      </c>
      <c r="E58" s="15">
        <v>47196</v>
      </c>
      <c r="F58" s="16">
        <f t="shared" si="0"/>
        <v>33037.199999999997</v>
      </c>
      <c r="G58" s="16">
        <f t="shared" si="3"/>
        <v>42476.4</v>
      </c>
      <c r="H58" s="15">
        <v>75000</v>
      </c>
      <c r="I58" s="24">
        <f t="shared" si="5"/>
        <v>1.5891177218408339</v>
      </c>
      <c r="J58" s="19" t="str">
        <f t="shared" si="6"/>
        <v>Sim</v>
      </c>
      <c r="K58" s="16" t="str">
        <f>IF(Tabela352[[#This Row],[Qualificação]]="AGENTE DE COMÉRCIO EXTERIOR",E58*0.25,IF(I58&gt;=90%,"",IF(AND(I58&gt;=70%,I58&lt;90%),"Prazo Adicional - K13 art. 22*",IF(I58&lt;70%,E58*0.25))))</f>
        <v/>
      </c>
      <c r="L58" s="25">
        <f t="shared" si="7"/>
        <v>1887.8400000000001</v>
      </c>
    </row>
    <row r="59" spans="1:12" x14ac:dyDescent="0.35">
      <c r="A59">
        <v>9007459492</v>
      </c>
      <c r="B59" s="14" t="s">
        <v>76</v>
      </c>
      <c r="C59" s="14" t="s">
        <v>208</v>
      </c>
      <c r="D59" s="14" t="s">
        <v>290</v>
      </c>
      <c r="E59" s="15">
        <v>45071</v>
      </c>
      <c r="F59" s="16">
        <f t="shared" si="0"/>
        <v>31549.699999999997</v>
      </c>
      <c r="G59" s="16">
        <f t="shared" si="3"/>
        <v>40563.9</v>
      </c>
      <c r="H59" s="15">
        <v>48000</v>
      </c>
      <c r="I59" s="24">
        <f t="shared" si="5"/>
        <v>1.0649863548623284</v>
      </c>
      <c r="J59" s="19" t="str">
        <f t="shared" si="6"/>
        <v>Sim</v>
      </c>
      <c r="K59" s="16" t="str">
        <f>IF(Tabela352[[#This Row],[Qualificação]]="AGENTE DE COMÉRCIO EXTERIOR",E59*0.25,IF(I59&gt;=90%,"",IF(AND(I59&gt;=70%,I59&lt;90%),"Prazo Adicional - K13 art. 22*",IF(I59&lt;70%,E59*0.25))))</f>
        <v/>
      </c>
      <c r="L59" s="25">
        <f t="shared" si="7"/>
        <v>1802.8400000000001</v>
      </c>
    </row>
    <row r="60" spans="1:12" x14ac:dyDescent="0.35">
      <c r="A60">
        <v>9007670089</v>
      </c>
      <c r="B60" s="14" t="s">
        <v>77</v>
      </c>
      <c r="C60" s="14" t="s">
        <v>209</v>
      </c>
      <c r="D60" s="14" t="s">
        <v>290</v>
      </c>
      <c r="E60" s="15">
        <v>44860</v>
      </c>
      <c r="F60" s="16">
        <f t="shared" si="0"/>
        <v>31401.999999999996</v>
      </c>
      <c r="G60" s="16">
        <f t="shared" si="3"/>
        <v>40374</v>
      </c>
      <c r="H60" s="15">
        <v>94000</v>
      </c>
      <c r="I60" s="24">
        <f t="shared" si="5"/>
        <v>2.0954079358002673</v>
      </c>
      <c r="J60" s="19" t="str">
        <f t="shared" si="6"/>
        <v>Sim</v>
      </c>
      <c r="K60" s="16" t="str">
        <f>IF(Tabela352[[#This Row],[Qualificação]]="AGENTE DE COMÉRCIO EXTERIOR",E60*0.25,IF(I60&gt;=90%,"",IF(AND(I60&gt;=70%,I60&lt;90%),"Prazo Adicional - K13 art. 22*",IF(I60&lt;70%,E60*0.25))))</f>
        <v/>
      </c>
      <c r="L60" s="25">
        <f t="shared" si="7"/>
        <v>1794.4</v>
      </c>
    </row>
    <row r="61" spans="1:12" x14ac:dyDescent="0.35">
      <c r="A61">
        <v>9007736245</v>
      </c>
      <c r="B61" s="14" t="s">
        <v>78</v>
      </c>
      <c r="C61" s="14" t="s">
        <v>210</v>
      </c>
      <c r="D61" s="14" t="s">
        <v>290</v>
      </c>
      <c r="E61" s="15">
        <v>42149</v>
      </c>
      <c r="F61" s="16">
        <f t="shared" si="0"/>
        <v>29504.3</v>
      </c>
      <c r="G61" s="16">
        <f t="shared" si="3"/>
        <v>37934.1</v>
      </c>
      <c r="H61" s="15">
        <v>54000</v>
      </c>
      <c r="I61" s="24">
        <f t="shared" si="5"/>
        <v>1.281169185508553</v>
      </c>
      <c r="J61" s="19" t="str">
        <f t="shared" si="6"/>
        <v>Sim</v>
      </c>
      <c r="K61" s="16" t="str">
        <f>IF(Tabela352[[#This Row],[Qualificação]]="AGENTE DE COMÉRCIO EXTERIOR",E61*0.25,IF(I61&gt;=90%,"",IF(AND(I61&gt;=70%,I61&lt;90%),"Prazo Adicional - K13 art. 22*",IF(I61&lt;70%,E61*0.25))))</f>
        <v/>
      </c>
      <c r="L61" s="25">
        <f t="shared" si="7"/>
        <v>1685.96</v>
      </c>
    </row>
    <row r="62" spans="1:12" x14ac:dyDescent="0.35">
      <c r="A62">
        <v>9007903169</v>
      </c>
      <c r="B62" s="14" t="s">
        <v>79</v>
      </c>
      <c r="C62" s="14" t="s">
        <v>211</v>
      </c>
      <c r="D62" s="14" t="s">
        <v>290</v>
      </c>
      <c r="E62" s="15">
        <v>40752</v>
      </c>
      <c r="F62" s="16">
        <f t="shared" si="0"/>
        <v>28526.399999999998</v>
      </c>
      <c r="G62" s="16">
        <f t="shared" si="3"/>
        <v>36676.800000000003</v>
      </c>
      <c r="H62" s="15">
        <v>48000</v>
      </c>
      <c r="I62" s="24">
        <f t="shared" si="5"/>
        <v>1.1778563015312131</v>
      </c>
      <c r="J62" s="19" t="str">
        <f t="shared" si="6"/>
        <v>Sim</v>
      </c>
      <c r="K62" s="16" t="str">
        <f>IF(Tabela352[[#This Row],[Qualificação]]="AGENTE DE COMÉRCIO EXTERIOR",E62*0.25,IF(I62&gt;=90%,"",IF(AND(I62&gt;=70%,I62&lt;90%),"Prazo Adicional - K13 art. 22*",IF(I62&lt;70%,E62*0.25))))</f>
        <v/>
      </c>
      <c r="L62" s="25">
        <f t="shared" si="7"/>
        <v>1630.08</v>
      </c>
    </row>
    <row r="63" spans="1:12" x14ac:dyDescent="0.35">
      <c r="A63">
        <v>9008048772</v>
      </c>
      <c r="B63" s="14" t="s">
        <v>80</v>
      </c>
      <c r="C63" s="14" t="s">
        <v>212</v>
      </c>
      <c r="D63" s="14" t="s">
        <v>290</v>
      </c>
      <c r="E63" s="15">
        <v>40371</v>
      </c>
      <c r="F63" s="16">
        <f t="shared" si="0"/>
        <v>28259.699999999997</v>
      </c>
      <c r="G63" s="16">
        <f t="shared" si="3"/>
        <v>36333.9</v>
      </c>
      <c r="H63" s="15">
        <v>31640</v>
      </c>
      <c r="I63" s="24">
        <f t="shared" si="5"/>
        <v>0.7837308959401551</v>
      </c>
      <c r="J63" s="19" t="str">
        <f t="shared" si="6"/>
        <v>Não</v>
      </c>
      <c r="K63" s="16" t="str">
        <f>IF(Tabela352[[#This Row],[Qualificação]]="AGENTE DE COMÉRCIO EXTERIOR",E63*0.25,IF(I63&gt;=90%,"",IF(AND(I63&gt;=70%,I63&lt;90%),"Prazo Adicional - K13 art. 22*",IF(I63&lt;70%,E63*0.25))))</f>
        <v>Prazo Adicional - K13 art. 22*</v>
      </c>
      <c r="L63" s="25">
        <f t="shared" si="7"/>
        <v>1614.8400000000001</v>
      </c>
    </row>
    <row r="64" spans="1:12" x14ac:dyDescent="0.35">
      <c r="A64">
        <v>9008070508</v>
      </c>
      <c r="B64" s="14" t="s">
        <v>81</v>
      </c>
      <c r="C64" s="14" t="s">
        <v>213</v>
      </c>
      <c r="D64" s="14" t="s">
        <v>290</v>
      </c>
      <c r="E64" s="15">
        <v>40189</v>
      </c>
      <c r="F64" s="16">
        <f t="shared" si="0"/>
        <v>28132.3</v>
      </c>
      <c r="G64" s="16">
        <f t="shared" si="3"/>
        <v>36170.1</v>
      </c>
      <c r="H64" s="15">
        <v>33020</v>
      </c>
      <c r="I64" s="24">
        <f t="shared" si="5"/>
        <v>0.82161785563213818</v>
      </c>
      <c r="J64" s="19" t="str">
        <f t="shared" si="6"/>
        <v>Não</v>
      </c>
      <c r="K64" s="16" t="str">
        <f>IF(Tabela352[[#This Row],[Qualificação]]="AGENTE DE COMÉRCIO EXTERIOR",E64*0.25,IF(I64&gt;=90%,"",IF(AND(I64&gt;=70%,I64&lt;90%),"Prazo Adicional - K13 art. 22*",IF(I64&lt;70%,E64*0.25))))</f>
        <v>Prazo Adicional - K13 art. 22*</v>
      </c>
      <c r="L64" s="25">
        <f t="shared" si="7"/>
        <v>1607.56</v>
      </c>
    </row>
    <row r="65" spans="1:12" x14ac:dyDescent="0.35">
      <c r="A65">
        <v>9008070566</v>
      </c>
      <c r="B65" s="14" t="s">
        <v>82</v>
      </c>
      <c r="C65" s="14" t="s">
        <v>214</v>
      </c>
      <c r="D65" s="14" t="s">
        <v>290</v>
      </c>
      <c r="E65" s="15">
        <v>36542</v>
      </c>
      <c r="F65" s="16">
        <f t="shared" si="0"/>
        <v>25579.399999999998</v>
      </c>
      <c r="G65" s="16">
        <f t="shared" si="3"/>
        <v>32887.800000000003</v>
      </c>
      <c r="H65" s="15">
        <v>36000</v>
      </c>
      <c r="I65" s="24">
        <f t="shared" si="5"/>
        <v>0.98516775217557884</v>
      </c>
      <c r="J65" s="19" t="str">
        <f t="shared" si="6"/>
        <v>Sim</v>
      </c>
      <c r="K65" s="16" t="str">
        <f>IF(Tabela352[[#This Row],[Qualificação]]="AGENTE DE COMÉRCIO EXTERIOR",E65*0.25,IF(I65&gt;=90%,"",IF(AND(I65&gt;=70%,I65&lt;90%),"Prazo Adicional - K13 art. 22*",IF(I65&lt;70%,E65*0.25))))</f>
        <v/>
      </c>
      <c r="L65" s="25">
        <f t="shared" si="7"/>
        <v>1461.68</v>
      </c>
    </row>
    <row r="66" spans="1:12" x14ac:dyDescent="0.35">
      <c r="A66">
        <v>9008110543</v>
      </c>
      <c r="B66" s="14" t="s">
        <v>83</v>
      </c>
      <c r="C66" s="14" t="s">
        <v>215</v>
      </c>
      <c r="D66" s="14" t="s">
        <v>290</v>
      </c>
      <c r="E66" s="15">
        <v>35972</v>
      </c>
      <c r="F66" s="16">
        <f t="shared" si="0"/>
        <v>25180.399999999998</v>
      </c>
      <c r="G66" s="16">
        <f t="shared" si="3"/>
        <v>32374.799999999999</v>
      </c>
      <c r="H66" s="15">
        <v>6500</v>
      </c>
      <c r="I66" s="24">
        <f t="shared" si="5"/>
        <v>0.18069609696430558</v>
      </c>
      <c r="J66" s="19" t="str">
        <f t="shared" si="6"/>
        <v>Não</v>
      </c>
      <c r="K66" s="16">
        <f>IF(Tabela352[[#This Row],[Qualificação]]="AGENTE DE COMÉRCIO EXTERIOR",E66*0.25,IF(I66&gt;=90%,"",IF(AND(I66&gt;=70%,I66&lt;90%),"Prazo Adicional - K13 art. 22*",IF(I66&lt;70%,E66*0.25))))</f>
        <v>8993</v>
      </c>
      <c r="L66" s="25">
        <f t="shared" si="7"/>
        <v>1438.88</v>
      </c>
    </row>
    <row r="67" spans="1:12" x14ac:dyDescent="0.35">
      <c r="A67">
        <v>9008355201</v>
      </c>
      <c r="B67" s="14" t="s">
        <v>84</v>
      </c>
      <c r="C67" s="14" t="s">
        <v>216</v>
      </c>
      <c r="D67" s="14" t="s">
        <v>290</v>
      </c>
      <c r="E67" s="15">
        <v>35348</v>
      </c>
      <c r="F67" s="16">
        <f t="shared" si="0"/>
        <v>24743.599999999999</v>
      </c>
      <c r="G67" s="16">
        <f t="shared" si="3"/>
        <v>31813.200000000001</v>
      </c>
      <c r="H67" s="15">
        <v>46000</v>
      </c>
      <c r="I67" s="24">
        <f t="shared" si="5"/>
        <v>1.3013466108407832</v>
      </c>
      <c r="J67" s="19" t="str">
        <f t="shared" si="6"/>
        <v>Sim</v>
      </c>
      <c r="K67" s="16" t="str">
        <f>IF(Tabela352[[#This Row],[Qualificação]]="AGENTE DE COMÉRCIO EXTERIOR",E67*0.25,IF(I67&gt;=90%,"",IF(AND(I67&gt;=70%,I67&lt;90%),"Prazo Adicional - K13 art. 22*",IF(I67&lt;70%,E67*0.25))))</f>
        <v/>
      </c>
      <c r="L67" s="25">
        <f t="shared" si="7"/>
        <v>1413.92</v>
      </c>
    </row>
    <row r="68" spans="1:12" x14ac:dyDescent="0.35">
      <c r="A68">
        <v>9008517600</v>
      </c>
      <c r="B68" s="14" t="s">
        <v>85</v>
      </c>
      <c r="C68" s="14" t="s">
        <v>217</v>
      </c>
      <c r="D68" s="14" t="s">
        <v>290</v>
      </c>
      <c r="E68" s="15">
        <v>34762</v>
      </c>
      <c r="F68" s="16">
        <f t="shared" si="0"/>
        <v>24333.399999999998</v>
      </c>
      <c r="G68" s="16">
        <f t="shared" si="3"/>
        <v>31285.8</v>
      </c>
      <c r="H68" s="15">
        <v>16110</v>
      </c>
      <c r="I68" s="24">
        <f t="shared" si="5"/>
        <v>0.46343708647373572</v>
      </c>
      <c r="J68" s="19" t="str">
        <f t="shared" si="6"/>
        <v>Não</v>
      </c>
      <c r="K68" s="16">
        <f>IF(Tabela352[[#This Row],[Qualificação]]="AGENTE DE COMÉRCIO EXTERIOR",E68*0.25,IF(I68&gt;=90%,"",IF(AND(I68&gt;=70%,I68&lt;90%),"Prazo Adicional - K13 art. 22*",IF(I68&lt;70%,E68*0.25))))</f>
        <v>8690.5</v>
      </c>
      <c r="L68" s="25">
        <f t="shared" si="7"/>
        <v>1390.48</v>
      </c>
    </row>
    <row r="69" spans="1:12" x14ac:dyDescent="0.35">
      <c r="A69">
        <v>9008598391</v>
      </c>
      <c r="B69" s="14" t="s">
        <v>86</v>
      </c>
      <c r="C69" s="14" t="s">
        <v>218</v>
      </c>
      <c r="D69" s="14" t="s">
        <v>290</v>
      </c>
      <c r="E69" s="15">
        <v>32908</v>
      </c>
      <c r="F69" s="16">
        <f t="shared" si="0"/>
        <v>23035.599999999999</v>
      </c>
      <c r="G69" s="16">
        <f t="shared" si="3"/>
        <v>29617.200000000001</v>
      </c>
      <c r="H69" s="15">
        <v>0</v>
      </c>
      <c r="I69" s="24">
        <f t="shared" si="5"/>
        <v>0</v>
      </c>
      <c r="J69" s="19" t="str">
        <f t="shared" si="6"/>
        <v>Não</v>
      </c>
      <c r="K69" s="16">
        <f>IF(Tabela352[[#This Row],[Qualificação]]="AGENTE DE COMÉRCIO EXTERIOR",E69*0.25,IF(I69&gt;=90%,"",IF(AND(I69&gt;=70%,I69&lt;90%),"Prazo Adicional - K13 art. 22*",IF(I69&lt;70%,E69*0.25))))</f>
        <v>8227</v>
      </c>
      <c r="L69" s="25">
        <f t="shared" si="7"/>
        <v>1316.32</v>
      </c>
    </row>
    <row r="70" spans="1:12" x14ac:dyDescent="0.35">
      <c r="A70">
        <v>9008704527</v>
      </c>
      <c r="B70" s="14" t="s">
        <v>87</v>
      </c>
      <c r="C70" s="14" t="s">
        <v>219</v>
      </c>
      <c r="D70" s="14" t="s">
        <v>290</v>
      </c>
      <c r="E70" s="15">
        <v>32847</v>
      </c>
      <c r="F70" s="16">
        <f t="shared" si="0"/>
        <v>22992.899999999998</v>
      </c>
      <c r="G70" s="16">
        <f t="shared" si="3"/>
        <v>29562.3</v>
      </c>
      <c r="H70" s="15">
        <v>46760</v>
      </c>
      <c r="I70" s="24">
        <f t="shared" si="5"/>
        <v>1.4235698846165556</v>
      </c>
      <c r="J70" s="19" t="str">
        <f t="shared" si="6"/>
        <v>Sim</v>
      </c>
      <c r="K70" s="16" t="str">
        <f>IF(Tabela352[[#This Row],[Qualificação]]="AGENTE DE COMÉRCIO EXTERIOR",E70*0.25,IF(I70&gt;=90%,"",IF(AND(I70&gt;=70%,I70&lt;90%),"Prazo Adicional - K13 art. 22*",IF(I70&lt;70%,E70*0.25))))</f>
        <v/>
      </c>
      <c r="L70" s="25">
        <f t="shared" si="7"/>
        <v>1313.88</v>
      </c>
    </row>
    <row r="71" spans="1:12" x14ac:dyDescent="0.35">
      <c r="A71">
        <v>9008793343</v>
      </c>
      <c r="B71" s="14" t="s">
        <v>88</v>
      </c>
      <c r="C71" s="14" t="s">
        <v>220</v>
      </c>
      <c r="D71" s="14" t="s">
        <v>290</v>
      </c>
      <c r="E71" s="15">
        <v>32257</v>
      </c>
      <c r="F71" s="16">
        <f t="shared" ref="F71:F134" si="8">E71*0.7</f>
        <v>22579.899999999998</v>
      </c>
      <c r="G71" s="16">
        <f t="shared" ref="G71:G134" si="9">E71*0.9</f>
        <v>29031.3</v>
      </c>
      <c r="H71" s="15">
        <v>30070</v>
      </c>
      <c r="I71" s="24">
        <f t="shared" si="5"/>
        <v>0.9322007626251666</v>
      </c>
      <c r="J71" s="19" t="str">
        <f t="shared" si="6"/>
        <v>Sim</v>
      </c>
      <c r="K71" s="16" t="str">
        <f>IF(Tabela352[[#This Row],[Qualificação]]="AGENTE DE COMÉRCIO EXTERIOR",E71*0.25,IF(I71&gt;=90%,"",IF(AND(I71&gt;=70%,I71&lt;90%),"Prazo Adicional - K13 art. 22*",IF(I71&lt;70%,E71*0.25))))</f>
        <v/>
      </c>
      <c r="L71" s="25">
        <f t="shared" si="7"/>
        <v>1290.28</v>
      </c>
    </row>
    <row r="72" spans="1:12" x14ac:dyDescent="0.35">
      <c r="A72">
        <v>9008830263</v>
      </c>
      <c r="B72" s="14" t="s">
        <v>89</v>
      </c>
      <c r="C72" s="14" t="s">
        <v>221</v>
      </c>
      <c r="D72" s="14" t="s">
        <v>290</v>
      </c>
      <c r="E72" s="15">
        <v>31721</v>
      </c>
      <c r="F72" s="16">
        <f t="shared" si="8"/>
        <v>22204.699999999997</v>
      </c>
      <c r="G72" s="16">
        <f t="shared" si="9"/>
        <v>28548.9</v>
      </c>
      <c r="H72" s="15">
        <v>25650</v>
      </c>
      <c r="I72" s="24">
        <f t="shared" si="5"/>
        <v>0.80861259102802563</v>
      </c>
      <c r="J72" s="19" t="str">
        <f t="shared" si="6"/>
        <v>Não</v>
      </c>
      <c r="K72" s="16" t="str">
        <f>IF(Tabela352[[#This Row],[Qualificação]]="AGENTE DE COMÉRCIO EXTERIOR",E72*0.25,IF(I72&gt;=90%,"",IF(AND(I72&gt;=70%,I72&lt;90%),"Prazo Adicional - K13 art. 22*",IF(I72&lt;70%,E72*0.25))))</f>
        <v>Prazo Adicional - K13 art. 22*</v>
      </c>
      <c r="L72" s="25">
        <f t="shared" si="7"/>
        <v>1268.8399999999999</v>
      </c>
    </row>
    <row r="73" spans="1:12" x14ac:dyDescent="0.35">
      <c r="A73">
        <v>9008906558</v>
      </c>
      <c r="B73" s="14" t="s">
        <v>90</v>
      </c>
      <c r="C73" s="14" t="s">
        <v>222</v>
      </c>
      <c r="D73" s="14" t="s">
        <v>290</v>
      </c>
      <c r="E73" s="15">
        <v>30320</v>
      </c>
      <c r="F73" s="16">
        <f t="shared" si="8"/>
        <v>21224</v>
      </c>
      <c r="G73" s="16">
        <f t="shared" si="9"/>
        <v>27288</v>
      </c>
      <c r="H73" s="15">
        <v>0</v>
      </c>
      <c r="I73" s="24">
        <f t="shared" si="5"/>
        <v>0</v>
      </c>
      <c r="J73" s="19" t="str">
        <f t="shared" si="6"/>
        <v>Não</v>
      </c>
      <c r="K73" s="16">
        <f>IF(Tabela352[[#This Row],[Qualificação]]="AGENTE DE COMÉRCIO EXTERIOR",E73*0.25,IF(I73&gt;=90%,"",IF(AND(I73&gt;=70%,I73&lt;90%),"Prazo Adicional - K13 art. 22*",IF(I73&lt;70%,E73*0.25))))</f>
        <v>7580</v>
      </c>
      <c r="L73" s="25">
        <f t="shared" si="7"/>
        <v>1212.8</v>
      </c>
    </row>
    <row r="74" spans="1:12" x14ac:dyDescent="0.35">
      <c r="A74">
        <v>9008974214</v>
      </c>
      <c r="B74" s="14" t="s">
        <v>91</v>
      </c>
      <c r="C74" s="14" t="s">
        <v>223</v>
      </c>
      <c r="D74" s="14" t="s">
        <v>290</v>
      </c>
      <c r="E74" s="15">
        <v>30031</v>
      </c>
      <c r="F74" s="16">
        <f t="shared" si="8"/>
        <v>21021.699999999997</v>
      </c>
      <c r="G74" s="16">
        <f t="shared" si="9"/>
        <v>27027.9</v>
      </c>
      <c r="H74" s="15">
        <v>32780</v>
      </c>
      <c r="I74" s="24">
        <f t="shared" si="5"/>
        <v>1.0915387432985915</v>
      </c>
      <c r="J74" s="19" t="str">
        <f t="shared" si="6"/>
        <v>Sim</v>
      </c>
      <c r="K74" s="16" t="str">
        <f>IF(Tabela352[[#This Row],[Qualificação]]="AGENTE DE COMÉRCIO EXTERIOR",E74*0.25,IF(I74&gt;=90%,"",IF(AND(I74&gt;=70%,I74&lt;90%),"Prazo Adicional - K13 art. 22*",IF(I74&lt;70%,E74*0.25))))</f>
        <v/>
      </c>
      <c r="L74" s="25">
        <f t="shared" si="7"/>
        <v>1201.24</v>
      </c>
    </row>
    <row r="75" spans="1:12" x14ac:dyDescent="0.35">
      <c r="A75">
        <v>9009022388</v>
      </c>
      <c r="B75" s="14" t="s">
        <v>92</v>
      </c>
      <c r="C75" s="14" t="s">
        <v>224</v>
      </c>
      <c r="D75" s="14" t="s">
        <v>290</v>
      </c>
      <c r="E75" s="15">
        <v>30025</v>
      </c>
      <c r="F75" s="16">
        <f t="shared" si="8"/>
        <v>21017.5</v>
      </c>
      <c r="G75" s="16">
        <f t="shared" si="9"/>
        <v>27022.5</v>
      </c>
      <c r="H75" s="15">
        <v>0</v>
      </c>
      <c r="I75" s="24">
        <f t="shared" si="5"/>
        <v>0</v>
      </c>
      <c r="J75" s="19" t="str">
        <f t="shared" si="6"/>
        <v>Não</v>
      </c>
      <c r="K75" s="16">
        <f>IF(Tabela352[[#This Row],[Qualificação]]="AGENTE DE COMÉRCIO EXTERIOR",E75*0.25,IF(I75&gt;=90%,"",IF(AND(I75&gt;=70%,I75&lt;90%),"Prazo Adicional - K13 art. 22*",IF(I75&lt;70%,E75*0.25))))</f>
        <v>7506.25</v>
      </c>
      <c r="L75" s="25">
        <f t="shared" si="7"/>
        <v>1201</v>
      </c>
    </row>
    <row r="76" spans="1:12" x14ac:dyDescent="0.35">
      <c r="A76">
        <v>9009090259</v>
      </c>
      <c r="B76" s="14" t="s">
        <v>93</v>
      </c>
      <c r="C76" s="14" t="s">
        <v>225</v>
      </c>
      <c r="D76" s="14" t="s">
        <v>290</v>
      </c>
      <c r="E76" s="15">
        <v>29931</v>
      </c>
      <c r="F76" s="16">
        <f t="shared" si="8"/>
        <v>20951.699999999997</v>
      </c>
      <c r="G76" s="16">
        <f t="shared" si="9"/>
        <v>26937.9</v>
      </c>
      <c r="H76" s="15">
        <v>0</v>
      </c>
      <c r="I76" s="24">
        <f t="shared" ref="I76:I139" si="10">H76/E76</f>
        <v>0</v>
      </c>
      <c r="J76" s="19" t="str">
        <f t="shared" ref="J76:J139" si="11">IF(I76&gt;=90%,"Sim","Não")</f>
        <v>Não</v>
      </c>
      <c r="K76" s="16">
        <f>IF(Tabela352[[#This Row],[Qualificação]]="AGENTE DE COMÉRCIO EXTERIOR",E76*0.25,IF(I76&gt;=90%,"",IF(AND(I76&gt;=70%,I76&lt;90%),"Prazo Adicional - K13 art. 22*",IF(I76&lt;70%,E76*0.25))))</f>
        <v>7482.75</v>
      </c>
      <c r="L76" s="25">
        <f t="shared" ref="L76:L139" si="12">E76*0.04</f>
        <v>1197.24</v>
      </c>
    </row>
    <row r="77" spans="1:12" x14ac:dyDescent="0.35">
      <c r="A77">
        <v>9009094632</v>
      </c>
      <c r="B77" s="14" t="s">
        <v>94</v>
      </c>
      <c r="C77" s="14" t="s">
        <v>226</v>
      </c>
      <c r="D77" s="14" t="s">
        <v>290</v>
      </c>
      <c r="E77" s="15">
        <v>29587</v>
      </c>
      <c r="F77" s="16">
        <f t="shared" si="8"/>
        <v>20710.899999999998</v>
      </c>
      <c r="G77" s="16">
        <f t="shared" si="9"/>
        <v>26628.3</v>
      </c>
      <c r="H77" s="15">
        <v>14880</v>
      </c>
      <c r="I77" s="24">
        <f t="shared" si="10"/>
        <v>0.50292358130259907</v>
      </c>
      <c r="J77" s="19" t="str">
        <f t="shared" si="11"/>
        <v>Não</v>
      </c>
      <c r="K77" s="16">
        <f>IF(Tabela352[[#This Row],[Qualificação]]="AGENTE DE COMÉRCIO EXTERIOR",E77*0.25,IF(I77&gt;=90%,"",IF(AND(I77&gt;=70%,I77&lt;90%),"Prazo Adicional - K13 art. 22*",IF(I77&lt;70%,E77*0.25))))</f>
        <v>7396.75</v>
      </c>
      <c r="L77" s="25">
        <f t="shared" si="12"/>
        <v>1183.48</v>
      </c>
    </row>
    <row r="78" spans="1:12" x14ac:dyDescent="0.35">
      <c r="A78">
        <v>9009357997</v>
      </c>
      <c r="B78" s="14" t="s">
        <v>95</v>
      </c>
      <c r="C78" s="14" t="s">
        <v>227</v>
      </c>
      <c r="D78" s="14" t="s">
        <v>290</v>
      </c>
      <c r="E78" s="15">
        <v>29033</v>
      </c>
      <c r="F78" s="16">
        <f t="shared" si="8"/>
        <v>20323.099999999999</v>
      </c>
      <c r="G78" s="16">
        <f t="shared" si="9"/>
        <v>26129.7</v>
      </c>
      <c r="H78" s="15">
        <v>30000</v>
      </c>
      <c r="I78" s="24">
        <f t="shared" si="10"/>
        <v>1.0333069266007646</v>
      </c>
      <c r="J78" s="19" t="str">
        <f t="shared" si="11"/>
        <v>Sim</v>
      </c>
      <c r="K78" s="16" t="str">
        <f>IF(Tabela352[[#This Row],[Qualificação]]="AGENTE DE COMÉRCIO EXTERIOR",E78*0.25,IF(I78&gt;=90%,"",IF(AND(I78&gt;=70%,I78&lt;90%),"Prazo Adicional - K13 art. 22*",IF(I78&lt;70%,E78*0.25))))</f>
        <v/>
      </c>
      <c r="L78" s="25">
        <f t="shared" si="12"/>
        <v>1161.32</v>
      </c>
    </row>
    <row r="79" spans="1:12" x14ac:dyDescent="0.35">
      <c r="A79">
        <v>9009538989</v>
      </c>
      <c r="B79" s="14" t="s">
        <v>96</v>
      </c>
      <c r="C79" s="14" t="s">
        <v>228</v>
      </c>
      <c r="D79" s="14" t="s">
        <v>290</v>
      </c>
      <c r="E79" s="15">
        <v>28411</v>
      </c>
      <c r="F79" s="16">
        <f t="shared" si="8"/>
        <v>19887.699999999997</v>
      </c>
      <c r="G79" s="16">
        <f t="shared" si="9"/>
        <v>25569.9</v>
      </c>
      <c r="H79" s="15">
        <v>20000</v>
      </c>
      <c r="I79" s="24">
        <f t="shared" si="10"/>
        <v>0.7039526943789377</v>
      </c>
      <c r="J79" s="19" t="str">
        <f t="shared" si="11"/>
        <v>Não</v>
      </c>
      <c r="K79" s="16" t="str">
        <f>IF(Tabela352[[#This Row],[Qualificação]]="AGENTE DE COMÉRCIO EXTERIOR",E79*0.25,IF(I79&gt;=90%,"",IF(AND(I79&gt;=70%,I79&lt;90%),"Prazo Adicional - K13 art. 22*",IF(I79&lt;70%,E79*0.25))))</f>
        <v>Prazo Adicional - K13 art. 22*</v>
      </c>
      <c r="L79" s="25">
        <f t="shared" si="12"/>
        <v>1136.44</v>
      </c>
    </row>
    <row r="80" spans="1:12" x14ac:dyDescent="0.35">
      <c r="A80">
        <v>9010204485</v>
      </c>
      <c r="B80" s="14" t="s">
        <v>97</v>
      </c>
      <c r="C80" s="14" t="s">
        <v>229</v>
      </c>
      <c r="D80" s="14" t="s">
        <v>290</v>
      </c>
      <c r="E80" s="15">
        <v>27686</v>
      </c>
      <c r="F80" s="16">
        <f t="shared" si="8"/>
        <v>19380.199999999997</v>
      </c>
      <c r="G80" s="16">
        <f t="shared" si="9"/>
        <v>24917.4</v>
      </c>
      <c r="H80" s="15">
        <v>3600</v>
      </c>
      <c r="I80" s="24">
        <f t="shared" si="10"/>
        <v>0.13002961785740086</v>
      </c>
      <c r="J80" s="19" t="str">
        <f t="shared" si="11"/>
        <v>Não</v>
      </c>
      <c r="K80" s="16">
        <f>IF(Tabela352[[#This Row],[Qualificação]]="AGENTE DE COMÉRCIO EXTERIOR",E80*0.25,IF(I80&gt;=90%,"",IF(AND(I80&gt;=70%,I80&lt;90%),"Prazo Adicional - K13 art. 22*",IF(I80&lt;70%,E80*0.25))))</f>
        <v>6921.5</v>
      </c>
      <c r="L80" s="25">
        <f t="shared" si="12"/>
        <v>1107.44</v>
      </c>
    </row>
    <row r="81" spans="1:12" x14ac:dyDescent="0.35">
      <c r="A81">
        <v>9010249419</v>
      </c>
      <c r="B81" s="14" t="s">
        <v>98</v>
      </c>
      <c r="C81" s="14" t="s">
        <v>230</v>
      </c>
      <c r="D81" s="14" t="s">
        <v>290</v>
      </c>
      <c r="E81" s="15">
        <v>27385</v>
      </c>
      <c r="F81" s="16">
        <f t="shared" si="8"/>
        <v>19169.5</v>
      </c>
      <c r="G81" s="16">
        <f t="shared" si="9"/>
        <v>24646.5</v>
      </c>
      <c r="H81" s="15">
        <v>0</v>
      </c>
      <c r="I81" s="24">
        <f t="shared" si="10"/>
        <v>0</v>
      </c>
      <c r="J81" s="19" t="str">
        <f t="shared" si="11"/>
        <v>Não</v>
      </c>
      <c r="K81" s="16">
        <f>IF(Tabela352[[#This Row],[Qualificação]]="AGENTE DE COMÉRCIO EXTERIOR",E81*0.25,IF(I81&gt;=90%,"",IF(AND(I81&gt;=70%,I81&lt;90%),"Prazo Adicional - K13 art. 22*",IF(I81&lt;70%,E81*0.25))))</f>
        <v>6846.25</v>
      </c>
      <c r="L81" s="25">
        <f t="shared" si="12"/>
        <v>1095.4000000000001</v>
      </c>
    </row>
    <row r="82" spans="1:12" x14ac:dyDescent="0.35">
      <c r="A82">
        <v>9010362820</v>
      </c>
      <c r="B82" s="14" t="s">
        <v>99</v>
      </c>
      <c r="C82" s="14" t="s">
        <v>231</v>
      </c>
      <c r="D82" s="14" t="s">
        <v>290</v>
      </c>
      <c r="E82" s="15">
        <v>27341</v>
      </c>
      <c r="F82" s="16">
        <f t="shared" si="8"/>
        <v>19138.699999999997</v>
      </c>
      <c r="G82" s="16">
        <f t="shared" si="9"/>
        <v>24606.9</v>
      </c>
      <c r="H82" s="15">
        <v>0</v>
      </c>
      <c r="I82" s="24">
        <f t="shared" si="10"/>
        <v>0</v>
      </c>
      <c r="J82" s="19" t="str">
        <f t="shared" si="11"/>
        <v>Não</v>
      </c>
      <c r="K82" s="16">
        <f>IF(Tabela352[[#This Row],[Qualificação]]="AGENTE DE COMÉRCIO EXTERIOR",E82*0.25,IF(I82&gt;=90%,"",IF(AND(I82&gt;=70%,I82&lt;90%),"Prazo Adicional - K13 art. 22*",IF(I82&lt;70%,E82*0.25))))</f>
        <v>6835.25</v>
      </c>
      <c r="L82" s="25">
        <f t="shared" si="12"/>
        <v>1093.6400000000001</v>
      </c>
    </row>
    <row r="83" spans="1:12" x14ac:dyDescent="0.35">
      <c r="A83">
        <v>9010384022</v>
      </c>
      <c r="B83" s="14" t="s">
        <v>100</v>
      </c>
      <c r="C83" s="14" t="s">
        <v>232</v>
      </c>
      <c r="D83" s="14" t="s">
        <v>290</v>
      </c>
      <c r="E83" s="15">
        <v>26992</v>
      </c>
      <c r="F83" s="16">
        <f t="shared" si="8"/>
        <v>18894.399999999998</v>
      </c>
      <c r="G83" s="16">
        <f t="shared" si="9"/>
        <v>24292.799999999999</v>
      </c>
      <c r="H83" s="15">
        <v>43000</v>
      </c>
      <c r="I83" s="24">
        <f t="shared" si="10"/>
        <v>1.5930646117368108</v>
      </c>
      <c r="J83" s="19" t="str">
        <f t="shared" si="11"/>
        <v>Sim</v>
      </c>
      <c r="K83" s="16" t="str">
        <f>IF(Tabela352[[#This Row],[Qualificação]]="AGENTE DE COMÉRCIO EXTERIOR",E83*0.25,IF(I83&gt;=90%,"",IF(AND(I83&gt;=70%,I83&lt;90%),"Prazo Adicional - K13 art. 22*",IF(I83&lt;70%,E83*0.25))))</f>
        <v/>
      </c>
      <c r="L83" s="25">
        <f t="shared" si="12"/>
        <v>1079.68</v>
      </c>
    </row>
    <row r="84" spans="1:12" x14ac:dyDescent="0.35">
      <c r="A84">
        <v>9010645075</v>
      </c>
      <c r="B84" s="14" t="s">
        <v>101</v>
      </c>
      <c r="C84" s="14" t="s">
        <v>233</v>
      </c>
      <c r="D84" s="14" t="s">
        <v>290</v>
      </c>
      <c r="E84" s="15">
        <v>26519</v>
      </c>
      <c r="F84" s="16">
        <f t="shared" si="8"/>
        <v>18563.3</v>
      </c>
      <c r="G84" s="16">
        <f t="shared" si="9"/>
        <v>23867.100000000002</v>
      </c>
      <c r="H84" s="15">
        <v>26900</v>
      </c>
      <c r="I84" s="24">
        <f t="shared" si="10"/>
        <v>1.0143670575813568</v>
      </c>
      <c r="J84" s="19" t="str">
        <f t="shared" si="11"/>
        <v>Sim</v>
      </c>
      <c r="K84" s="16" t="str">
        <f>IF(Tabela352[[#This Row],[Qualificação]]="AGENTE DE COMÉRCIO EXTERIOR",E84*0.25,IF(I84&gt;=90%,"",IF(AND(I84&gt;=70%,I84&lt;90%),"Prazo Adicional - K13 art. 22*",IF(I84&lt;70%,E84*0.25))))</f>
        <v/>
      </c>
      <c r="L84" s="25">
        <f t="shared" si="12"/>
        <v>1060.76</v>
      </c>
    </row>
    <row r="85" spans="1:12" x14ac:dyDescent="0.35">
      <c r="A85">
        <v>9010820645</v>
      </c>
      <c r="B85" s="14" t="s">
        <v>102</v>
      </c>
      <c r="C85" s="14" t="s">
        <v>234</v>
      </c>
      <c r="D85" s="14" t="s">
        <v>290</v>
      </c>
      <c r="E85" s="15">
        <v>26237</v>
      </c>
      <c r="F85" s="16">
        <f t="shared" si="8"/>
        <v>18365.899999999998</v>
      </c>
      <c r="G85" s="16">
        <f t="shared" si="9"/>
        <v>23613.3</v>
      </c>
      <c r="H85" s="15">
        <v>30760</v>
      </c>
      <c r="I85" s="24">
        <f t="shared" si="10"/>
        <v>1.1723901360673858</v>
      </c>
      <c r="J85" s="19" t="str">
        <f t="shared" si="11"/>
        <v>Sim</v>
      </c>
      <c r="K85" s="16" t="str">
        <f>IF(Tabela352[[#This Row],[Qualificação]]="AGENTE DE COMÉRCIO EXTERIOR",E85*0.25,IF(I85&gt;=90%,"",IF(AND(I85&gt;=70%,I85&lt;90%),"Prazo Adicional - K13 art. 22*",IF(I85&lt;70%,E85*0.25))))</f>
        <v/>
      </c>
      <c r="L85" s="25">
        <f t="shared" si="12"/>
        <v>1049.48</v>
      </c>
    </row>
    <row r="86" spans="1:12" x14ac:dyDescent="0.35">
      <c r="A86">
        <v>9011035672</v>
      </c>
      <c r="B86" s="14" t="s">
        <v>103</v>
      </c>
      <c r="C86" s="14" t="s">
        <v>235</v>
      </c>
      <c r="D86" s="14" t="s">
        <v>290</v>
      </c>
      <c r="E86" s="15">
        <v>25651</v>
      </c>
      <c r="F86" s="16">
        <f t="shared" si="8"/>
        <v>17955.699999999997</v>
      </c>
      <c r="G86" s="16">
        <f t="shared" si="9"/>
        <v>23085.9</v>
      </c>
      <c r="H86" s="15">
        <v>37000</v>
      </c>
      <c r="I86" s="24">
        <f t="shared" si="10"/>
        <v>1.4424388912712955</v>
      </c>
      <c r="J86" s="19" t="str">
        <f t="shared" si="11"/>
        <v>Sim</v>
      </c>
      <c r="K86" s="16" t="str">
        <f>IF(Tabela352[[#This Row],[Qualificação]]="AGENTE DE COMÉRCIO EXTERIOR",E86*0.25,IF(I86&gt;=90%,"",IF(AND(I86&gt;=70%,I86&lt;90%),"Prazo Adicional - K13 art. 22*",IF(I86&lt;70%,E86*0.25))))</f>
        <v/>
      </c>
      <c r="L86" s="25">
        <f t="shared" si="12"/>
        <v>1026.04</v>
      </c>
    </row>
    <row r="87" spans="1:12" x14ac:dyDescent="0.35">
      <c r="A87">
        <v>9011092881</v>
      </c>
      <c r="B87" s="14" t="s">
        <v>104</v>
      </c>
      <c r="C87" s="14" t="s">
        <v>236</v>
      </c>
      <c r="D87" s="14" t="s">
        <v>290</v>
      </c>
      <c r="E87" s="15">
        <v>25334</v>
      </c>
      <c r="F87" s="16">
        <f t="shared" si="8"/>
        <v>17733.8</v>
      </c>
      <c r="G87" s="16">
        <f t="shared" si="9"/>
        <v>22800.600000000002</v>
      </c>
      <c r="H87" s="15">
        <v>0</v>
      </c>
      <c r="I87" s="24">
        <f t="shared" si="10"/>
        <v>0</v>
      </c>
      <c r="J87" s="19" t="str">
        <f t="shared" si="11"/>
        <v>Não</v>
      </c>
      <c r="K87" s="16">
        <f>IF(Tabela352[[#This Row],[Qualificação]]="AGENTE DE COMÉRCIO EXTERIOR",E87*0.25,IF(I87&gt;=90%,"",IF(AND(I87&gt;=70%,I87&lt;90%),"Prazo Adicional - K13 art. 22*",IF(I87&lt;70%,E87*0.25))))</f>
        <v>6333.5</v>
      </c>
      <c r="L87" s="25">
        <f t="shared" si="12"/>
        <v>1013.36</v>
      </c>
    </row>
    <row r="88" spans="1:12" x14ac:dyDescent="0.35">
      <c r="A88">
        <v>9011699378</v>
      </c>
      <c r="B88" s="14" t="s">
        <v>105</v>
      </c>
      <c r="C88" s="14" t="s">
        <v>237</v>
      </c>
      <c r="D88" s="14" t="s">
        <v>290</v>
      </c>
      <c r="E88" s="15">
        <v>23251</v>
      </c>
      <c r="F88" s="16">
        <f t="shared" si="8"/>
        <v>16275.699999999999</v>
      </c>
      <c r="G88" s="16">
        <f t="shared" si="9"/>
        <v>20925.900000000001</v>
      </c>
      <c r="H88" s="15">
        <v>0</v>
      </c>
      <c r="I88" s="24">
        <f t="shared" si="10"/>
        <v>0</v>
      </c>
      <c r="J88" s="19" t="str">
        <f t="shared" si="11"/>
        <v>Não</v>
      </c>
      <c r="K88" s="16">
        <f>IF(Tabela352[[#This Row],[Qualificação]]="AGENTE DE COMÉRCIO EXTERIOR",E88*0.25,IF(I88&gt;=90%,"",IF(AND(I88&gt;=70%,I88&lt;90%),"Prazo Adicional - K13 art. 22*",IF(I88&lt;70%,E88*0.25))))</f>
        <v>5812.75</v>
      </c>
      <c r="L88" s="25">
        <f t="shared" si="12"/>
        <v>930.04</v>
      </c>
    </row>
    <row r="89" spans="1:12" x14ac:dyDescent="0.35">
      <c r="A89">
        <v>9011797222</v>
      </c>
      <c r="B89" s="14" t="s">
        <v>106</v>
      </c>
      <c r="C89" s="14" t="s">
        <v>238</v>
      </c>
      <c r="D89" s="14" t="s">
        <v>290</v>
      </c>
      <c r="E89" s="15">
        <v>23234</v>
      </c>
      <c r="F89" s="16">
        <f t="shared" si="8"/>
        <v>16263.8</v>
      </c>
      <c r="G89" s="16">
        <f t="shared" si="9"/>
        <v>20910.600000000002</v>
      </c>
      <c r="H89" s="15">
        <v>8335</v>
      </c>
      <c r="I89" s="24">
        <f t="shared" si="10"/>
        <v>0.35874149952655593</v>
      </c>
      <c r="J89" s="19" t="str">
        <f t="shared" si="11"/>
        <v>Não</v>
      </c>
      <c r="K89" s="16">
        <f>IF(Tabela352[[#This Row],[Qualificação]]="AGENTE DE COMÉRCIO EXTERIOR",E89*0.25,IF(I89&gt;=90%,"",IF(AND(I89&gt;=70%,I89&lt;90%),"Prazo Adicional - K13 art. 22*",IF(I89&lt;70%,E89*0.25))))</f>
        <v>5808.5</v>
      </c>
      <c r="L89" s="25">
        <f t="shared" si="12"/>
        <v>929.36</v>
      </c>
    </row>
    <row r="90" spans="1:12" x14ac:dyDescent="0.35">
      <c r="A90">
        <v>9012103781</v>
      </c>
      <c r="B90" s="14" t="s">
        <v>107</v>
      </c>
      <c r="C90" s="14" t="s">
        <v>239</v>
      </c>
      <c r="D90" s="14" t="s">
        <v>290</v>
      </c>
      <c r="E90" s="15">
        <v>23230</v>
      </c>
      <c r="F90" s="16">
        <f t="shared" si="8"/>
        <v>16260.999999999998</v>
      </c>
      <c r="G90" s="16">
        <f t="shared" si="9"/>
        <v>20907</v>
      </c>
      <c r="H90" s="15">
        <v>22542</v>
      </c>
      <c r="I90" s="24">
        <f t="shared" si="10"/>
        <v>0.97038312526904869</v>
      </c>
      <c r="J90" s="19" t="str">
        <f t="shared" si="11"/>
        <v>Sim</v>
      </c>
      <c r="K90" s="16" t="str">
        <f>IF(Tabela352[[#This Row],[Qualificação]]="AGENTE DE COMÉRCIO EXTERIOR",E90*0.25,IF(I90&gt;=90%,"",IF(AND(I90&gt;=70%,I90&lt;90%),"Prazo Adicional - K13 art. 22*",IF(I90&lt;70%,E90*0.25))))</f>
        <v/>
      </c>
      <c r="L90" s="25">
        <f t="shared" si="12"/>
        <v>929.2</v>
      </c>
    </row>
    <row r="91" spans="1:12" x14ac:dyDescent="0.35">
      <c r="A91">
        <v>9012217832</v>
      </c>
      <c r="B91" s="14" t="s">
        <v>108</v>
      </c>
      <c r="C91" s="14" t="s">
        <v>240</v>
      </c>
      <c r="D91" s="14" t="s">
        <v>290</v>
      </c>
      <c r="E91" s="15">
        <v>22917</v>
      </c>
      <c r="F91" s="16">
        <f t="shared" si="8"/>
        <v>16041.9</v>
      </c>
      <c r="G91" s="16">
        <f t="shared" si="9"/>
        <v>20625.3</v>
      </c>
      <c r="H91" s="15">
        <v>0</v>
      </c>
      <c r="I91" s="24">
        <f t="shared" si="10"/>
        <v>0</v>
      </c>
      <c r="J91" s="19" t="str">
        <f t="shared" si="11"/>
        <v>Não</v>
      </c>
      <c r="K91" s="16">
        <f>IF(Tabela352[[#This Row],[Qualificação]]="AGENTE DE COMÉRCIO EXTERIOR",E91*0.25,IF(I91&gt;=90%,"",IF(AND(I91&gt;=70%,I91&lt;90%),"Prazo Adicional - K13 art. 22*",IF(I91&lt;70%,E91*0.25))))</f>
        <v>5729.25</v>
      </c>
      <c r="L91" s="25">
        <f t="shared" si="12"/>
        <v>916.68000000000006</v>
      </c>
    </row>
    <row r="92" spans="1:12" x14ac:dyDescent="0.35">
      <c r="A92">
        <v>9012229753</v>
      </c>
      <c r="B92" s="14" t="s">
        <v>109</v>
      </c>
      <c r="C92" s="14" t="s">
        <v>241</v>
      </c>
      <c r="D92" s="14" t="s">
        <v>290</v>
      </c>
      <c r="E92" s="15">
        <v>22899</v>
      </c>
      <c r="F92" s="16">
        <f t="shared" si="8"/>
        <v>16029.3</v>
      </c>
      <c r="G92" s="16">
        <f t="shared" si="9"/>
        <v>20609.100000000002</v>
      </c>
      <c r="H92" s="15">
        <v>10000</v>
      </c>
      <c r="I92" s="24">
        <f t="shared" si="10"/>
        <v>0.43670029258919602</v>
      </c>
      <c r="J92" s="19" t="str">
        <f t="shared" si="11"/>
        <v>Não</v>
      </c>
      <c r="K92" s="16">
        <f>IF(Tabela352[[#This Row],[Qualificação]]="AGENTE DE COMÉRCIO EXTERIOR",E92*0.25,IF(I92&gt;=90%,"",IF(AND(I92&gt;=70%,I92&lt;90%),"Prazo Adicional - K13 art. 22*",IF(I92&lt;70%,E92*0.25))))</f>
        <v>5724.75</v>
      </c>
      <c r="L92" s="25">
        <f t="shared" si="12"/>
        <v>915.96</v>
      </c>
    </row>
    <row r="93" spans="1:12" x14ac:dyDescent="0.35">
      <c r="A93">
        <v>9012282034</v>
      </c>
      <c r="B93" s="14" t="s">
        <v>110</v>
      </c>
      <c r="C93" s="14" t="s">
        <v>242</v>
      </c>
      <c r="D93" s="14" t="s">
        <v>290</v>
      </c>
      <c r="E93" s="15">
        <v>22854</v>
      </c>
      <c r="F93" s="16">
        <f t="shared" si="8"/>
        <v>15997.8</v>
      </c>
      <c r="G93" s="16">
        <f t="shared" si="9"/>
        <v>20568.600000000002</v>
      </c>
      <c r="H93" s="15">
        <v>0</v>
      </c>
      <c r="I93" s="24">
        <f t="shared" si="10"/>
        <v>0</v>
      </c>
      <c r="J93" s="19" t="str">
        <f t="shared" si="11"/>
        <v>Não</v>
      </c>
      <c r="K93" s="16">
        <f>IF(Tabela352[[#This Row],[Qualificação]]="AGENTE DE COMÉRCIO EXTERIOR",E93*0.25,IF(I93&gt;=90%,"",IF(AND(I93&gt;=70%,I93&lt;90%),"Prazo Adicional - K13 art. 22*",IF(I93&lt;70%,E93*0.25))))</f>
        <v>5713.5</v>
      </c>
      <c r="L93" s="25">
        <f t="shared" si="12"/>
        <v>914.16</v>
      </c>
    </row>
    <row r="94" spans="1:12" x14ac:dyDescent="0.35">
      <c r="A94">
        <v>9012478095</v>
      </c>
      <c r="B94" s="14" t="s">
        <v>111</v>
      </c>
      <c r="C94" s="14" t="s">
        <v>243</v>
      </c>
      <c r="D94" s="14" t="s">
        <v>290</v>
      </c>
      <c r="E94" s="15">
        <v>22719</v>
      </c>
      <c r="F94" s="16">
        <f t="shared" si="8"/>
        <v>15903.3</v>
      </c>
      <c r="G94" s="16">
        <f t="shared" si="9"/>
        <v>20447.100000000002</v>
      </c>
      <c r="H94" s="15">
        <v>20750</v>
      </c>
      <c r="I94" s="24">
        <f t="shared" si="10"/>
        <v>0.91333245301289667</v>
      </c>
      <c r="J94" s="19" t="str">
        <f t="shared" si="11"/>
        <v>Sim</v>
      </c>
      <c r="K94" s="16" t="str">
        <f>IF(Tabela352[[#This Row],[Qualificação]]="AGENTE DE COMÉRCIO EXTERIOR",E94*0.25,IF(I94&gt;=90%,"",IF(AND(I94&gt;=70%,I94&lt;90%),"Prazo Adicional - K13 art. 22*",IF(I94&lt;70%,E94*0.25))))</f>
        <v/>
      </c>
      <c r="L94" s="25">
        <f t="shared" si="12"/>
        <v>908.76</v>
      </c>
    </row>
    <row r="95" spans="1:12" x14ac:dyDescent="0.35">
      <c r="A95">
        <v>9012607842</v>
      </c>
      <c r="B95" s="14" t="s">
        <v>112</v>
      </c>
      <c r="C95" s="14" t="s">
        <v>244</v>
      </c>
      <c r="D95" s="14" t="s">
        <v>290</v>
      </c>
      <c r="E95" s="15">
        <v>22080</v>
      </c>
      <c r="F95" s="16">
        <f t="shared" si="8"/>
        <v>15455.999999999998</v>
      </c>
      <c r="G95" s="16">
        <f t="shared" si="9"/>
        <v>19872</v>
      </c>
      <c r="H95" s="15">
        <v>15964</v>
      </c>
      <c r="I95" s="24">
        <f t="shared" si="10"/>
        <v>0.72300724637681157</v>
      </c>
      <c r="J95" s="19" t="str">
        <f t="shared" si="11"/>
        <v>Não</v>
      </c>
      <c r="K95" s="16" t="str">
        <f>IF(Tabela352[[#This Row],[Qualificação]]="AGENTE DE COMÉRCIO EXTERIOR",E95*0.25,IF(I95&gt;=90%,"",IF(AND(I95&gt;=70%,I95&lt;90%),"Prazo Adicional - K13 art. 22*",IF(I95&lt;70%,E95*0.25))))</f>
        <v>Prazo Adicional - K13 art. 22*</v>
      </c>
      <c r="L95" s="25">
        <f t="shared" si="12"/>
        <v>883.2</v>
      </c>
    </row>
    <row r="96" spans="1:12" x14ac:dyDescent="0.35">
      <c r="A96">
        <v>9012706289</v>
      </c>
      <c r="B96" s="14" t="s">
        <v>113</v>
      </c>
      <c r="C96" s="14" t="s">
        <v>245</v>
      </c>
      <c r="D96" s="14" t="s">
        <v>290</v>
      </c>
      <c r="E96" s="15">
        <v>21644</v>
      </c>
      <c r="F96" s="16">
        <f t="shared" si="8"/>
        <v>15150.8</v>
      </c>
      <c r="G96" s="16">
        <f t="shared" si="9"/>
        <v>19479.600000000002</v>
      </c>
      <c r="H96" s="15">
        <v>18000</v>
      </c>
      <c r="I96" s="24">
        <f t="shared" si="10"/>
        <v>0.83163925337275924</v>
      </c>
      <c r="J96" s="19" t="str">
        <f t="shared" si="11"/>
        <v>Não</v>
      </c>
      <c r="K96" s="16" t="str">
        <f>IF(Tabela352[[#This Row],[Qualificação]]="AGENTE DE COMÉRCIO EXTERIOR",E96*0.25,IF(I96&gt;=90%,"",IF(AND(I96&gt;=70%,I96&lt;90%),"Prazo Adicional - K13 art. 22*",IF(I96&lt;70%,E96*0.25))))</f>
        <v>Prazo Adicional - K13 art. 22*</v>
      </c>
      <c r="L96" s="25">
        <f t="shared" si="12"/>
        <v>865.76</v>
      </c>
    </row>
    <row r="97" spans="1:12" x14ac:dyDescent="0.35">
      <c r="A97">
        <v>9012718011</v>
      </c>
      <c r="B97" s="14" t="s">
        <v>114</v>
      </c>
      <c r="C97" s="14" t="s">
        <v>246</v>
      </c>
      <c r="D97" s="14" t="s">
        <v>290</v>
      </c>
      <c r="E97" s="15">
        <v>21022</v>
      </c>
      <c r="F97" s="16">
        <f t="shared" si="8"/>
        <v>14715.4</v>
      </c>
      <c r="G97" s="16">
        <f t="shared" si="9"/>
        <v>18919.8</v>
      </c>
      <c r="H97" s="15">
        <v>7200</v>
      </c>
      <c r="I97" s="24">
        <f t="shared" si="10"/>
        <v>0.3424983350775378</v>
      </c>
      <c r="J97" s="19" t="str">
        <f t="shared" si="11"/>
        <v>Não</v>
      </c>
      <c r="K97" s="16">
        <f>IF(Tabela352[[#This Row],[Qualificação]]="AGENTE DE COMÉRCIO EXTERIOR",E97*0.25,IF(I97&gt;=90%,"",IF(AND(I97&gt;=70%,I97&lt;90%),"Prazo Adicional - K13 art. 22*",IF(I97&lt;70%,E97*0.25))))</f>
        <v>5255.5</v>
      </c>
      <c r="L97" s="25">
        <f t="shared" si="12"/>
        <v>840.88</v>
      </c>
    </row>
    <row r="98" spans="1:12" x14ac:dyDescent="0.35">
      <c r="A98">
        <v>9012733937</v>
      </c>
      <c r="B98" s="14" t="s">
        <v>115</v>
      </c>
      <c r="C98" s="14" t="s">
        <v>247</v>
      </c>
      <c r="D98" s="14" t="s">
        <v>290</v>
      </c>
      <c r="E98" s="15">
        <v>20367</v>
      </c>
      <c r="F98" s="16">
        <f t="shared" si="8"/>
        <v>14256.9</v>
      </c>
      <c r="G98" s="16">
        <f t="shared" si="9"/>
        <v>18330.3</v>
      </c>
      <c r="H98" s="15">
        <v>20800</v>
      </c>
      <c r="I98" s="24">
        <f t="shared" si="10"/>
        <v>1.0212598811803408</v>
      </c>
      <c r="J98" s="19" t="str">
        <f t="shared" si="11"/>
        <v>Sim</v>
      </c>
      <c r="K98" s="16" t="str">
        <f>IF(Tabela352[[#This Row],[Qualificação]]="AGENTE DE COMÉRCIO EXTERIOR",E98*0.25,IF(I98&gt;=90%,"",IF(AND(I98&gt;=70%,I98&lt;90%),"Prazo Adicional - K13 art. 22*",IF(I98&lt;70%,E98*0.25))))</f>
        <v/>
      </c>
      <c r="L98" s="25">
        <f t="shared" si="12"/>
        <v>814.68000000000006</v>
      </c>
    </row>
    <row r="99" spans="1:12" x14ac:dyDescent="0.35">
      <c r="A99">
        <v>9013324215</v>
      </c>
      <c r="B99" s="14" t="s">
        <v>116</v>
      </c>
      <c r="C99" s="14" t="s">
        <v>248</v>
      </c>
      <c r="D99" s="14" t="s">
        <v>290</v>
      </c>
      <c r="E99" s="15">
        <v>19792</v>
      </c>
      <c r="F99" s="16">
        <f t="shared" si="8"/>
        <v>13854.4</v>
      </c>
      <c r="G99" s="16">
        <f t="shared" si="9"/>
        <v>17812.8</v>
      </c>
      <c r="H99" s="15">
        <v>21480</v>
      </c>
      <c r="I99" s="24">
        <f t="shared" si="10"/>
        <v>1.0852869846402586</v>
      </c>
      <c r="J99" s="19" t="str">
        <f t="shared" si="11"/>
        <v>Sim</v>
      </c>
      <c r="K99" s="16" t="str">
        <f>IF(Tabela352[[#This Row],[Qualificação]]="AGENTE DE COMÉRCIO EXTERIOR",E99*0.25,IF(I99&gt;=90%,"",IF(AND(I99&gt;=70%,I99&lt;90%),"Prazo Adicional - K13 art. 22*",IF(I99&lt;70%,E99*0.25))))</f>
        <v/>
      </c>
      <c r="L99" s="25">
        <f t="shared" si="12"/>
        <v>791.68000000000006</v>
      </c>
    </row>
    <row r="100" spans="1:12" x14ac:dyDescent="0.35">
      <c r="A100">
        <v>9013537735</v>
      </c>
      <c r="B100" s="14" t="s">
        <v>117</v>
      </c>
      <c r="C100" s="14" t="s">
        <v>249</v>
      </c>
      <c r="D100" s="14" t="s">
        <v>290</v>
      </c>
      <c r="E100" s="15">
        <v>19507</v>
      </c>
      <c r="F100" s="16">
        <f t="shared" si="8"/>
        <v>13654.9</v>
      </c>
      <c r="G100" s="16">
        <f t="shared" si="9"/>
        <v>17556.3</v>
      </c>
      <c r="H100" s="15">
        <v>18000</v>
      </c>
      <c r="I100" s="24">
        <f t="shared" si="10"/>
        <v>0.92274568103757626</v>
      </c>
      <c r="J100" s="19" t="str">
        <f t="shared" si="11"/>
        <v>Sim</v>
      </c>
      <c r="K100" s="16" t="str">
        <f>IF(Tabela352[[#This Row],[Qualificação]]="AGENTE DE COMÉRCIO EXTERIOR",E100*0.25,IF(I100&gt;=90%,"",IF(AND(I100&gt;=70%,I100&lt;90%),"Prazo Adicional - K13 art. 22*",IF(I100&lt;70%,E100*0.25))))</f>
        <v/>
      </c>
      <c r="L100" s="25">
        <f t="shared" si="12"/>
        <v>780.28</v>
      </c>
    </row>
    <row r="101" spans="1:12" x14ac:dyDescent="0.35">
      <c r="A101">
        <v>9013642699</v>
      </c>
      <c r="B101" s="14" t="s">
        <v>118</v>
      </c>
      <c r="C101" s="14" t="s">
        <v>250</v>
      </c>
      <c r="D101" s="14" t="s">
        <v>290</v>
      </c>
      <c r="E101" s="15">
        <v>19247</v>
      </c>
      <c r="F101" s="16">
        <f t="shared" si="8"/>
        <v>13472.9</v>
      </c>
      <c r="G101" s="16">
        <f t="shared" si="9"/>
        <v>17322.3</v>
      </c>
      <c r="H101" s="15">
        <v>9000</v>
      </c>
      <c r="I101" s="24">
        <f t="shared" si="10"/>
        <v>0.46760534109211827</v>
      </c>
      <c r="J101" s="19" t="str">
        <f t="shared" si="11"/>
        <v>Não</v>
      </c>
      <c r="K101" s="16">
        <f>IF(Tabela352[[#This Row],[Qualificação]]="AGENTE DE COMÉRCIO EXTERIOR",E101*0.25,IF(I101&gt;=90%,"",IF(AND(I101&gt;=70%,I101&lt;90%),"Prazo Adicional - K13 art. 22*",IF(I101&lt;70%,E101*0.25))))</f>
        <v>4811.75</v>
      </c>
      <c r="L101" s="25">
        <f t="shared" si="12"/>
        <v>769.88</v>
      </c>
    </row>
    <row r="102" spans="1:12" x14ac:dyDescent="0.35">
      <c r="A102">
        <v>9013687183</v>
      </c>
      <c r="B102" s="14" t="s">
        <v>119</v>
      </c>
      <c r="C102" s="14" t="s">
        <v>251</v>
      </c>
      <c r="D102" s="14" t="s">
        <v>290</v>
      </c>
      <c r="E102" s="15">
        <v>17027</v>
      </c>
      <c r="F102" s="16">
        <f t="shared" si="8"/>
        <v>11918.9</v>
      </c>
      <c r="G102" s="16">
        <f t="shared" si="9"/>
        <v>15324.300000000001</v>
      </c>
      <c r="H102" s="15">
        <v>5000</v>
      </c>
      <c r="I102" s="24">
        <f t="shared" si="10"/>
        <v>0.29365125976390438</v>
      </c>
      <c r="J102" s="19" t="str">
        <f t="shared" si="11"/>
        <v>Não</v>
      </c>
      <c r="K102" s="16">
        <f>IF(Tabela352[[#This Row],[Qualificação]]="AGENTE DE COMÉRCIO EXTERIOR",E102*0.25,IF(I102&gt;=90%,"",IF(AND(I102&gt;=70%,I102&lt;90%),"Prazo Adicional - K13 art. 22*",IF(I102&lt;70%,E102*0.25))))</f>
        <v>4256.75</v>
      </c>
      <c r="L102" s="25">
        <f t="shared" si="12"/>
        <v>681.08</v>
      </c>
    </row>
    <row r="103" spans="1:12" x14ac:dyDescent="0.35">
      <c r="A103">
        <v>9015009178</v>
      </c>
      <c r="B103" s="14" t="s">
        <v>120</v>
      </c>
      <c r="C103" s="14" t="s">
        <v>252</v>
      </c>
      <c r="D103" s="14" t="s">
        <v>290</v>
      </c>
      <c r="E103" s="15">
        <v>15734</v>
      </c>
      <c r="F103" s="16">
        <f t="shared" si="8"/>
        <v>11013.8</v>
      </c>
      <c r="G103" s="16">
        <f t="shared" si="9"/>
        <v>14160.6</v>
      </c>
      <c r="H103" s="15">
        <v>20000</v>
      </c>
      <c r="I103" s="24">
        <f t="shared" si="10"/>
        <v>1.271132579128003</v>
      </c>
      <c r="J103" s="19" t="str">
        <f t="shared" si="11"/>
        <v>Sim</v>
      </c>
      <c r="K103" s="16" t="str">
        <f>IF(Tabela352[[#This Row],[Qualificação]]="AGENTE DE COMÉRCIO EXTERIOR",E103*0.25,IF(I103&gt;=90%,"",IF(AND(I103&gt;=70%,I103&lt;90%),"Prazo Adicional - K13 art. 22*",IF(I103&lt;70%,E103*0.25))))</f>
        <v/>
      </c>
      <c r="L103" s="25">
        <f t="shared" si="12"/>
        <v>629.36</v>
      </c>
    </row>
    <row r="104" spans="1:12" x14ac:dyDescent="0.35">
      <c r="A104">
        <v>9015043391</v>
      </c>
      <c r="B104" s="14" t="s">
        <v>121</v>
      </c>
      <c r="C104" s="14" t="s">
        <v>253</v>
      </c>
      <c r="D104" s="14" t="s">
        <v>290</v>
      </c>
      <c r="E104" s="15">
        <v>15208</v>
      </c>
      <c r="F104" s="16">
        <f t="shared" si="8"/>
        <v>10645.599999999999</v>
      </c>
      <c r="G104" s="16">
        <f t="shared" si="9"/>
        <v>13687.2</v>
      </c>
      <c r="H104" s="15">
        <v>0</v>
      </c>
      <c r="I104" s="24">
        <f t="shared" si="10"/>
        <v>0</v>
      </c>
      <c r="J104" s="19" t="str">
        <f t="shared" si="11"/>
        <v>Não</v>
      </c>
      <c r="K104" s="16">
        <f>IF(Tabela352[[#This Row],[Qualificação]]="AGENTE DE COMÉRCIO EXTERIOR",E104*0.25,IF(I104&gt;=90%,"",IF(AND(I104&gt;=70%,I104&lt;90%),"Prazo Adicional - K13 art. 22*",IF(I104&lt;70%,E104*0.25))))</f>
        <v>3802</v>
      </c>
      <c r="L104" s="25">
        <f t="shared" si="12"/>
        <v>608.32000000000005</v>
      </c>
    </row>
    <row r="105" spans="1:12" x14ac:dyDescent="0.35">
      <c r="A105">
        <v>9015527906</v>
      </c>
      <c r="B105" s="14" t="s">
        <v>122</v>
      </c>
      <c r="C105" s="14" t="s">
        <v>254</v>
      </c>
      <c r="D105" s="14" t="s">
        <v>290</v>
      </c>
      <c r="E105" s="15">
        <v>13986</v>
      </c>
      <c r="F105" s="16">
        <f t="shared" si="8"/>
        <v>9790.1999999999989</v>
      </c>
      <c r="G105" s="16">
        <f t="shared" si="9"/>
        <v>12587.4</v>
      </c>
      <c r="H105" s="15">
        <v>0</v>
      </c>
      <c r="I105" s="24">
        <f t="shared" si="10"/>
        <v>0</v>
      </c>
      <c r="J105" s="19" t="str">
        <f t="shared" si="11"/>
        <v>Não</v>
      </c>
      <c r="K105" s="16">
        <f>IF(Tabela352[[#This Row],[Qualificação]]="AGENTE DE COMÉRCIO EXTERIOR",E105*0.25,IF(I105&gt;=90%,"",IF(AND(I105&gt;=70%,I105&lt;90%),"Prazo Adicional - K13 art. 22*",IF(I105&lt;70%,E105*0.25))))</f>
        <v>3496.5</v>
      </c>
      <c r="L105" s="25">
        <f t="shared" si="12"/>
        <v>559.44000000000005</v>
      </c>
    </row>
    <row r="106" spans="1:12" x14ac:dyDescent="0.35">
      <c r="A106">
        <v>9018054379</v>
      </c>
      <c r="B106" s="14" t="s">
        <v>123</v>
      </c>
      <c r="C106" s="14" t="s">
        <v>255</v>
      </c>
      <c r="D106" s="14" t="s">
        <v>290</v>
      </c>
      <c r="E106" s="15">
        <v>13796</v>
      </c>
      <c r="F106" s="16">
        <f t="shared" si="8"/>
        <v>9657.1999999999989</v>
      </c>
      <c r="G106" s="16">
        <f t="shared" si="9"/>
        <v>12416.4</v>
      </c>
      <c r="H106" s="15">
        <v>25000</v>
      </c>
      <c r="I106" s="24">
        <f t="shared" si="10"/>
        <v>1.8121194549144679</v>
      </c>
      <c r="J106" s="19" t="str">
        <f t="shared" si="11"/>
        <v>Sim</v>
      </c>
      <c r="K106" s="16" t="str">
        <f>IF(Tabela352[[#This Row],[Qualificação]]="AGENTE DE COMÉRCIO EXTERIOR",E106*0.25,IF(I106&gt;=90%,"",IF(AND(I106&gt;=70%,I106&lt;90%),"Prazo Adicional - K13 art. 22*",IF(I106&lt;70%,E106*0.25))))</f>
        <v/>
      </c>
      <c r="L106" s="25">
        <f t="shared" si="12"/>
        <v>551.84</v>
      </c>
    </row>
    <row r="107" spans="1:12" x14ac:dyDescent="0.35">
      <c r="A107">
        <v>9019537471</v>
      </c>
      <c r="B107" s="14" t="s">
        <v>124</v>
      </c>
      <c r="C107" s="14" t="s">
        <v>256</v>
      </c>
      <c r="D107" s="14" t="s">
        <v>290</v>
      </c>
      <c r="E107" s="15">
        <v>13650</v>
      </c>
      <c r="F107" s="16">
        <f t="shared" si="8"/>
        <v>9555</v>
      </c>
      <c r="G107" s="16">
        <f t="shared" si="9"/>
        <v>12285</v>
      </c>
      <c r="H107" s="15">
        <v>15000</v>
      </c>
      <c r="I107" s="24">
        <f t="shared" si="10"/>
        <v>1.098901098901099</v>
      </c>
      <c r="J107" s="19" t="str">
        <f t="shared" si="11"/>
        <v>Sim</v>
      </c>
      <c r="K107" s="16" t="str">
        <f>IF(Tabela352[[#This Row],[Qualificação]]="AGENTE DE COMÉRCIO EXTERIOR",E107*0.25,IF(I107&gt;=90%,"",IF(AND(I107&gt;=70%,I107&lt;90%),"Prazo Adicional - K13 art. 22*",IF(I107&lt;70%,E107*0.25))))</f>
        <v/>
      </c>
      <c r="L107" s="25">
        <f t="shared" si="12"/>
        <v>546</v>
      </c>
    </row>
    <row r="108" spans="1:12" x14ac:dyDescent="0.35">
      <c r="A108">
        <v>9019818301</v>
      </c>
      <c r="B108" s="14" t="s">
        <v>125</v>
      </c>
      <c r="C108" s="14" t="s">
        <v>257</v>
      </c>
      <c r="D108" s="14" t="s">
        <v>290</v>
      </c>
      <c r="E108" s="15">
        <v>13251</v>
      </c>
      <c r="F108" s="16">
        <f t="shared" si="8"/>
        <v>9275.6999999999989</v>
      </c>
      <c r="G108" s="16">
        <f t="shared" si="9"/>
        <v>11925.9</v>
      </c>
      <c r="H108" s="15">
        <v>6000</v>
      </c>
      <c r="I108" s="24">
        <f t="shared" si="10"/>
        <v>0.45279601539506453</v>
      </c>
      <c r="J108" s="19" t="str">
        <f t="shared" si="11"/>
        <v>Não</v>
      </c>
      <c r="K108" s="16">
        <f>IF(Tabela352[[#This Row],[Qualificação]]="AGENTE DE COMÉRCIO EXTERIOR",E108*0.25,IF(I108&gt;=90%,"",IF(AND(I108&gt;=70%,I108&lt;90%),"Prazo Adicional - K13 art. 22*",IF(I108&lt;70%,E108*0.25))))</f>
        <v>3312.75</v>
      </c>
      <c r="L108" s="25">
        <f t="shared" si="12"/>
        <v>530.04</v>
      </c>
    </row>
    <row r="109" spans="1:12" x14ac:dyDescent="0.35">
      <c r="A109">
        <v>9020003699</v>
      </c>
      <c r="B109" s="14" t="s">
        <v>126</v>
      </c>
      <c r="C109" s="14" t="s">
        <v>258</v>
      </c>
      <c r="D109" s="14" t="s">
        <v>290</v>
      </c>
      <c r="E109" s="15">
        <v>11494</v>
      </c>
      <c r="F109" s="16">
        <f t="shared" si="8"/>
        <v>8045.7999999999993</v>
      </c>
      <c r="G109" s="16">
        <f t="shared" si="9"/>
        <v>10344.6</v>
      </c>
      <c r="H109" s="15">
        <v>0</v>
      </c>
      <c r="I109" s="24">
        <f t="shared" si="10"/>
        <v>0</v>
      </c>
      <c r="J109" s="19" t="str">
        <f t="shared" si="11"/>
        <v>Não</v>
      </c>
      <c r="K109" s="16">
        <f>IF(Tabela352[[#This Row],[Qualificação]]="AGENTE DE COMÉRCIO EXTERIOR",E109*0.25,IF(I109&gt;=90%,"",IF(AND(I109&gt;=70%,I109&lt;90%),"Prazo Adicional - K13 art. 22*",IF(I109&lt;70%,E109*0.25))))</f>
        <v>2873.5</v>
      </c>
      <c r="L109" s="25">
        <f t="shared" si="12"/>
        <v>459.76</v>
      </c>
    </row>
    <row r="110" spans="1:12" x14ac:dyDescent="0.35">
      <c r="A110">
        <v>9024870441</v>
      </c>
      <c r="B110" s="14" t="s">
        <v>127</v>
      </c>
      <c r="C110" s="14" t="s">
        <v>259</v>
      </c>
      <c r="D110" s="14" t="s">
        <v>290</v>
      </c>
      <c r="E110" s="15">
        <v>11420</v>
      </c>
      <c r="F110" s="16">
        <f t="shared" si="8"/>
        <v>7993.9999999999991</v>
      </c>
      <c r="G110" s="16">
        <f t="shared" si="9"/>
        <v>10278</v>
      </c>
      <c r="H110" s="15">
        <v>14000</v>
      </c>
      <c r="I110" s="24">
        <f t="shared" si="10"/>
        <v>1.2259194395796849</v>
      </c>
      <c r="J110" s="19" t="str">
        <f t="shared" si="11"/>
        <v>Sim</v>
      </c>
      <c r="K110" s="16" t="str">
        <f>IF(Tabela352[[#This Row],[Qualificação]]="AGENTE DE COMÉRCIO EXTERIOR",E110*0.25,IF(I110&gt;=90%,"",IF(AND(I110&gt;=70%,I110&lt;90%),"Prazo Adicional - K13 art. 22*",IF(I110&lt;70%,E110*0.25))))</f>
        <v/>
      </c>
      <c r="L110" s="25">
        <f t="shared" si="12"/>
        <v>456.8</v>
      </c>
    </row>
    <row r="111" spans="1:12" x14ac:dyDescent="0.35">
      <c r="A111">
        <v>9027777903</v>
      </c>
      <c r="B111" s="14" t="s">
        <v>128</v>
      </c>
      <c r="C111" s="14" t="s">
        <v>260</v>
      </c>
      <c r="D111" s="14" t="s">
        <v>290</v>
      </c>
      <c r="E111" s="15">
        <v>11362</v>
      </c>
      <c r="F111" s="16">
        <f t="shared" si="8"/>
        <v>7953.4</v>
      </c>
      <c r="G111" s="16">
        <f t="shared" si="9"/>
        <v>10225.800000000001</v>
      </c>
      <c r="H111" s="15">
        <v>0</v>
      </c>
      <c r="I111" s="24">
        <f t="shared" si="10"/>
        <v>0</v>
      </c>
      <c r="J111" s="19" t="str">
        <f t="shared" si="11"/>
        <v>Não</v>
      </c>
      <c r="K111" s="16">
        <f>IF(Tabela352[[#This Row],[Qualificação]]="AGENTE DE COMÉRCIO EXTERIOR",E111*0.25,IF(I111&gt;=90%,"",IF(AND(I111&gt;=70%,I111&lt;90%),"Prazo Adicional - K13 art. 22*",IF(I111&lt;70%,E111*0.25))))</f>
        <v>2840.5</v>
      </c>
      <c r="L111" s="25">
        <f t="shared" si="12"/>
        <v>454.48</v>
      </c>
    </row>
    <row r="112" spans="1:12" x14ac:dyDescent="0.35">
      <c r="A112">
        <v>9027951210</v>
      </c>
      <c r="B112" s="14" t="s">
        <v>129</v>
      </c>
      <c r="C112" s="14" t="s">
        <v>261</v>
      </c>
      <c r="D112" s="14" t="s">
        <v>290</v>
      </c>
      <c r="E112" s="15">
        <v>10737</v>
      </c>
      <c r="F112" s="16">
        <f t="shared" si="8"/>
        <v>7515.9</v>
      </c>
      <c r="G112" s="16">
        <f t="shared" si="9"/>
        <v>9663.3000000000011</v>
      </c>
      <c r="H112" s="15">
        <v>14300</v>
      </c>
      <c r="I112" s="24">
        <f t="shared" si="10"/>
        <v>1.3318431591692279</v>
      </c>
      <c r="J112" s="19" t="str">
        <f t="shared" si="11"/>
        <v>Sim</v>
      </c>
      <c r="K112" s="16" t="str">
        <f>IF(Tabela352[[#This Row],[Qualificação]]="AGENTE DE COMÉRCIO EXTERIOR",E112*0.25,IF(I112&gt;=90%,"",IF(AND(I112&gt;=70%,I112&lt;90%),"Prazo Adicional - K13 art. 22*",IF(I112&lt;70%,E112*0.25))))</f>
        <v/>
      </c>
      <c r="L112" s="25">
        <f t="shared" si="12"/>
        <v>429.48</v>
      </c>
    </row>
    <row r="113" spans="1:12" x14ac:dyDescent="0.35">
      <c r="A113">
        <v>9029316596</v>
      </c>
      <c r="B113" s="14" t="s">
        <v>130</v>
      </c>
      <c r="C113" s="14" t="s">
        <v>262</v>
      </c>
      <c r="D113" s="14" t="s">
        <v>290</v>
      </c>
      <c r="E113" s="15">
        <v>10540</v>
      </c>
      <c r="F113" s="16">
        <f t="shared" si="8"/>
        <v>7377.9999999999991</v>
      </c>
      <c r="G113" s="16">
        <f t="shared" si="9"/>
        <v>9486</v>
      </c>
      <c r="H113" s="15">
        <v>14500</v>
      </c>
      <c r="I113" s="24">
        <f t="shared" si="10"/>
        <v>1.3757115749525617</v>
      </c>
      <c r="J113" s="19" t="str">
        <f t="shared" si="11"/>
        <v>Sim</v>
      </c>
      <c r="K113" s="16" t="str">
        <f>IF(Tabela352[[#This Row],[Qualificação]]="AGENTE DE COMÉRCIO EXTERIOR",E113*0.25,IF(I113&gt;=90%,"",IF(AND(I113&gt;=70%,I113&lt;90%),"Prazo Adicional - K13 art. 22*",IF(I113&lt;70%,E113*0.25))))</f>
        <v/>
      </c>
      <c r="L113" s="25">
        <f t="shared" si="12"/>
        <v>421.6</v>
      </c>
    </row>
    <row r="114" spans="1:12" x14ac:dyDescent="0.35">
      <c r="A114">
        <v>9030974737</v>
      </c>
      <c r="B114" s="14" t="s">
        <v>131</v>
      </c>
      <c r="C114" s="14" t="s">
        <v>263</v>
      </c>
      <c r="D114" s="14" t="s">
        <v>290</v>
      </c>
      <c r="E114" s="15">
        <v>7494</v>
      </c>
      <c r="F114" s="16">
        <f t="shared" si="8"/>
        <v>5245.7999999999993</v>
      </c>
      <c r="G114" s="16">
        <f t="shared" si="9"/>
        <v>6744.6</v>
      </c>
      <c r="H114" s="15">
        <v>0</v>
      </c>
      <c r="I114" s="24">
        <f t="shared" si="10"/>
        <v>0</v>
      </c>
      <c r="J114" s="19" t="str">
        <f t="shared" si="11"/>
        <v>Não</v>
      </c>
      <c r="K114" s="16">
        <f>IF(Tabela352[[#This Row],[Qualificação]]="AGENTE DE COMÉRCIO EXTERIOR",E114*0.25,IF(I114&gt;=90%,"",IF(AND(I114&gt;=70%,I114&lt;90%),"Prazo Adicional - K13 art. 22*",IF(I114&lt;70%,E114*0.25))))</f>
        <v>1873.5</v>
      </c>
      <c r="L114" s="25">
        <f t="shared" si="12"/>
        <v>299.76</v>
      </c>
    </row>
    <row r="115" spans="1:12" x14ac:dyDescent="0.35">
      <c r="A115">
        <v>9031093639</v>
      </c>
      <c r="B115" s="14" t="s">
        <v>132</v>
      </c>
      <c r="C115" s="14" t="s">
        <v>264</v>
      </c>
      <c r="D115" s="14" t="s">
        <v>290</v>
      </c>
      <c r="E115" s="15">
        <v>7269</v>
      </c>
      <c r="F115" s="16">
        <f t="shared" si="8"/>
        <v>5088.2999999999993</v>
      </c>
      <c r="G115" s="16">
        <f t="shared" si="9"/>
        <v>6542.1</v>
      </c>
      <c r="H115" s="15">
        <v>0</v>
      </c>
      <c r="I115" s="24">
        <f t="shared" si="10"/>
        <v>0</v>
      </c>
      <c r="J115" s="19" t="str">
        <f t="shared" si="11"/>
        <v>Não</v>
      </c>
      <c r="K115" s="16">
        <f>IF(Tabela352[[#This Row],[Qualificação]]="AGENTE DE COMÉRCIO EXTERIOR",E115*0.25,IF(I115&gt;=90%,"",IF(AND(I115&gt;=70%,I115&lt;90%),"Prazo Adicional - K13 art. 22*",IF(I115&lt;70%,E115*0.25))))</f>
        <v>1817.25</v>
      </c>
      <c r="L115" s="25">
        <f t="shared" si="12"/>
        <v>290.76</v>
      </c>
    </row>
    <row r="116" spans="1:12" x14ac:dyDescent="0.35">
      <c r="A116">
        <v>9034671567</v>
      </c>
      <c r="B116" s="14" t="s">
        <v>133</v>
      </c>
      <c r="C116" s="14" t="s">
        <v>265</v>
      </c>
      <c r="D116" s="14" t="s">
        <v>290</v>
      </c>
      <c r="E116" s="15">
        <v>6637</v>
      </c>
      <c r="F116" s="16">
        <f t="shared" si="8"/>
        <v>4645.8999999999996</v>
      </c>
      <c r="G116" s="16">
        <f t="shared" si="9"/>
        <v>5973.3</v>
      </c>
      <c r="H116" s="15">
        <v>5600</v>
      </c>
      <c r="I116" s="24">
        <f t="shared" si="10"/>
        <v>0.84375470845261413</v>
      </c>
      <c r="J116" s="19" t="str">
        <f t="shared" si="11"/>
        <v>Não</v>
      </c>
      <c r="K116" s="16" t="str">
        <f>IF(Tabela352[[#This Row],[Qualificação]]="AGENTE DE COMÉRCIO EXTERIOR",E116*0.25,IF(I116&gt;=90%,"",IF(AND(I116&gt;=70%,I116&lt;90%),"Prazo Adicional - K13 art. 22*",IF(I116&lt;70%,E116*0.25))))</f>
        <v>Prazo Adicional - K13 art. 22*</v>
      </c>
      <c r="L116" s="25">
        <f t="shared" si="12"/>
        <v>265.48</v>
      </c>
    </row>
    <row r="117" spans="1:12" x14ac:dyDescent="0.35">
      <c r="A117">
        <v>9035637796</v>
      </c>
      <c r="B117" s="14" t="s">
        <v>134</v>
      </c>
      <c r="C117" s="14" t="s">
        <v>266</v>
      </c>
      <c r="D117" s="14" t="s">
        <v>290</v>
      </c>
      <c r="E117" s="15">
        <v>6611</v>
      </c>
      <c r="F117" s="16">
        <f t="shared" si="8"/>
        <v>4627.7</v>
      </c>
      <c r="G117" s="16">
        <f t="shared" si="9"/>
        <v>5949.9000000000005</v>
      </c>
      <c r="H117" s="15">
        <v>7000</v>
      </c>
      <c r="I117" s="24">
        <f t="shared" si="10"/>
        <v>1.0588413250642867</v>
      </c>
      <c r="J117" s="19" t="str">
        <f t="shared" si="11"/>
        <v>Sim</v>
      </c>
      <c r="K117" s="16" t="str">
        <f>IF(Tabela352[[#This Row],[Qualificação]]="AGENTE DE COMÉRCIO EXTERIOR",E117*0.25,IF(I117&gt;=90%,"",IF(AND(I117&gt;=70%,I117&lt;90%),"Prazo Adicional - K13 art. 22*",IF(I117&lt;70%,E117*0.25))))</f>
        <v/>
      </c>
      <c r="L117" s="25">
        <f t="shared" si="12"/>
        <v>264.44</v>
      </c>
    </row>
    <row r="118" spans="1:12" x14ac:dyDescent="0.35">
      <c r="A118">
        <v>9037216363</v>
      </c>
      <c r="B118" s="14" t="s">
        <v>135</v>
      </c>
      <c r="C118" s="14" t="s">
        <v>267</v>
      </c>
      <c r="D118" s="14" t="s">
        <v>290</v>
      </c>
      <c r="E118" s="15">
        <v>6238</v>
      </c>
      <c r="F118" s="16">
        <f t="shared" si="8"/>
        <v>4366.5999999999995</v>
      </c>
      <c r="G118" s="16">
        <f t="shared" si="9"/>
        <v>5614.2</v>
      </c>
      <c r="H118" s="15">
        <v>8000</v>
      </c>
      <c r="I118" s="24">
        <f t="shared" si="10"/>
        <v>1.2824623276691247</v>
      </c>
      <c r="J118" s="19" t="str">
        <f t="shared" si="11"/>
        <v>Sim</v>
      </c>
      <c r="K118" s="16" t="str">
        <f>IF(Tabela352[[#This Row],[Qualificação]]="AGENTE DE COMÉRCIO EXTERIOR",E118*0.25,IF(I118&gt;=90%,"",IF(AND(I118&gt;=70%,I118&lt;90%),"Prazo Adicional - K13 art. 22*",IF(I118&lt;70%,E118*0.25))))</f>
        <v/>
      </c>
      <c r="L118" s="25">
        <f t="shared" si="12"/>
        <v>249.52</v>
      </c>
    </row>
    <row r="119" spans="1:12" x14ac:dyDescent="0.35">
      <c r="A119">
        <v>9042865864</v>
      </c>
      <c r="B119" s="14" t="s">
        <v>136</v>
      </c>
      <c r="C119" s="14" t="s">
        <v>268</v>
      </c>
      <c r="D119" s="14" t="s">
        <v>290</v>
      </c>
      <c r="E119" s="15">
        <v>5846</v>
      </c>
      <c r="F119" s="16">
        <f t="shared" si="8"/>
        <v>4092.2</v>
      </c>
      <c r="G119" s="16">
        <f t="shared" si="9"/>
        <v>5261.4000000000005</v>
      </c>
      <c r="H119" s="15">
        <v>4300</v>
      </c>
      <c r="I119" s="24">
        <f t="shared" si="10"/>
        <v>0.73554567225453305</v>
      </c>
      <c r="J119" s="19" t="str">
        <f t="shared" si="11"/>
        <v>Não</v>
      </c>
      <c r="K119" s="16" t="str">
        <f>IF(Tabela352[[#This Row],[Qualificação]]="AGENTE DE COMÉRCIO EXTERIOR",E119*0.25,IF(I119&gt;=90%,"",IF(AND(I119&gt;=70%,I119&lt;90%),"Prazo Adicional - K13 art. 22*",IF(I119&lt;70%,E119*0.25))))</f>
        <v>Prazo Adicional - K13 art. 22*</v>
      </c>
      <c r="L119" s="25">
        <f t="shared" si="12"/>
        <v>233.84</v>
      </c>
    </row>
    <row r="120" spans="1:12" x14ac:dyDescent="0.35">
      <c r="A120">
        <v>9043545284</v>
      </c>
      <c r="B120" s="14" t="s">
        <v>137</v>
      </c>
      <c r="C120" s="14" t="s">
        <v>269</v>
      </c>
      <c r="D120" s="14" t="s">
        <v>290</v>
      </c>
      <c r="E120" s="15">
        <v>5364</v>
      </c>
      <c r="F120" s="16">
        <f t="shared" si="8"/>
        <v>3754.7999999999997</v>
      </c>
      <c r="G120" s="16">
        <f t="shared" si="9"/>
        <v>4827.6000000000004</v>
      </c>
      <c r="H120" s="15">
        <v>1820</v>
      </c>
      <c r="I120" s="24">
        <f t="shared" si="10"/>
        <v>0.33929903057419836</v>
      </c>
      <c r="J120" s="19" t="str">
        <f t="shared" si="11"/>
        <v>Não</v>
      </c>
      <c r="K120" s="16">
        <f>IF(Tabela352[[#This Row],[Qualificação]]="AGENTE DE COMÉRCIO EXTERIOR",E120*0.25,IF(I120&gt;=90%,"",IF(AND(I120&gt;=70%,I120&lt;90%),"Prazo Adicional - K13 art. 22*",IF(I120&lt;70%,E120*0.25))))</f>
        <v>1341</v>
      </c>
      <c r="L120" s="25">
        <f t="shared" si="12"/>
        <v>214.56</v>
      </c>
    </row>
    <row r="121" spans="1:12" x14ac:dyDescent="0.35">
      <c r="A121">
        <v>9043619832</v>
      </c>
      <c r="B121" s="14" t="s">
        <v>138</v>
      </c>
      <c r="C121" s="14" t="s">
        <v>270</v>
      </c>
      <c r="D121" s="14" t="s">
        <v>290</v>
      </c>
      <c r="E121" s="15">
        <v>4854</v>
      </c>
      <c r="F121" s="16">
        <f t="shared" si="8"/>
        <v>3397.7999999999997</v>
      </c>
      <c r="G121" s="16">
        <f t="shared" si="9"/>
        <v>4368.6000000000004</v>
      </c>
      <c r="H121" s="15">
        <v>3500</v>
      </c>
      <c r="I121" s="24">
        <f t="shared" si="10"/>
        <v>0.72105480016481249</v>
      </c>
      <c r="J121" s="19" t="str">
        <f t="shared" si="11"/>
        <v>Não</v>
      </c>
      <c r="K121" s="16" t="str">
        <f>IF(Tabela352[[#This Row],[Qualificação]]="AGENTE DE COMÉRCIO EXTERIOR",E121*0.25,IF(I121&gt;=90%,"",IF(AND(I121&gt;=70%,I121&lt;90%),"Prazo Adicional - K13 art. 22*",IF(I121&lt;70%,E121*0.25))))</f>
        <v>Prazo Adicional - K13 art. 22*</v>
      </c>
      <c r="L121" s="25">
        <f t="shared" si="12"/>
        <v>194.16</v>
      </c>
    </row>
    <row r="122" spans="1:12" x14ac:dyDescent="0.35">
      <c r="A122">
        <v>9045335934</v>
      </c>
      <c r="B122" s="14" t="s">
        <v>139</v>
      </c>
      <c r="C122" s="14" t="s">
        <v>271</v>
      </c>
      <c r="D122" s="14" t="s">
        <v>290</v>
      </c>
      <c r="E122" s="15">
        <v>3996</v>
      </c>
      <c r="F122" s="16">
        <f t="shared" si="8"/>
        <v>2797.2</v>
      </c>
      <c r="G122" s="16">
        <f t="shared" si="9"/>
        <v>3596.4</v>
      </c>
      <c r="H122" s="15">
        <v>4000</v>
      </c>
      <c r="I122" s="24">
        <f t="shared" si="10"/>
        <v>1.0010010010010011</v>
      </c>
      <c r="J122" s="19" t="str">
        <f t="shared" si="11"/>
        <v>Sim</v>
      </c>
      <c r="K122" s="16" t="str">
        <f>IF(Tabela352[[#This Row],[Qualificação]]="AGENTE DE COMÉRCIO EXTERIOR",E122*0.25,IF(I122&gt;=90%,"",IF(AND(I122&gt;=70%,I122&lt;90%),"Prazo Adicional - K13 art. 22*",IF(I122&lt;70%,E122*0.25))))</f>
        <v/>
      </c>
      <c r="L122" s="25">
        <f t="shared" si="12"/>
        <v>159.84</v>
      </c>
    </row>
    <row r="123" spans="1:12" x14ac:dyDescent="0.35">
      <c r="A123">
        <v>9045483054</v>
      </c>
      <c r="B123" s="14" t="s">
        <v>140</v>
      </c>
      <c r="C123" s="14" t="s">
        <v>272</v>
      </c>
      <c r="D123" s="14" t="s">
        <v>290</v>
      </c>
      <c r="E123" s="15">
        <v>3786</v>
      </c>
      <c r="F123" s="16">
        <f t="shared" si="8"/>
        <v>2650.2</v>
      </c>
      <c r="G123" s="16">
        <f t="shared" si="9"/>
        <v>3407.4</v>
      </c>
      <c r="H123" s="15">
        <v>4000</v>
      </c>
      <c r="I123" s="24">
        <f t="shared" si="10"/>
        <v>1.0565240359218173</v>
      </c>
      <c r="J123" s="19" t="str">
        <f t="shared" si="11"/>
        <v>Sim</v>
      </c>
      <c r="K123" s="16" t="str">
        <f>IF(Tabela352[[#This Row],[Qualificação]]="AGENTE DE COMÉRCIO EXTERIOR",E123*0.25,IF(I123&gt;=90%,"",IF(AND(I123&gt;=70%,I123&lt;90%),"Prazo Adicional - K13 art. 22*",IF(I123&lt;70%,E123*0.25))))</f>
        <v/>
      </c>
      <c r="L123" s="25">
        <f t="shared" si="12"/>
        <v>151.44</v>
      </c>
    </row>
    <row r="124" spans="1:12" x14ac:dyDescent="0.35">
      <c r="A124">
        <v>9046710597</v>
      </c>
      <c r="B124" s="14" t="s">
        <v>141</v>
      </c>
      <c r="C124" s="14" t="s">
        <v>273</v>
      </c>
      <c r="D124" s="14" t="s">
        <v>290</v>
      </c>
      <c r="E124" s="15">
        <v>2555</v>
      </c>
      <c r="F124" s="16">
        <f t="shared" si="8"/>
        <v>1788.5</v>
      </c>
      <c r="G124" s="16">
        <f t="shared" si="9"/>
        <v>2299.5</v>
      </c>
      <c r="H124" s="15">
        <v>0</v>
      </c>
      <c r="I124" s="24">
        <f t="shared" si="10"/>
        <v>0</v>
      </c>
      <c r="J124" s="19" t="str">
        <f t="shared" si="11"/>
        <v>Não</v>
      </c>
      <c r="K124" s="16">
        <f>IF(Tabela352[[#This Row],[Qualificação]]="AGENTE DE COMÉRCIO EXTERIOR",E124*0.25,IF(I124&gt;=90%,"",IF(AND(I124&gt;=70%,I124&lt;90%),"Prazo Adicional - K13 art. 22*",IF(I124&lt;70%,E124*0.25))))</f>
        <v>638.75</v>
      </c>
      <c r="L124" s="25">
        <f t="shared" si="12"/>
        <v>102.2</v>
      </c>
    </row>
    <row r="125" spans="1:12" x14ac:dyDescent="0.35">
      <c r="A125">
        <v>9047062997</v>
      </c>
      <c r="B125" s="14" t="s">
        <v>142</v>
      </c>
      <c r="C125" s="14" t="s">
        <v>274</v>
      </c>
      <c r="D125" s="14" t="s">
        <v>290</v>
      </c>
      <c r="E125" s="15">
        <v>2525</v>
      </c>
      <c r="F125" s="16">
        <f t="shared" si="8"/>
        <v>1767.5</v>
      </c>
      <c r="G125" s="16">
        <f t="shared" si="9"/>
        <v>2272.5</v>
      </c>
      <c r="H125" s="15">
        <v>0</v>
      </c>
      <c r="I125" s="24">
        <f t="shared" si="10"/>
        <v>0</v>
      </c>
      <c r="J125" s="19" t="str">
        <f t="shared" si="11"/>
        <v>Não</v>
      </c>
      <c r="K125" s="16">
        <f>IF(Tabela352[[#This Row],[Qualificação]]="AGENTE DE COMÉRCIO EXTERIOR",E125*0.25,IF(I125&gt;=90%,"",IF(AND(I125&gt;=70%,I125&lt;90%),"Prazo Adicional - K13 art. 22*",IF(I125&lt;70%,E125*0.25))))</f>
        <v>631.25</v>
      </c>
      <c r="L125" s="25">
        <f t="shared" si="12"/>
        <v>101</v>
      </c>
    </row>
    <row r="126" spans="1:12" x14ac:dyDescent="0.35">
      <c r="A126">
        <v>9047063128</v>
      </c>
      <c r="B126" s="14" t="s">
        <v>143</v>
      </c>
      <c r="C126" s="14" t="s">
        <v>275</v>
      </c>
      <c r="D126" s="14" t="s">
        <v>289</v>
      </c>
      <c r="E126" s="15">
        <v>2033</v>
      </c>
      <c r="F126" s="16">
        <f t="shared" si="8"/>
        <v>1423.1</v>
      </c>
      <c r="G126" s="16">
        <f t="shared" si="9"/>
        <v>1829.7</v>
      </c>
      <c r="H126" s="15">
        <v>0</v>
      </c>
      <c r="I126" s="24">
        <f t="shared" si="10"/>
        <v>0</v>
      </c>
      <c r="J126" s="19" t="str">
        <f t="shared" si="11"/>
        <v>Não</v>
      </c>
      <c r="K126" s="16">
        <f>IF(Tabela352[[#This Row],[Qualificação]]="AGENTE DE COMÉRCIO EXTERIOR",E126*0.25,IF(I126&gt;=90%,"",IF(AND(I126&gt;=70%,I126&lt;90%),"Prazo Adicional - K13 art. 22*",IF(I126&lt;70%,E126*0.25))))</f>
        <v>508.25</v>
      </c>
      <c r="L126" s="25">
        <f t="shared" si="12"/>
        <v>81.320000000000007</v>
      </c>
    </row>
    <row r="127" spans="1:12" x14ac:dyDescent="0.35">
      <c r="A127">
        <v>9047524632</v>
      </c>
      <c r="B127" s="14" t="s">
        <v>144</v>
      </c>
      <c r="C127" s="14" t="s">
        <v>276</v>
      </c>
      <c r="D127" s="14" t="s">
        <v>289</v>
      </c>
      <c r="E127" s="15">
        <v>2028</v>
      </c>
      <c r="F127" s="16">
        <f t="shared" si="8"/>
        <v>1419.6</v>
      </c>
      <c r="G127" s="16">
        <f t="shared" si="9"/>
        <v>1825.2</v>
      </c>
      <c r="H127" s="15">
        <v>0</v>
      </c>
      <c r="I127" s="24">
        <f t="shared" si="10"/>
        <v>0</v>
      </c>
      <c r="J127" s="19" t="str">
        <f t="shared" si="11"/>
        <v>Não</v>
      </c>
      <c r="K127" s="16">
        <f>IF(Tabela352[[#This Row],[Qualificação]]="AGENTE DE COMÉRCIO EXTERIOR",E127*0.25,IF(I127&gt;=90%,"",IF(AND(I127&gt;=70%,I127&lt;90%),"Prazo Adicional - K13 art. 22*",IF(I127&lt;70%,E127*0.25))))</f>
        <v>507</v>
      </c>
      <c r="L127" s="25">
        <f t="shared" si="12"/>
        <v>81.12</v>
      </c>
    </row>
    <row r="128" spans="1:12" x14ac:dyDescent="0.35">
      <c r="A128">
        <v>9048295562</v>
      </c>
      <c r="B128" s="14" t="s">
        <v>145</v>
      </c>
      <c r="C128" s="14" t="s">
        <v>277</v>
      </c>
      <c r="D128" s="14" t="s">
        <v>290</v>
      </c>
      <c r="E128" s="15">
        <v>1823</v>
      </c>
      <c r="F128" s="16">
        <f t="shared" si="8"/>
        <v>1276.0999999999999</v>
      </c>
      <c r="G128" s="16">
        <f t="shared" si="9"/>
        <v>1640.7</v>
      </c>
      <c r="H128" s="15">
        <v>2928</v>
      </c>
      <c r="I128" s="24">
        <f t="shared" si="10"/>
        <v>1.6061437191442678</v>
      </c>
      <c r="J128" s="19" t="str">
        <f t="shared" si="11"/>
        <v>Sim</v>
      </c>
      <c r="K128" s="16" t="str">
        <f>IF(Tabela352[[#This Row],[Qualificação]]="AGENTE DE COMÉRCIO EXTERIOR",E128*0.25,IF(I128&gt;=90%,"",IF(AND(I128&gt;=70%,I128&lt;90%),"Prazo Adicional - K13 art. 22*",IF(I128&lt;70%,E128*0.25))))</f>
        <v/>
      </c>
      <c r="L128" s="25">
        <f t="shared" si="12"/>
        <v>72.92</v>
      </c>
    </row>
    <row r="129" spans="1:12" x14ac:dyDescent="0.35">
      <c r="A129">
        <v>9049213747</v>
      </c>
      <c r="B129" s="14" t="s">
        <v>146</v>
      </c>
      <c r="C129" s="14" t="s">
        <v>278</v>
      </c>
      <c r="D129" s="14" t="s">
        <v>290</v>
      </c>
      <c r="E129" s="15">
        <v>1537</v>
      </c>
      <c r="F129" s="16">
        <f t="shared" si="8"/>
        <v>1075.8999999999999</v>
      </c>
      <c r="G129" s="16">
        <f t="shared" si="9"/>
        <v>1383.3</v>
      </c>
      <c r="H129" s="15">
        <v>12480</v>
      </c>
      <c r="I129" s="24">
        <f t="shared" si="10"/>
        <v>8.1197137280416403</v>
      </c>
      <c r="J129" s="19" t="str">
        <f t="shared" si="11"/>
        <v>Sim</v>
      </c>
      <c r="K129" s="16" t="str">
        <f>IF(Tabela352[[#This Row],[Qualificação]]="AGENTE DE COMÉRCIO EXTERIOR",E129*0.25,IF(I129&gt;=90%,"",IF(AND(I129&gt;=70%,I129&lt;90%),"Prazo Adicional - K13 art. 22*",IF(I129&lt;70%,E129*0.25))))</f>
        <v/>
      </c>
      <c r="L129" s="25">
        <f t="shared" si="12"/>
        <v>61.480000000000004</v>
      </c>
    </row>
    <row r="130" spans="1:12" x14ac:dyDescent="0.35">
      <c r="A130">
        <v>9049972326</v>
      </c>
      <c r="B130" s="14" t="s">
        <v>147</v>
      </c>
      <c r="C130" s="14" t="s">
        <v>279</v>
      </c>
      <c r="D130" s="14" t="s">
        <v>290</v>
      </c>
      <c r="E130" s="15">
        <v>1198</v>
      </c>
      <c r="F130" s="16">
        <f t="shared" si="8"/>
        <v>838.59999999999991</v>
      </c>
      <c r="G130" s="16">
        <f t="shared" si="9"/>
        <v>1078.2</v>
      </c>
      <c r="H130" s="15">
        <v>0</v>
      </c>
      <c r="I130" s="24">
        <f t="shared" si="10"/>
        <v>0</v>
      </c>
      <c r="J130" s="19" t="str">
        <f t="shared" si="11"/>
        <v>Não</v>
      </c>
      <c r="K130" s="16">
        <f>IF(Tabela352[[#This Row],[Qualificação]]="AGENTE DE COMÉRCIO EXTERIOR",E130*0.25,IF(I130&gt;=90%,"",IF(AND(I130&gt;=70%,I130&lt;90%),"Prazo Adicional - K13 art. 22*",IF(I130&lt;70%,E130*0.25))))</f>
        <v>299.5</v>
      </c>
      <c r="L130" s="25">
        <f t="shared" si="12"/>
        <v>47.92</v>
      </c>
    </row>
    <row r="131" spans="1:12" x14ac:dyDescent="0.35">
      <c r="A131">
        <v>9050878908</v>
      </c>
      <c r="B131" s="14" t="s">
        <v>148</v>
      </c>
      <c r="C131" s="14" t="s">
        <v>280</v>
      </c>
      <c r="D131" s="14" t="s">
        <v>290</v>
      </c>
      <c r="E131" s="15">
        <v>1082</v>
      </c>
      <c r="F131" s="16">
        <f t="shared" si="8"/>
        <v>757.4</v>
      </c>
      <c r="G131" s="16">
        <f t="shared" si="9"/>
        <v>973.80000000000007</v>
      </c>
      <c r="H131" s="15">
        <v>0</v>
      </c>
      <c r="I131" s="24">
        <f t="shared" si="10"/>
        <v>0</v>
      </c>
      <c r="J131" s="19" t="str">
        <f t="shared" si="11"/>
        <v>Não</v>
      </c>
      <c r="K131" s="16">
        <f>IF(Tabela352[[#This Row],[Qualificação]]="AGENTE DE COMÉRCIO EXTERIOR",E131*0.25,IF(I131&gt;=90%,"",IF(AND(I131&gt;=70%,I131&lt;90%),"Prazo Adicional - K13 art. 22*",IF(I131&lt;70%,E131*0.25))))</f>
        <v>270.5</v>
      </c>
      <c r="L131" s="25">
        <f t="shared" si="12"/>
        <v>43.28</v>
      </c>
    </row>
    <row r="132" spans="1:12" x14ac:dyDescent="0.35">
      <c r="A132">
        <v>9051466860</v>
      </c>
      <c r="B132" s="14" t="s">
        <v>149</v>
      </c>
      <c r="C132" s="14" t="s">
        <v>281</v>
      </c>
      <c r="D132" s="14" t="s">
        <v>290</v>
      </c>
      <c r="E132" s="15">
        <v>1071</v>
      </c>
      <c r="F132" s="16">
        <f t="shared" si="8"/>
        <v>749.69999999999993</v>
      </c>
      <c r="G132" s="16">
        <f t="shared" si="9"/>
        <v>963.9</v>
      </c>
      <c r="H132" s="15">
        <v>0</v>
      </c>
      <c r="I132" s="24">
        <f t="shared" si="10"/>
        <v>0</v>
      </c>
      <c r="J132" s="19" t="str">
        <f t="shared" si="11"/>
        <v>Não</v>
      </c>
      <c r="K132" s="16">
        <f>IF(Tabela352[[#This Row],[Qualificação]]="AGENTE DE COMÉRCIO EXTERIOR",E132*0.25,IF(I132&gt;=90%,"",IF(AND(I132&gt;=70%,I132&lt;90%),"Prazo Adicional - K13 art. 22*",IF(I132&lt;70%,E132*0.25))))</f>
        <v>267.75</v>
      </c>
      <c r="L132" s="25">
        <f t="shared" si="12"/>
        <v>42.84</v>
      </c>
    </row>
    <row r="133" spans="1:12" x14ac:dyDescent="0.35">
      <c r="A133">
        <v>9051843514</v>
      </c>
      <c r="B133" s="14" t="s">
        <v>150</v>
      </c>
      <c r="C133" s="14" t="s">
        <v>282</v>
      </c>
      <c r="D133" s="14" t="s">
        <v>290</v>
      </c>
      <c r="E133" s="15">
        <v>979</v>
      </c>
      <c r="F133" s="16">
        <f t="shared" si="8"/>
        <v>685.3</v>
      </c>
      <c r="G133" s="16">
        <f t="shared" si="9"/>
        <v>881.1</v>
      </c>
      <c r="H133" s="15">
        <v>0</v>
      </c>
      <c r="I133" s="24">
        <f t="shared" si="10"/>
        <v>0</v>
      </c>
      <c r="J133" s="19" t="str">
        <f t="shared" si="11"/>
        <v>Não</v>
      </c>
      <c r="K133" s="16">
        <f>IF(Tabela352[[#This Row],[Qualificação]]="AGENTE DE COMÉRCIO EXTERIOR",E133*0.25,IF(I133&gt;=90%,"",IF(AND(I133&gt;=70%,I133&lt;90%),"Prazo Adicional - K13 art. 22*",IF(I133&lt;70%,E133*0.25))))</f>
        <v>244.75</v>
      </c>
      <c r="L133" s="25">
        <f t="shared" si="12"/>
        <v>39.160000000000004</v>
      </c>
    </row>
    <row r="134" spans="1:12" x14ac:dyDescent="0.35">
      <c r="A134">
        <v>9053009825</v>
      </c>
      <c r="B134" s="14" t="s">
        <v>151</v>
      </c>
      <c r="C134" s="14" t="s">
        <v>283</v>
      </c>
      <c r="D134" s="14" t="s">
        <v>289</v>
      </c>
      <c r="E134" s="15">
        <v>761</v>
      </c>
      <c r="F134" s="16">
        <f t="shared" si="8"/>
        <v>532.69999999999993</v>
      </c>
      <c r="G134" s="16">
        <f t="shared" si="9"/>
        <v>684.9</v>
      </c>
      <c r="H134" s="15">
        <v>71700</v>
      </c>
      <c r="I134" s="24">
        <f t="shared" si="10"/>
        <v>94.218134034165573</v>
      </c>
      <c r="J134" s="19" t="str">
        <f t="shared" si="11"/>
        <v>Sim</v>
      </c>
      <c r="K134" s="16" t="str">
        <f>IF(Tabela352[[#This Row],[Qualificação]]="AGENTE DE COMÉRCIO EXTERIOR",E134*0.25,IF(I134&gt;=90%,"",IF(AND(I134&gt;=70%,I134&lt;90%),"Prazo Adicional - K13 art. 22*",IF(I134&lt;70%,E134*0.25))))</f>
        <v/>
      </c>
      <c r="L134" s="25">
        <f t="shared" si="12"/>
        <v>30.44</v>
      </c>
    </row>
    <row r="135" spans="1:12" x14ac:dyDescent="0.35">
      <c r="A135">
        <v>9055109565</v>
      </c>
      <c r="B135" s="14" t="s">
        <v>152</v>
      </c>
      <c r="C135" s="14" t="s">
        <v>284</v>
      </c>
      <c r="D135" s="14" t="s">
        <v>290</v>
      </c>
      <c r="E135" s="15">
        <v>356</v>
      </c>
      <c r="F135" s="16">
        <f t="shared" ref="F135:F139" si="13">E135*0.7</f>
        <v>249.2</v>
      </c>
      <c r="G135" s="16">
        <f t="shared" ref="G135:G139" si="14">E135*0.9</f>
        <v>320.40000000000003</v>
      </c>
      <c r="H135" s="15">
        <v>0</v>
      </c>
      <c r="I135" s="24">
        <f t="shared" si="10"/>
        <v>0</v>
      </c>
      <c r="J135" s="19" t="str">
        <f t="shared" si="11"/>
        <v>Não</v>
      </c>
      <c r="K135" s="16">
        <f>IF(Tabela352[[#This Row],[Qualificação]]="AGENTE DE COMÉRCIO EXTERIOR",E135*0.25,IF(I135&gt;=90%,"",IF(AND(I135&gt;=70%,I135&lt;90%),"Prazo Adicional - K13 art. 22*",IF(I135&lt;70%,E135*0.25))))</f>
        <v>89</v>
      </c>
      <c r="L135" s="25">
        <f t="shared" si="12"/>
        <v>14.24</v>
      </c>
    </row>
    <row r="136" spans="1:12" x14ac:dyDescent="0.35">
      <c r="A136">
        <v>9059243733</v>
      </c>
      <c r="B136" s="14" t="s">
        <v>153</v>
      </c>
      <c r="C136" s="14" t="s">
        <v>285</v>
      </c>
      <c r="D136" s="14" t="s">
        <v>290</v>
      </c>
      <c r="E136" s="15">
        <v>355</v>
      </c>
      <c r="F136" s="16">
        <f t="shared" si="13"/>
        <v>248.49999999999997</v>
      </c>
      <c r="G136" s="16">
        <f t="shared" si="14"/>
        <v>319.5</v>
      </c>
      <c r="H136" s="15">
        <v>4800</v>
      </c>
      <c r="I136" s="24">
        <f t="shared" si="10"/>
        <v>13.52112676056338</v>
      </c>
      <c r="J136" s="19" t="str">
        <f t="shared" si="11"/>
        <v>Sim</v>
      </c>
      <c r="K136" s="16" t="str">
        <f>IF(Tabela352[[#This Row],[Qualificação]]="AGENTE DE COMÉRCIO EXTERIOR",E136*0.25,IF(I136&gt;=90%,"",IF(AND(I136&gt;=70%,I136&lt;90%),"Prazo Adicional - K13 art. 22*",IF(I136&lt;70%,E136*0.25))))</f>
        <v/>
      </c>
      <c r="L136" s="25">
        <f t="shared" si="12"/>
        <v>14.200000000000001</v>
      </c>
    </row>
    <row r="137" spans="1:12" x14ac:dyDescent="0.35">
      <c r="A137">
        <v>9068316801</v>
      </c>
      <c r="B137" s="14" t="s">
        <v>154</v>
      </c>
      <c r="C137" s="14" t="s">
        <v>286</v>
      </c>
      <c r="D137" s="14" t="s">
        <v>290</v>
      </c>
      <c r="E137" s="15">
        <v>306</v>
      </c>
      <c r="F137" s="16">
        <f t="shared" si="13"/>
        <v>214.2</v>
      </c>
      <c r="G137" s="16">
        <f t="shared" si="14"/>
        <v>275.40000000000003</v>
      </c>
      <c r="H137" s="15">
        <v>0</v>
      </c>
      <c r="I137" s="24">
        <f t="shared" si="10"/>
        <v>0</v>
      </c>
      <c r="J137" s="19" t="str">
        <f t="shared" si="11"/>
        <v>Não</v>
      </c>
      <c r="K137" s="16">
        <f>IF(Tabela352[[#This Row],[Qualificação]]="AGENTE DE COMÉRCIO EXTERIOR",E137*0.25,IF(I137&gt;=90%,"",IF(AND(I137&gt;=70%,I137&lt;90%),"Prazo Adicional - K13 art. 22*",IF(I137&lt;70%,E137*0.25))))</f>
        <v>76.5</v>
      </c>
      <c r="L137" s="25">
        <f t="shared" si="12"/>
        <v>12.24</v>
      </c>
    </row>
    <row r="138" spans="1:12" x14ac:dyDescent="0.35">
      <c r="A138">
        <v>9075444430</v>
      </c>
      <c r="B138" s="14" t="s">
        <v>155</v>
      </c>
      <c r="C138" s="14" t="s">
        <v>287</v>
      </c>
      <c r="D138" s="14" t="s">
        <v>290</v>
      </c>
      <c r="E138" s="15">
        <v>242</v>
      </c>
      <c r="F138" s="16">
        <f t="shared" si="13"/>
        <v>169.39999999999998</v>
      </c>
      <c r="G138" s="16">
        <f t="shared" si="14"/>
        <v>217.8</v>
      </c>
      <c r="H138" s="15">
        <v>7300</v>
      </c>
      <c r="I138" s="24">
        <f t="shared" si="10"/>
        <v>30.165289256198346</v>
      </c>
      <c r="J138" s="19" t="str">
        <f t="shared" si="11"/>
        <v>Sim</v>
      </c>
      <c r="K138" s="16" t="str">
        <f>IF(Tabela352[[#This Row],[Qualificação]]="AGENTE DE COMÉRCIO EXTERIOR",E138*0.25,IF(I138&gt;=90%,"",IF(AND(I138&gt;=70%,I138&lt;90%),"Prazo Adicional - K13 art. 22*",IF(I138&lt;70%,E138*0.25))))</f>
        <v/>
      </c>
      <c r="L138" s="25">
        <f t="shared" si="12"/>
        <v>9.68</v>
      </c>
    </row>
    <row r="139" spans="1:12" x14ac:dyDescent="0.35">
      <c r="A139">
        <v>9078340270</v>
      </c>
      <c r="B139" s="14" t="s">
        <v>156</v>
      </c>
      <c r="C139" s="14" t="s">
        <v>288</v>
      </c>
      <c r="D139" s="14" t="s">
        <v>290</v>
      </c>
      <c r="E139" s="15">
        <v>239</v>
      </c>
      <c r="F139" s="16">
        <f t="shared" si="13"/>
        <v>167.29999999999998</v>
      </c>
      <c r="G139" s="16">
        <f t="shared" si="14"/>
        <v>215.1</v>
      </c>
      <c r="H139" s="15">
        <v>0</v>
      </c>
      <c r="I139" s="24">
        <f t="shared" si="10"/>
        <v>0</v>
      </c>
      <c r="J139" s="19" t="str">
        <f t="shared" si="11"/>
        <v>Não</v>
      </c>
      <c r="K139" s="16">
        <f>IF(Tabela352[[#This Row],[Qualificação]]="AGENTE DE COMÉRCIO EXTERIOR",E139*0.25,IF(I139&gt;=90%,"",IF(AND(I139&gt;=70%,I139&lt;90%),"Prazo Adicional - K13 art. 22*",IF(I139&lt;70%,E139*0.25))))</f>
        <v>59.75</v>
      </c>
      <c r="L139" s="25">
        <f t="shared" si="12"/>
        <v>9.56</v>
      </c>
    </row>
    <row r="140" spans="1:12" x14ac:dyDescent="0.35">
      <c r="B140" s="26"/>
      <c r="C140" s="26"/>
      <c r="D140" s="27"/>
      <c r="E140" s="28"/>
      <c r="F140" s="29"/>
      <c r="G140" s="29"/>
      <c r="H140" s="29"/>
      <c r="I140" s="30"/>
      <c r="J140" s="29"/>
      <c r="K140" s="31"/>
      <c r="L140" s="29"/>
    </row>
    <row r="141" spans="1:12" x14ac:dyDescent="0.35">
      <c r="B141" t="s">
        <v>293</v>
      </c>
      <c r="H141" s="32"/>
    </row>
    <row r="142" spans="1:12" x14ac:dyDescent="0.35">
      <c r="B142" t="s">
        <v>296</v>
      </c>
      <c r="H142" s="32"/>
    </row>
    <row r="144" spans="1:12" x14ac:dyDescent="0.35">
      <c r="B144" s="33" t="s">
        <v>299</v>
      </c>
    </row>
  </sheetData>
  <mergeCells count="5">
    <mergeCell ref="C1:J1"/>
    <mergeCell ref="C2:L2"/>
    <mergeCell ref="C3:L3"/>
    <mergeCell ref="B5:J5"/>
    <mergeCell ref="K5:L5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5E9F4-06FF-4441-B8C5-E325430E5694}">
  <dimension ref="B1:L141"/>
  <sheetViews>
    <sheetView tabSelected="1" topLeftCell="C1" workbookViewId="0">
      <selection activeCell="H142" sqref="H142"/>
    </sheetView>
  </sheetViews>
  <sheetFormatPr defaultRowHeight="14.5" x14ac:dyDescent="0.35"/>
  <cols>
    <col min="1" max="1" width="2.26953125" customWidth="1"/>
    <col min="2" max="2" width="18" customWidth="1"/>
    <col min="3" max="3" width="64.81640625" customWidth="1"/>
    <col min="4" max="4" width="24" customWidth="1"/>
    <col min="5" max="5" width="13.453125" bestFit="1" customWidth="1"/>
    <col min="6" max="7" width="13.26953125" bestFit="1" customWidth="1"/>
    <col min="8" max="8" width="12.7265625" customWidth="1"/>
    <col min="9" max="9" width="13.453125" bestFit="1" customWidth="1"/>
    <col min="10" max="10" width="12" bestFit="1" customWidth="1"/>
    <col min="11" max="11" width="18.7265625" customWidth="1"/>
    <col min="12" max="12" width="17.1796875" customWidth="1"/>
  </cols>
  <sheetData>
    <row r="1" spans="2:12" ht="45.5" customHeight="1" x14ac:dyDescent="0.35">
      <c r="C1" s="38" t="s">
        <v>15</v>
      </c>
      <c r="D1" s="38"/>
      <c r="E1" s="38"/>
      <c r="F1" s="38"/>
      <c r="G1" s="38"/>
      <c r="H1" s="38"/>
      <c r="I1" s="38"/>
      <c r="J1" s="38"/>
    </row>
    <row r="2" spans="2:12" x14ac:dyDescent="0.35">
      <c r="B2" s="1" t="s">
        <v>0</v>
      </c>
      <c r="C2" s="39" t="s">
        <v>16</v>
      </c>
      <c r="D2" s="40"/>
      <c r="E2" s="40"/>
      <c r="F2" s="40"/>
      <c r="G2" s="40"/>
      <c r="H2" s="40"/>
      <c r="I2" s="40"/>
      <c r="J2" s="40"/>
      <c r="K2" s="40"/>
      <c r="L2" s="41"/>
    </row>
    <row r="3" spans="2:12" ht="63.75" customHeight="1" x14ac:dyDescent="0.35">
      <c r="B3" s="2" t="s">
        <v>13</v>
      </c>
      <c r="C3" s="42" t="s">
        <v>12</v>
      </c>
      <c r="D3" s="43"/>
      <c r="E3" s="43"/>
      <c r="F3" s="43"/>
      <c r="G3" s="43"/>
      <c r="H3" s="43"/>
      <c r="I3" s="43"/>
      <c r="J3" s="43"/>
      <c r="K3" s="43"/>
      <c r="L3" s="44"/>
    </row>
    <row r="5" spans="2:12" ht="15" thickBot="1" x14ac:dyDescent="0.4">
      <c r="B5" s="45" t="s">
        <v>1</v>
      </c>
      <c r="C5" s="46"/>
      <c r="D5" s="46"/>
      <c r="E5" s="46"/>
      <c r="F5" s="46"/>
      <c r="G5" s="46"/>
      <c r="H5" s="46"/>
      <c r="I5" s="46"/>
      <c r="J5" s="47"/>
      <c r="K5" s="48" t="s">
        <v>2</v>
      </c>
      <c r="L5" s="49"/>
    </row>
    <row r="6" spans="2:12" ht="65.5" thickTop="1" x14ac:dyDescent="0.35">
      <c r="B6" s="3" t="s">
        <v>3</v>
      </c>
      <c r="C6" s="4" t="s">
        <v>4</v>
      </c>
      <c r="D6" s="4" t="s">
        <v>5</v>
      </c>
      <c r="E6" s="4" t="s">
        <v>17</v>
      </c>
      <c r="F6" s="4" t="s">
        <v>18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297</v>
      </c>
      <c r="L6" s="4" t="s">
        <v>292</v>
      </c>
    </row>
    <row r="7" spans="2:12" x14ac:dyDescent="0.35">
      <c r="B7" s="34" t="s">
        <v>24</v>
      </c>
      <c r="C7" s="34" t="s">
        <v>157</v>
      </c>
      <c r="D7" s="34" t="s">
        <v>289</v>
      </c>
      <c r="E7" s="8">
        <v>1881582</v>
      </c>
      <c r="F7" s="5">
        <f t="shared" ref="F7:F70" si="0">E7*0.7</f>
        <v>1317107.3999999999</v>
      </c>
      <c r="G7" s="5">
        <f>E7*0.9</f>
        <v>1693423.8</v>
      </c>
      <c r="H7" s="15">
        <v>2180432</v>
      </c>
      <c r="I7" s="6">
        <f t="shared" ref="I7:I70" si="1">H7/E7</f>
        <v>1.1588291129485719</v>
      </c>
      <c r="J7" s="7" t="str">
        <f t="shared" ref="J7:J70" si="2">IF(I7&gt;=90%,"Sim","Não")</f>
        <v>Sim</v>
      </c>
      <c r="K7" s="5" t="str">
        <f>IF(Tabela3523[[#This Row],[Qualificação]]="AGENTE DE COMÉRCIO EXTERIOR",E7*0.25,IF(I7&gt;=90%,"",IF(AND(I7&gt;=70%,I7&lt;90%),E7*0.25,IF(I7&lt;70%,E7*0.25))))</f>
        <v/>
      </c>
      <c r="L7" s="9">
        <f t="shared" ref="L7:L70" si="3">E7*0.04</f>
        <v>75263.28</v>
      </c>
    </row>
    <row r="8" spans="2:12" x14ac:dyDescent="0.35">
      <c r="B8" s="34" t="s">
        <v>25</v>
      </c>
      <c r="C8" s="34" t="s">
        <v>158</v>
      </c>
      <c r="D8" s="34" t="s">
        <v>290</v>
      </c>
      <c r="E8" s="8">
        <v>867155</v>
      </c>
      <c r="F8" s="5">
        <f t="shared" si="0"/>
        <v>607008.5</v>
      </c>
      <c r="G8" s="5">
        <f t="shared" ref="G8:G70" si="4">E8*0.9</f>
        <v>780439.5</v>
      </c>
      <c r="H8" s="15">
        <v>1832280</v>
      </c>
      <c r="I8" s="6">
        <f t="shared" si="1"/>
        <v>2.1129786485691717</v>
      </c>
      <c r="J8" s="7" t="str">
        <f t="shared" si="2"/>
        <v>Sim</v>
      </c>
      <c r="K8" s="5" t="str">
        <f>IF(Tabela3523[[#This Row],[Qualificação]]="AGENTE DE COMÉRCIO EXTERIOR",E8*0.25,IF(I8&gt;=90%,"",IF(AND(I8&gt;=70%,I8&lt;90%),E8*0.25,IF(I8&lt;70%,E8*0.25))))</f>
        <v/>
      </c>
      <c r="L8" s="9">
        <f t="shared" si="3"/>
        <v>34686.199999999997</v>
      </c>
    </row>
    <row r="9" spans="2:12" x14ac:dyDescent="0.35">
      <c r="B9" s="34" t="s">
        <v>26</v>
      </c>
      <c r="C9" s="34" t="s">
        <v>159</v>
      </c>
      <c r="D9" s="34" t="s">
        <v>290</v>
      </c>
      <c r="E9" s="8">
        <v>814894</v>
      </c>
      <c r="F9" s="5">
        <f t="shared" si="0"/>
        <v>570425.79999999993</v>
      </c>
      <c r="G9" s="5">
        <f t="shared" si="4"/>
        <v>733404.6</v>
      </c>
      <c r="H9" s="15">
        <v>1051085</v>
      </c>
      <c r="I9" s="6">
        <f t="shared" si="1"/>
        <v>1.2898426052959036</v>
      </c>
      <c r="J9" s="7" t="str">
        <f t="shared" si="2"/>
        <v>Sim</v>
      </c>
      <c r="K9" s="5" t="str">
        <f>IF(Tabela3523[[#This Row],[Qualificação]]="AGENTE DE COMÉRCIO EXTERIOR",E9*0.25,IF(I9&gt;=90%,"",IF(AND(I9&gt;=70%,I9&lt;90%),E9*0.25,IF(I9&lt;70%,E9*0.25))))</f>
        <v/>
      </c>
      <c r="L9" s="9">
        <f t="shared" si="3"/>
        <v>32595.760000000002</v>
      </c>
    </row>
    <row r="10" spans="2:12" x14ac:dyDescent="0.35">
      <c r="B10" s="34" t="s">
        <v>27</v>
      </c>
      <c r="C10" s="34" t="s">
        <v>160</v>
      </c>
      <c r="D10" s="34" t="s">
        <v>290</v>
      </c>
      <c r="E10" s="8">
        <v>506183</v>
      </c>
      <c r="F10" s="11">
        <f t="shared" si="0"/>
        <v>354328.1</v>
      </c>
      <c r="G10" s="11">
        <f t="shared" si="4"/>
        <v>455564.7</v>
      </c>
      <c r="H10" s="15">
        <v>466302</v>
      </c>
      <c r="I10" s="6">
        <f t="shared" si="1"/>
        <v>0.92121228883625095</v>
      </c>
      <c r="J10" s="13" t="str">
        <f t="shared" si="2"/>
        <v>Sim</v>
      </c>
      <c r="K10" s="5" t="str">
        <f>IF(Tabela3523[[#This Row],[Qualificação]]="AGENTE DE COMÉRCIO EXTERIOR",E10*0.25,IF(I10&gt;=90%,"",IF(AND(I10&gt;=70%,I10&lt;90%),E10*0.25,IF(I10&lt;70%,E10*0.25))))</f>
        <v/>
      </c>
      <c r="L10" s="12">
        <f t="shared" si="3"/>
        <v>20247.32</v>
      </c>
    </row>
    <row r="11" spans="2:12" x14ac:dyDescent="0.35">
      <c r="B11" s="34" t="s">
        <v>28</v>
      </c>
      <c r="C11" s="34" t="s">
        <v>300</v>
      </c>
      <c r="D11" s="34" t="s">
        <v>290</v>
      </c>
      <c r="E11" s="8">
        <v>370692</v>
      </c>
      <c r="F11" s="5">
        <f t="shared" si="0"/>
        <v>259484.4</v>
      </c>
      <c r="G11" s="5">
        <f t="shared" si="4"/>
        <v>333622.8</v>
      </c>
      <c r="H11" s="15">
        <v>422100</v>
      </c>
      <c r="I11" s="6">
        <f t="shared" si="1"/>
        <v>1.1386811692726038</v>
      </c>
      <c r="J11" s="7" t="str">
        <f t="shared" si="2"/>
        <v>Sim</v>
      </c>
      <c r="K11" s="5" t="str">
        <f>IF(Tabela3523[[#This Row],[Qualificação]]="AGENTE DE COMÉRCIO EXTERIOR",E11*0.25,IF(I11&gt;=90%,"",IF(AND(I11&gt;=70%,I11&lt;90%),E11*0.25,IF(I11&lt;70%,E11*0.25))))</f>
        <v/>
      </c>
      <c r="L11" s="9">
        <f t="shared" si="3"/>
        <v>14827.68</v>
      </c>
    </row>
    <row r="12" spans="2:12" x14ac:dyDescent="0.35">
      <c r="B12" s="34" t="s">
        <v>29</v>
      </c>
      <c r="C12" s="34" t="s">
        <v>301</v>
      </c>
      <c r="D12" s="34" t="s">
        <v>290</v>
      </c>
      <c r="E12" s="8">
        <v>352543</v>
      </c>
      <c r="F12" s="5">
        <f t="shared" si="0"/>
        <v>246780.09999999998</v>
      </c>
      <c r="G12" s="5">
        <f t="shared" si="4"/>
        <v>317288.7</v>
      </c>
      <c r="H12" s="15">
        <v>352984</v>
      </c>
      <c r="I12" s="6">
        <f t="shared" si="1"/>
        <v>1.0012509112363599</v>
      </c>
      <c r="J12" s="7" t="str">
        <f t="shared" si="2"/>
        <v>Sim</v>
      </c>
      <c r="K12" s="5" t="str">
        <f>IF(Tabela3523[[#This Row],[Qualificação]]="AGENTE DE COMÉRCIO EXTERIOR",E12*0.25,IF(I12&gt;=90%,"",IF(AND(I12&gt;=70%,I12&lt;90%),E12*0.25,IF(I12&lt;70%,E12*0.25))))</f>
        <v/>
      </c>
      <c r="L12" s="10">
        <f t="shared" si="3"/>
        <v>14101.720000000001</v>
      </c>
    </row>
    <row r="13" spans="2:12" x14ac:dyDescent="0.35">
      <c r="B13" s="34" t="s">
        <v>30</v>
      </c>
      <c r="C13" s="34" t="s">
        <v>163</v>
      </c>
      <c r="D13" s="36" t="s">
        <v>290</v>
      </c>
      <c r="E13" s="8">
        <v>323342</v>
      </c>
      <c r="F13" s="5">
        <f t="shared" si="0"/>
        <v>226339.4</v>
      </c>
      <c r="G13" s="5">
        <f t="shared" si="4"/>
        <v>291007.8</v>
      </c>
      <c r="H13" s="15">
        <v>133008</v>
      </c>
      <c r="I13" s="6">
        <f t="shared" si="1"/>
        <v>0.41135392247218117</v>
      </c>
      <c r="J13" s="7" t="str">
        <f t="shared" si="2"/>
        <v>Não</v>
      </c>
      <c r="K13" s="5">
        <f>IF(Tabela3523[[#This Row],[Qualificação]]="AGENTE DE COMÉRCIO EXTERIOR",E13*0.25,IF(I13&gt;=90%,"",IF(AND(I13&gt;=70%,I13&lt;90%),E13*0.25,IF(I13&lt;70%,E13*0.25))))</f>
        <v>80835.5</v>
      </c>
      <c r="L13" s="10">
        <f t="shared" si="3"/>
        <v>12933.68</v>
      </c>
    </row>
    <row r="14" spans="2:12" x14ac:dyDescent="0.35">
      <c r="B14" s="34" t="s">
        <v>31</v>
      </c>
      <c r="C14" s="34" t="s">
        <v>164</v>
      </c>
      <c r="D14" s="34" t="s">
        <v>290</v>
      </c>
      <c r="E14" s="8">
        <v>295703</v>
      </c>
      <c r="F14" s="5">
        <f t="shared" si="0"/>
        <v>206992.09999999998</v>
      </c>
      <c r="G14" s="5">
        <f t="shared" si="4"/>
        <v>266132.7</v>
      </c>
      <c r="H14" s="15">
        <v>569665</v>
      </c>
      <c r="I14" s="6">
        <f t="shared" si="1"/>
        <v>1.9264769041910295</v>
      </c>
      <c r="J14" s="7" t="str">
        <f t="shared" si="2"/>
        <v>Sim</v>
      </c>
      <c r="K14" s="5" t="str">
        <f>IF(Tabela3523[[#This Row],[Qualificação]]="AGENTE DE COMÉRCIO EXTERIOR",E14*0.25,IF(I14&gt;=90%,"",IF(AND(I14&gt;=70%,I14&lt;90%),E14*0.25,IF(I14&lt;70%,E14*0.25))))</f>
        <v/>
      </c>
      <c r="L14" s="10">
        <f t="shared" si="3"/>
        <v>11828.12</v>
      </c>
    </row>
    <row r="15" spans="2:12" x14ac:dyDescent="0.35">
      <c r="B15" s="34" t="s">
        <v>32</v>
      </c>
      <c r="C15" s="34" t="s">
        <v>165</v>
      </c>
      <c r="D15" s="34" t="s">
        <v>290</v>
      </c>
      <c r="E15" s="8">
        <v>235828</v>
      </c>
      <c r="F15" s="5">
        <f t="shared" si="0"/>
        <v>165079.59999999998</v>
      </c>
      <c r="G15" s="5">
        <f t="shared" si="4"/>
        <v>212245.2</v>
      </c>
      <c r="H15" s="15">
        <v>212500</v>
      </c>
      <c r="I15" s="6">
        <f t="shared" si="1"/>
        <v>0.90108044846243873</v>
      </c>
      <c r="J15" s="7" t="str">
        <f t="shared" si="2"/>
        <v>Sim</v>
      </c>
      <c r="K15" s="5" t="str">
        <f>IF(Tabela3523[[#This Row],[Qualificação]]="AGENTE DE COMÉRCIO EXTERIOR",E15*0.25,IF(I15&gt;=90%,"",IF(AND(I15&gt;=70%,I15&lt;90%),E15*0.25,IF(I15&lt;70%,E15*0.25))))</f>
        <v/>
      </c>
      <c r="L15" s="10">
        <f t="shared" si="3"/>
        <v>9433.1200000000008</v>
      </c>
    </row>
    <row r="16" spans="2:12" x14ac:dyDescent="0.35">
      <c r="B16" s="34" t="s">
        <v>33</v>
      </c>
      <c r="C16" s="34" t="s">
        <v>166</v>
      </c>
      <c r="D16" s="34" t="s">
        <v>290</v>
      </c>
      <c r="E16" s="8">
        <v>220203</v>
      </c>
      <c r="F16" s="5">
        <f t="shared" si="0"/>
        <v>154142.09999999998</v>
      </c>
      <c r="G16" s="5">
        <f t="shared" si="4"/>
        <v>198182.7</v>
      </c>
      <c r="H16" s="15">
        <v>213300</v>
      </c>
      <c r="I16" s="6">
        <f t="shared" si="1"/>
        <v>0.96865165324723101</v>
      </c>
      <c r="J16" s="7" t="str">
        <f t="shared" si="2"/>
        <v>Sim</v>
      </c>
      <c r="K16" s="5" t="str">
        <f>IF(Tabela3523[[#This Row],[Qualificação]]="AGENTE DE COMÉRCIO EXTERIOR",E16*0.25,IF(I16&gt;=90%,"",IF(AND(I16&gt;=70%,I16&lt;90%),E16*0.25,IF(I16&lt;70%,E16*0.25))))</f>
        <v/>
      </c>
      <c r="L16" s="10">
        <f t="shared" si="3"/>
        <v>8808.1200000000008</v>
      </c>
    </row>
    <row r="17" spans="2:12" x14ac:dyDescent="0.35">
      <c r="B17" s="34" t="s">
        <v>34</v>
      </c>
      <c r="C17" s="34" t="s">
        <v>167</v>
      </c>
      <c r="D17" s="34" t="s">
        <v>290</v>
      </c>
      <c r="E17" s="8">
        <v>203510</v>
      </c>
      <c r="F17" s="5">
        <f t="shared" si="0"/>
        <v>142457</v>
      </c>
      <c r="G17" s="5">
        <f t="shared" si="4"/>
        <v>183159</v>
      </c>
      <c r="H17" s="15">
        <v>0</v>
      </c>
      <c r="I17" s="6">
        <f t="shared" si="1"/>
        <v>0</v>
      </c>
      <c r="J17" s="7" t="str">
        <f t="shared" si="2"/>
        <v>Não</v>
      </c>
      <c r="K17" s="5">
        <f>IF(Tabela3523[[#This Row],[Qualificação]]="AGENTE DE COMÉRCIO EXTERIOR",E17*0.25,IF(I17&gt;=90%,"",IF(AND(I17&gt;=70%,I17&lt;90%),E17*0.25,IF(I17&lt;70%,E17*0.25))))</f>
        <v>50877.5</v>
      </c>
      <c r="L17" s="10">
        <f t="shared" si="3"/>
        <v>8140.4000000000005</v>
      </c>
    </row>
    <row r="18" spans="2:12" x14ac:dyDescent="0.35">
      <c r="B18" s="34" t="s">
        <v>35</v>
      </c>
      <c r="C18" s="34" t="s">
        <v>168</v>
      </c>
      <c r="D18" s="34" t="s">
        <v>290</v>
      </c>
      <c r="E18" s="8">
        <v>196139</v>
      </c>
      <c r="F18" s="5">
        <f t="shared" si="0"/>
        <v>137297.29999999999</v>
      </c>
      <c r="G18" s="5">
        <f t="shared" si="4"/>
        <v>176525.1</v>
      </c>
      <c r="H18" s="15">
        <v>192000</v>
      </c>
      <c r="I18" s="6">
        <f t="shared" si="1"/>
        <v>0.97889761852563739</v>
      </c>
      <c r="J18" s="7" t="str">
        <f t="shared" si="2"/>
        <v>Sim</v>
      </c>
      <c r="K18" s="5" t="str">
        <f>IF(Tabela3523[[#This Row],[Qualificação]]="AGENTE DE COMÉRCIO EXTERIOR",E18*0.25,IF(I18&gt;=90%,"",IF(AND(I18&gt;=70%,I18&lt;90%),E18*0.25,IF(I18&lt;70%,E18*0.25))))</f>
        <v/>
      </c>
      <c r="L18" s="10">
        <f t="shared" si="3"/>
        <v>7845.56</v>
      </c>
    </row>
    <row r="19" spans="2:12" x14ac:dyDescent="0.35">
      <c r="B19" s="34" t="s">
        <v>36</v>
      </c>
      <c r="C19" s="34" t="s">
        <v>169</v>
      </c>
      <c r="D19" s="34" t="s">
        <v>290</v>
      </c>
      <c r="E19" s="8">
        <v>168203</v>
      </c>
      <c r="F19" s="5">
        <f t="shared" si="0"/>
        <v>117742.09999999999</v>
      </c>
      <c r="G19" s="5">
        <f t="shared" si="4"/>
        <v>151382.70000000001</v>
      </c>
      <c r="H19" s="15">
        <v>118000</v>
      </c>
      <c r="I19" s="6">
        <f t="shared" si="1"/>
        <v>0.70153326635077851</v>
      </c>
      <c r="J19" s="7" t="str">
        <f t="shared" si="2"/>
        <v>Não</v>
      </c>
      <c r="K19" s="5">
        <f>IF(Tabela3523[[#This Row],[Qualificação]]="AGENTE DE COMÉRCIO EXTERIOR",E19*0.25,IF(I19&gt;=90%,"",IF(AND(I19&gt;=70%,I19&lt;90%),E19*0.25,IF(I19&lt;70%,E19*0.25))))</f>
        <v>42050.75</v>
      </c>
      <c r="L19" s="10">
        <f t="shared" si="3"/>
        <v>6728.12</v>
      </c>
    </row>
    <row r="20" spans="2:12" x14ac:dyDescent="0.35">
      <c r="B20" s="34" t="s">
        <v>37</v>
      </c>
      <c r="C20" s="34" t="s">
        <v>170</v>
      </c>
      <c r="D20" s="34" t="s">
        <v>290</v>
      </c>
      <c r="E20" s="8">
        <v>152027</v>
      </c>
      <c r="F20" s="5">
        <f t="shared" si="0"/>
        <v>106418.9</v>
      </c>
      <c r="G20" s="5">
        <f t="shared" si="4"/>
        <v>136824.30000000002</v>
      </c>
      <c r="H20" s="15">
        <v>196880</v>
      </c>
      <c r="I20" s="6">
        <f t="shared" si="1"/>
        <v>1.295033119116999</v>
      </c>
      <c r="J20" s="7" t="str">
        <f t="shared" si="2"/>
        <v>Sim</v>
      </c>
      <c r="K20" s="5" t="str">
        <f>IF(Tabela3523[[#This Row],[Qualificação]]="AGENTE DE COMÉRCIO EXTERIOR",E20*0.25,IF(I20&gt;=90%,"",IF(AND(I20&gt;=70%,I20&lt;90%),E20*0.25,IF(I20&lt;70%,E20*0.25))))</f>
        <v/>
      </c>
      <c r="L20" s="10">
        <f t="shared" si="3"/>
        <v>6081.08</v>
      </c>
    </row>
    <row r="21" spans="2:12" x14ac:dyDescent="0.35">
      <c r="B21" s="34" t="s">
        <v>38</v>
      </c>
      <c r="C21" s="34" t="s">
        <v>302</v>
      </c>
      <c r="D21" s="34" t="s">
        <v>290</v>
      </c>
      <c r="E21" s="8">
        <v>144587</v>
      </c>
      <c r="F21" s="5">
        <f t="shared" si="0"/>
        <v>101210.9</v>
      </c>
      <c r="G21" s="5">
        <f t="shared" si="4"/>
        <v>130128.3</v>
      </c>
      <c r="H21" s="15">
        <v>157900</v>
      </c>
      <c r="I21" s="6">
        <f t="shared" si="1"/>
        <v>1.0920760510972631</v>
      </c>
      <c r="J21" s="7" t="str">
        <f t="shared" si="2"/>
        <v>Sim</v>
      </c>
      <c r="K21" s="5" t="str">
        <f>IF(Tabela3523[[#This Row],[Qualificação]]="AGENTE DE COMÉRCIO EXTERIOR",E21*0.25,IF(I21&gt;=90%,"",IF(AND(I21&gt;=70%,I21&lt;90%),E21*0.25,IF(I21&lt;70%,E21*0.25))))</f>
        <v/>
      </c>
      <c r="L21" s="10">
        <f t="shared" si="3"/>
        <v>5783.4800000000005</v>
      </c>
    </row>
    <row r="22" spans="2:12" x14ac:dyDescent="0.35">
      <c r="B22" s="34" t="s">
        <v>39</v>
      </c>
      <c r="C22" s="34" t="s">
        <v>172</v>
      </c>
      <c r="D22" s="34" t="s">
        <v>289</v>
      </c>
      <c r="E22" s="8">
        <v>140534</v>
      </c>
      <c r="F22" s="5">
        <f t="shared" si="0"/>
        <v>98373.799999999988</v>
      </c>
      <c r="G22" s="5">
        <f t="shared" si="4"/>
        <v>126480.6</v>
      </c>
      <c r="H22" s="15">
        <v>159700</v>
      </c>
      <c r="I22" s="6">
        <f t="shared" si="1"/>
        <v>1.1363798084449315</v>
      </c>
      <c r="J22" s="7" t="str">
        <f t="shared" si="2"/>
        <v>Sim</v>
      </c>
      <c r="K22" s="5" t="str">
        <f>IF(Tabela3523[[#This Row],[Qualificação]]="AGENTE DE COMÉRCIO EXTERIOR",E22*0.25,IF(I22&gt;=90%,"",IF(AND(I22&gt;=70%,I22&lt;90%),E22*0.25,IF(I22&lt;70%,E22*0.25))))</f>
        <v/>
      </c>
      <c r="L22" s="10">
        <f t="shared" si="3"/>
        <v>5621.36</v>
      </c>
    </row>
    <row r="23" spans="2:12" x14ac:dyDescent="0.35">
      <c r="B23" s="34" t="s">
        <v>40</v>
      </c>
      <c r="C23" s="34" t="s">
        <v>173</v>
      </c>
      <c r="D23" s="34" t="s">
        <v>290</v>
      </c>
      <c r="E23" s="8">
        <v>136809</v>
      </c>
      <c r="F23" s="5">
        <f t="shared" si="0"/>
        <v>95766.299999999988</v>
      </c>
      <c r="G23" s="5">
        <f t="shared" si="4"/>
        <v>123128.1</v>
      </c>
      <c r="H23" s="15">
        <v>123500</v>
      </c>
      <c r="I23" s="6">
        <f t="shared" si="1"/>
        <v>0.9027183884101192</v>
      </c>
      <c r="J23" s="7" t="str">
        <f t="shared" si="2"/>
        <v>Sim</v>
      </c>
      <c r="K23" s="5" t="str">
        <f>IF(Tabela3523[[#This Row],[Qualificação]]="AGENTE DE COMÉRCIO EXTERIOR",E23*0.25,IF(I23&gt;=90%,"",IF(AND(I23&gt;=70%,I23&lt;90%),E23*0.25,IF(I23&lt;70%,E23*0.25))))</f>
        <v/>
      </c>
      <c r="L23" s="10">
        <f t="shared" si="3"/>
        <v>5472.36</v>
      </c>
    </row>
    <row r="24" spans="2:12" x14ac:dyDescent="0.35">
      <c r="B24" s="34" t="s">
        <v>41</v>
      </c>
      <c r="C24" s="34" t="s">
        <v>174</v>
      </c>
      <c r="D24" s="34" t="s">
        <v>290</v>
      </c>
      <c r="E24" s="8">
        <v>132716</v>
      </c>
      <c r="F24" s="5">
        <f t="shared" si="0"/>
        <v>92901.2</v>
      </c>
      <c r="G24" s="5">
        <f t="shared" si="4"/>
        <v>119444.40000000001</v>
      </c>
      <c r="H24" s="15">
        <v>110000</v>
      </c>
      <c r="I24" s="6">
        <f t="shared" si="1"/>
        <v>0.82883751770698333</v>
      </c>
      <c r="J24" s="7" t="str">
        <f t="shared" si="2"/>
        <v>Não</v>
      </c>
      <c r="K24" s="5">
        <f>IF(Tabela3523[[#This Row],[Qualificação]]="AGENTE DE COMÉRCIO EXTERIOR",E24*0.25,IF(I24&gt;=90%,"",IF(AND(I24&gt;=70%,I24&lt;90%),E24*0.25,IF(I24&lt;70%,E24*0.25))))</f>
        <v>33179</v>
      </c>
      <c r="L24" s="10">
        <f t="shared" si="3"/>
        <v>5308.64</v>
      </c>
    </row>
    <row r="25" spans="2:12" x14ac:dyDescent="0.35">
      <c r="B25" s="34" t="s">
        <v>42</v>
      </c>
      <c r="C25" s="34" t="s">
        <v>175</v>
      </c>
      <c r="D25" s="34" t="s">
        <v>290</v>
      </c>
      <c r="E25" s="8">
        <v>122340</v>
      </c>
      <c r="F25" s="5">
        <f t="shared" si="0"/>
        <v>85638</v>
      </c>
      <c r="G25" s="5">
        <f t="shared" si="4"/>
        <v>110106</v>
      </c>
      <c r="H25" s="15">
        <v>78000</v>
      </c>
      <c r="I25" s="6">
        <f t="shared" si="1"/>
        <v>0.63756743501716528</v>
      </c>
      <c r="J25" s="7" t="str">
        <f t="shared" si="2"/>
        <v>Não</v>
      </c>
      <c r="K25" s="5">
        <f>IF(Tabela3523[[#This Row],[Qualificação]]="AGENTE DE COMÉRCIO EXTERIOR",E25*0.25,IF(I25&gt;=90%,"",IF(AND(I25&gt;=70%,I25&lt;90%),E25*0.25,IF(I25&lt;70%,E25*0.25))))</f>
        <v>30585</v>
      </c>
      <c r="L25" s="10">
        <f t="shared" si="3"/>
        <v>4893.6000000000004</v>
      </c>
    </row>
    <row r="26" spans="2:12" x14ac:dyDescent="0.35">
      <c r="B26" s="34" t="s">
        <v>43</v>
      </c>
      <c r="C26" s="34" t="s">
        <v>176</v>
      </c>
      <c r="D26" s="34" t="s">
        <v>290</v>
      </c>
      <c r="E26" s="8">
        <v>120625</v>
      </c>
      <c r="F26" s="5">
        <f t="shared" si="0"/>
        <v>84437.5</v>
      </c>
      <c r="G26" s="5">
        <f t="shared" si="4"/>
        <v>108562.5</v>
      </c>
      <c r="H26" s="15">
        <v>100000</v>
      </c>
      <c r="I26" s="6">
        <f t="shared" si="1"/>
        <v>0.82901554404145072</v>
      </c>
      <c r="J26" s="7" t="str">
        <f t="shared" si="2"/>
        <v>Não</v>
      </c>
      <c r="K26" s="5">
        <f>IF(Tabela3523[[#This Row],[Qualificação]]="AGENTE DE COMÉRCIO EXTERIOR",E26*0.25,IF(I26&gt;=90%,"",IF(AND(I26&gt;=70%,I26&lt;90%),E26*0.25,IF(I26&lt;70%,E26*0.25))))</f>
        <v>30156.25</v>
      </c>
      <c r="L26" s="10">
        <f t="shared" si="3"/>
        <v>4825</v>
      </c>
    </row>
    <row r="27" spans="2:12" x14ac:dyDescent="0.35">
      <c r="B27" s="34" t="s">
        <v>44</v>
      </c>
      <c r="C27" s="34" t="s">
        <v>177</v>
      </c>
      <c r="D27" s="34" t="s">
        <v>290</v>
      </c>
      <c r="E27" s="8">
        <v>105014</v>
      </c>
      <c r="F27" s="5">
        <f t="shared" si="0"/>
        <v>73509.799999999988</v>
      </c>
      <c r="G27" s="5">
        <f t="shared" si="4"/>
        <v>94512.6</v>
      </c>
      <c r="H27" s="15">
        <v>101480</v>
      </c>
      <c r="I27" s="6">
        <f t="shared" si="1"/>
        <v>0.96634734416363532</v>
      </c>
      <c r="J27" s="7" t="str">
        <f t="shared" si="2"/>
        <v>Sim</v>
      </c>
      <c r="K27" s="5" t="str">
        <f>IF(Tabela3523[[#This Row],[Qualificação]]="AGENTE DE COMÉRCIO EXTERIOR",E27*0.25,IF(I27&gt;=90%,"",IF(AND(I27&gt;=70%,I27&lt;90%),E27*0.25,IF(I27&lt;70%,E27*0.25))))</f>
        <v/>
      </c>
      <c r="L27" s="10">
        <f t="shared" si="3"/>
        <v>4200.5600000000004</v>
      </c>
    </row>
    <row r="28" spans="2:12" x14ac:dyDescent="0.35">
      <c r="B28" s="34" t="s">
        <v>45</v>
      </c>
      <c r="C28" s="34" t="s">
        <v>178</v>
      </c>
      <c r="D28" s="34" t="s">
        <v>290</v>
      </c>
      <c r="E28" s="8">
        <v>103764</v>
      </c>
      <c r="F28" s="5">
        <f t="shared" si="0"/>
        <v>72634.799999999988</v>
      </c>
      <c r="G28" s="5">
        <f t="shared" si="4"/>
        <v>93387.6</v>
      </c>
      <c r="H28" s="15">
        <v>105884</v>
      </c>
      <c r="I28" s="6">
        <f t="shared" si="1"/>
        <v>1.0204309779885123</v>
      </c>
      <c r="J28" s="7" t="str">
        <f t="shared" si="2"/>
        <v>Sim</v>
      </c>
      <c r="K28" s="5" t="str">
        <f>IF(Tabela3523[[#This Row],[Qualificação]]="AGENTE DE COMÉRCIO EXTERIOR",E28*0.25,IF(I28&gt;=90%,"",IF(AND(I28&gt;=70%,I28&lt;90%),E28*0.25,IF(I28&lt;70%,E28*0.25))))</f>
        <v/>
      </c>
      <c r="L28" s="10">
        <f t="shared" si="3"/>
        <v>4150.5600000000004</v>
      </c>
    </row>
    <row r="29" spans="2:12" x14ac:dyDescent="0.35">
      <c r="B29" s="34" t="s">
        <v>46</v>
      </c>
      <c r="C29" s="34" t="s">
        <v>303</v>
      </c>
      <c r="D29" s="34" t="s">
        <v>290</v>
      </c>
      <c r="E29" s="8">
        <v>99276</v>
      </c>
      <c r="F29" s="5">
        <f t="shared" si="0"/>
        <v>69493.2</v>
      </c>
      <c r="G29" s="5">
        <f t="shared" si="4"/>
        <v>89348.400000000009</v>
      </c>
      <c r="H29" s="15">
        <v>1500</v>
      </c>
      <c r="I29" s="6">
        <f t="shared" si="1"/>
        <v>1.5109391998065998E-2</v>
      </c>
      <c r="J29" s="7" t="str">
        <f t="shared" si="2"/>
        <v>Não</v>
      </c>
      <c r="K29" s="5">
        <f>IF(Tabela3523[[#This Row],[Qualificação]]="AGENTE DE COMÉRCIO EXTERIOR",E29*0.25,IF(I29&gt;=90%,"",IF(AND(I29&gt;=70%,I29&lt;90%),E29*0.25,IF(I29&lt;70%,E29*0.25))))</f>
        <v>24819</v>
      </c>
      <c r="L29" s="10">
        <f t="shared" si="3"/>
        <v>3971.04</v>
      </c>
    </row>
    <row r="30" spans="2:12" x14ac:dyDescent="0.35">
      <c r="B30" s="34" t="s">
        <v>47</v>
      </c>
      <c r="C30" s="34" t="s">
        <v>179</v>
      </c>
      <c r="D30" s="34" t="s">
        <v>290</v>
      </c>
      <c r="E30" s="8">
        <v>96250</v>
      </c>
      <c r="F30" s="5">
        <f t="shared" si="0"/>
        <v>67375</v>
      </c>
      <c r="G30" s="5">
        <f t="shared" si="4"/>
        <v>86625</v>
      </c>
      <c r="H30" s="15">
        <v>74758</v>
      </c>
      <c r="I30" s="6">
        <f t="shared" si="1"/>
        <v>0.77670649350649346</v>
      </c>
      <c r="J30" s="7" t="str">
        <f t="shared" si="2"/>
        <v>Não</v>
      </c>
      <c r="K30" s="5">
        <f>IF(Tabela3523[[#This Row],[Qualificação]]="AGENTE DE COMÉRCIO EXTERIOR",E30*0.25,IF(I30&gt;=90%,"",IF(AND(I30&gt;=70%,I30&lt;90%),E30*0.25,IF(I30&lt;70%,E30*0.25))))</f>
        <v>24062.5</v>
      </c>
      <c r="L30" s="10">
        <f t="shared" si="3"/>
        <v>3850</v>
      </c>
    </row>
    <row r="31" spans="2:12" x14ac:dyDescent="0.35">
      <c r="B31" s="34" t="s">
        <v>48</v>
      </c>
      <c r="C31" s="34" t="s">
        <v>180</v>
      </c>
      <c r="D31" s="34" t="s">
        <v>290</v>
      </c>
      <c r="E31" s="8">
        <v>96019</v>
      </c>
      <c r="F31" s="5">
        <f t="shared" si="0"/>
        <v>67213.3</v>
      </c>
      <c r="G31" s="5">
        <f t="shared" si="4"/>
        <v>86417.1</v>
      </c>
      <c r="H31" s="15">
        <v>0</v>
      </c>
      <c r="I31" s="6">
        <f t="shared" si="1"/>
        <v>0</v>
      </c>
      <c r="J31" s="7" t="str">
        <f t="shared" si="2"/>
        <v>Não</v>
      </c>
      <c r="K31" s="5">
        <f>IF(Tabela3523[[#This Row],[Qualificação]]="AGENTE DE COMÉRCIO EXTERIOR",E31*0.25,IF(I31&gt;=90%,"",IF(AND(I31&gt;=70%,I31&lt;90%),E31*0.25,IF(I31&lt;70%,E31*0.25))))</f>
        <v>24004.75</v>
      </c>
      <c r="L31" s="10">
        <f t="shared" si="3"/>
        <v>3840.76</v>
      </c>
    </row>
    <row r="32" spans="2:12" x14ac:dyDescent="0.35">
      <c r="B32" s="34" t="s">
        <v>49</v>
      </c>
      <c r="C32" s="34" t="s">
        <v>181</v>
      </c>
      <c r="D32" s="34" t="s">
        <v>290</v>
      </c>
      <c r="E32" s="8">
        <v>94446</v>
      </c>
      <c r="F32" s="5">
        <f t="shared" si="0"/>
        <v>66112.2</v>
      </c>
      <c r="G32" s="5">
        <f t="shared" si="4"/>
        <v>85001.400000000009</v>
      </c>
      <c r="H32" s="15">
        <v>78640</v>
      </c>
      <c r="I32" s="6">
        <f t="shared" si="1"/>
        <v>0.83264510937466907</v>
      </c>
      <c r="J32" s="7" t="str">
        <f t="shared" si="2"/>
        <v>Não</v>
      </c>
      <c r="K32" s="5">
        <f>IF(Tabela3523[[#This Row],[Qualificação]]="AGENTE DE COMÉRCIO EXTERIOR",E32*0.25,IF(I32&gt;=90%,"",IF(AND(I32&gt;=70%,I32&lt;90%),E32*0.25,IF(I32&lt;70%,E32*0.25))))</f>
        <v>23611.5</v>
      </c>
      <c r="L32" s="10">
        <f t="shared" si="3"/>
        <v>3777.84</v>
      </c>
    </row>
    <row r="33" spans="2:12" x14ac:dyDescent="0.35">
      <c r="B33" s="34" t="s">
        <v>50</v>
      </c>
      <c r="C33" s="34" t="s">
        <v>182</v>
      </c>
      <c r="D33" s="34" t="s">
        <v>290</v>
      </c>
      <c r="E33" s="8">
        <v>89712</v>
      </c>
      <c r="F33" s="5">
        <f t="shared" si="0"/>
        <v>62798.399999999994</v>
      </c>
      <c r="G33" s="5">
        <f t="shared" si="4"/>
        <v>80740.800000000003</v>
      </c>
      <c r="H33" s="15">
        <v>81960</v>
      </c>
      <c r="I33" s="6">
        <f t="shared" si="1"/>
        <v>0.91359015516318887</v>
      </c>
      <c r="J33" s="7" t="str">
        <f t="shared" si="2"/>
        <v>Sim</v>
      </c>
      <c r="K33" s="5" t="str">
        <f>IF(Tabela3523[[#This Row],[Qualificação]]="AGENTE DE COMÉRCIO EXTERIOR",E33*0.25,IF(I33&gt;=90%,"",IF(AND(I33&gt;=70%,I33&lt;90%),E33*0.25,IF(I33&lt;70%,E33*0.25))))</f>
        <v/>
      </c>
      <c r="L33" s="10">
        <f t="shared" si="3"/>
        <v>3588.48</v>
      </c>
    </row>
    <row r="34" spans="2:12" x14ac:dyDescent="0.35">
      <c r="B34" s="34" t="s">
        <v>51</v>
      </c>
      <c r="C34" s="34" t="s">
        <v>183</v>
      </c>
      <c r="D34" s="34" t="s">
        <v>290</v>
      </c>
      <c r="E34" s="8">
        <v>88977</v>
      </c>
      <c r="F34" s="5">
        <f t="shared" si="0"/>
        <v>62283.899999999994</v>
      </c>
      <c r="G34" s="5">
        <f t="shared" si="4"/>
        <v>80079.3</v>
      </c>
      <c r="H34" s="15">
        <v>83700</v>
      </c>
      <c r="I34" s="6">
        <f t="shared" si="1"/>
        <v>0.94069253852119084</v>
      </c>
      <c r="J34" s="7" t="str">
        <f t="shared" si="2"/>
        <v>Sim</v>
      </c>
      <c r="K34" s="5" t="str">
        <f>IF(Tabela3523[[#This Row],[Qualificação]]="AGENTE DE COMÉRCIO EXTERIOR",E34*0.25,IF(I34&gt;=90%,"",IF(AND(I34&gt;=70%,I34&lt;90%),E34*0.25,IF(I34&lt;70%,E34*0.25))))</f>
        <v/>
      </c>
      <c r="L34" s="10">
        <f t="shared" si="3"/>
        <v>3559.08</v>
      </c>
    </row>
    <row r="35" spans="2:12" x14ac:dyDescent="0.35">
      <c r="B35" s="34" t="s">
        <v>52</v>
      </c>
      <c r="C35" s="34" t="s">
        <v>184</v>
      </c>
      <c r="D35" s="34" t="s">
        <v>290</v>
      </c>
      <c r="E35" s="8">
        <v>88880</v>
      </c>
      <c r="F35" s="5">
        <f t="shared" si="0"/>
        <v>62215.999999999993</v>
      </c>
      <c r="G35" s="5">
        <f t="shared" si="4"/>
        <v>79992</v>
      </c>
      <c r="H35" s="15">
        <v>83700</v>
      </c>
      <c r="I35" s="6">
        <f t="shared" si="1"/>
        <v>0.94171917191719168</v>
      </c>
      <c r="J35" s="7" t="str">
        <f t="shared" si="2"/>
        <v>Sim</v>
      </c>
      <c r="K35" s="5" t="str">
        <f>IF(Tabela3523[[#This Row],[Qualificação]]="AGENTE DE COMÉRCIO EXTERIOR",E35*0.25,IF(I35&gt;=90%,"",IF(AND(I35&gt;=70%,I35&lt;90%),E35*0.25,IF(I35&lt;70%,E35*0.25))))</f>
        <v/>
      </c>
      <c r="L35" s="10">
        <f t="shared" si="3"/>
        <v>3555.2000000000003</v>
      </c>
    </row>
    <row r="36" spans="2:12" x14ac:dyDescent="0.35">
      <c r="B36" s="34" t="s">
        <v>53</v>
      </c>
      <c r="C36" s="34" t="s">
        <v>185</v>
      </c>
      <c r="D36" s="34" t="s">
        <v>290</v>
      </c>
      <c r="E36" s="8">
        <v>85899</v>
      </c>
      <c r="F36" s="5">
        <f t="shared" si="0"/>
        <v>60129.299999999996</v>
      </c>
      <c r="G36" s="5">
        <f t="shared" si="4"/>
        <v>77309.100000000006</v>
      </c>
      <c r="H36" s="15">
        <v>84660</v>
      </c>
      <c r="I36" s="6">
        <f t="shared" si="1"/>
        <v>0.98557608353997139</v>
      </c>
      <c r="J36" s="7" t="str">
        <f t="shared" si="2"/>
        <v>Sim</v>
      </c>
      <c r="K36" s="5" t="str">
        <f>IF(Tabela3523[[#This Row],[Qualificação]]="AGENTE DE COMÉRCIO EXTERIOR",E36*0.25,IF(I36&gt;=90%,"",IF(AND(I36&gt;=70%,I36&lt;90%),E36*0.25,IF(I36&lt;70%,E36*0.25))))</f>
        <v/>
      </c>
      <c r="L36" s="10">
        <f t="shared" si="3"/>
        <v>3435.96</v>
      </c>
    </row>
    <row r="37" spans="2:12" x14ac:dyDescent="0.35">
      <c r="B37" s="34" t="s">
        <v>54</v>
      </c>
      <c r="C37" s="34" t="s">
        <v>186</v>
      </c>
      <c r="D37" s="34" t="s">
        <v>290</v>
      </c>
      <c r="E37" s="8">
        <v>82600</v>
      </c>
      <c r="F37" s="5">
        <f t="shared" si="0"/>
        <v>57819.999999999993</v>
      </c>
      <c r="G37" s="5">
        <f t="shared" si="4"/>
        <v>74340</v>
      </c>
      <c r="H37" s="15">
        <v>237000</v>
      </c>
      <c r="I37" s="6">
        <f t="shared" si="1"/>
        <v>2.8692493946731235</v>
      </c>
      <c r="J37" s="7" t="str">
        <f t="shared" si="2"/>
        <v>Sim</v>
      </c>
      <c r="K37" s="5" t="str">
        <f>IF(Tabela3523[[#This Row],[Qualificação]]="AGENTE DE COMÉRCIO EXTERIOR",E37*0.25,IF(I37&gt;=90%,"",IF(AND(I37&gt;=70%,I37&lt;90%),E37*0.25,IF(I37&lt;70%,E37*0.25))))</f>
        <v/>
      </c>
      <c r="L37" s="10">
        <f t="shared" si="3"/>
        <v>3304</v>
      </c>
    </row>
    <row r="38" spans="2:12" x14ac:dyDescent="0.35">
      <c r="B38" s="34" t="s">
        <v>55</v>
      </c>
      <c r="C38" s="34" t="s">
        <v>187</v>
      </c>
      <c r="D38" s="34" t="s">
        <v>290</v>
      </c>
      <c r="E38" s="8">
        <v>79982</v>
      </c>
      <c r="F38" s="5">
        <f t="shared" si="0"/>
        <v>55987.399999999994</v>
      </c>
      <c r="G38" s="5">
        <f t="shared" si="4"/>
        <v>71983.8</v>
      </c>
      <c r="H38" s="15">
        <v>87000</v>
      </c>
      <c r="I38" s="6">
        <f t="shared" si="1"/>
        <v>1.0877447425670776</v>
      </c>
      <c r="J38" s="7" t="str">
        <f t="shared" si="2"/>
        <v>Sim</v>
      </c>
      <c r="K38" s="5" t="str">
        <f>IF(Tabela3523[[#This Row],[Qualificação]]="AGENTE DE COMÉRCIO EXTERIOR",E38*0.25,IF(I38&gt;=90%,"",IF(AND(I38&gt;=70%,I38&lt;90%),E38*0.25,IF(I38&lt;70%,E38*0.25))))</f>
        <v/>
      </c>
      <c r="L38" s="10">
        <f t="shared" si="3"/>
        <v>3199.28</v>
      </c>
    </row>
    <row r="39" spans="2:12" x14ac:dyDescent="0.35">
      <c r="B39" s="34" t="s">
        <v>56</v>
      </c>
      <c r="C39" s="34" t="s">
        <v>188</v>
      </c>
      <c r="D39" s="34" t="s">
        <v>290</v>
      </c>
      <c r="E39" s="8">
        <v>75061</v>
      </c>
      <c r="F39" s="5">
        <f t="shared" si="0"/>
        <v>52542.7</v>
      </c>
      <c r="G39" s="5">
        <f t="shared" si="4"/>
        <v>67554.900000000009</v>
      </c>
      <c r="H39" s="15">
        <v>81840</v>
      </c>
      <c r="I39" s="6">
        <f t="shared" si="1"/>
        <v>1.0903132119209709</v>
      </c>
      <c r="J39" s="7" t="str">
        <f t="shared" si="2"/>
        <v>Sim</v>
      </c>
      <c r="K39" s="5" t="str">
        <f>IF(Tabela3523[[#This Row],[Qualificação]]="AGENTE DE COMÉRCIO EXTERIOR",E39*0.25,IF(I39&gt;=90%,"",IF(AND(I39&gt;=70%,I39&lt;90%),E39*0.25,IF(I39&lt;70%,E39*0.25))))</f>
        <v/>
      </c>
      <c r="L39" s="10">
        <f t="shared" si="3"/>
        <v>3002.44</v>
      </c>
    </row>
    <row r="40" spans="2:12" x14ac:dyDescent="0.35">
      <c r="B40" s="34" t="s">
        <v>57</v>
      </c>
      <c r="C40" s="34" t="s">
        <v>189</v>
      </c>
      <c r="D40" s="34" t="s">
        <v>290</v>
      </c>
      <c r="E40" s="8">
        <v>74149</v>
      </c>
      <c r="F40" s="5">
        <f t="shared" si="0"/>
        <v>51904.299999999996</v>
      </c>
      <c r="G40" s="5">
        <f t="shared" si="4"/>
        <v>66734.100000000006</v>
      </c>
      <c r="H40" s="15">
        <v>75000</v>
      </c>
      <c r="I40" s="6">
        <f t="shared" si="1"/>
        <v>1.0114768911246275</v>
      </c>
      <c r="J40" s="7" t="str">
        <f t="shared" si="2"/>
        <v>Sim</v>
      </c>
      <c r="K40" s="5" t="str">
        <f>IF(Tabela3523[[#This Row],[Qualificação]]="AGENTE DE COMÉRCIO EXTERIOR",E40*0.25,IF(I40&gt;=90%,"",IF(AND(I40&gt;=70%,I40&lt;90%),E40*0.25,IF(I40&lt;70%,E40*0.25))))</f>
        <v/>
      </c>
      <c r="L40" s="10">
        <f t="shared" si="3"/>
        <v>2965.96</v>
      </c>
    </row>
    <row r="41" spans="2:12" x14ac:dyDescent="0.35">
      <c r="B41" s="34" t="s">
        <v>58</v>
      </c>
      <c r="C41" s="34" t="s">
        <v>190</v>
      </c>
      <c r="D41" s="34" t="s">
        <v>290</v>
      </c>
      <c r="E41" s="8">
        <v>70833</v>
      </c>
      <c r="F41" s="5">
        <f t="shared" si="0"/>
        <v>49583.1</v>
      </c>
      <c r="G41" s="5">
        <f t="shared" si="4"/>
        <v>63749.700000000004</v>
      </c>
      <c r="H41" s="15">
        <v>6000</v>
      </c>
      <c r="I41" s="6">
        <f t="shared" si="1"/>
        <v>8.4706280970733974E-2</v>
      </c>
      <c r="J41" s="7" t="str">
        <f t="shared" si="2"/>
        <v>Não</v>
      </c>
      <c r="K41" s="5">
        <f>IF(Tabela3523[[#This Row],[Qualificação]]="AGENTE DE COMÉRCIO EXTERIOR",E41*0.25,IF(I41&gt;=90%,"",IF(AND(I41&gt;=70%,I41&lt;90%),E41*0.25,IF(I41&lt;70%,E41*0.25))))</f>
        <v>17708.25</v>
      </c>
      <c r="L41" s="10">
        <f t="shared" si="3"/>
        <v>2833.32</v>
      </c>
    </row>
    <row r="42" spans="2:12" x14ac:dyDescent="0.35">
      <c r="B42" s="34" t="s">
        <v>59</v>
      </c>
      <c r="C42" s="34" t="s">
        <v>191</v>
      </c>
      <c r="D42" s="34" t="s">
        <v>290</v>
      </c>
      <c r="E42" s="8">
        <v>70767</v>
      </c>
      <c r="F42" s="5">
        <f t="shared" si="0"/>
        <v>49536.899999999994</v>
      </c>
      <c r="G42" s="5">
        <f t="shared" si="4"/>
        <v>63690.3</v>
      </c>
      <c r="H42" s="15">
        <v>41000</v>
      </c>
      <c r="I42" s="6">
        <f t="shared" si="1"/>
        <v>0.57936608871366602</v>
      </c>
      <c r="J42" s="7" t="str">
        <f t="shared" si="2"/>
        <v>Não</v>
      </c>
      <c r="K42" s="5">
        <f>IF(Tabela3523[[#This Row],[Qualificação]]="AGENTE DE COMÉRCIO EXTERIOR",E42*0.25,IF(I42&gt;=90%,"",IF(AND(I42&gt;=70%,I42&lt;90%),E42*0.25,IF(I42&lt;70%,E42*0.25))))</f>
        <v>17691.75</v>
      </c>
      <c r="L42" s="10">
        <f t="shared" si="3"/>
        <v>2830.68</v>
      </c>
    </row>
    <row r="43" spans="2:12" x14ac:dyDescent="0.35">
      <c r="B43" s="34" t="s">
        <v>61</v>
      </c>
      <c r="C43" s="34" t="s">
        <v>193</v>
      </c>
      <c r="D43" s="34" t="s">
        <v>290</v>
      </c>
      <c r="E43" s="8">
        <v>70673</v>
      </c>
      <c r="F43" s="5">
        <f t="shared" si="0"/>
        <v>49471.1</v>
      </c>
      <c r="G43" s="5">
        <f t="shared" si="4"/>
        <v>63605.700000000004</v>
      </c>
      <c r="H43" s="15">
        <v>67680</v>
      </c>
      <c r="I43" s="6">
        <f t="shared" si="1"/>
        <v>0.95765002193199666</v>
      </c>
      <c r="J43" s="7" t="str">
        <f t="shared" si="2"/>
        <v>Sim</v>
      </c>
      <c r="K43" s="5" t="str">
        <f>IF(Tabela3523[[#This Row],[Qualificação]]="AGENTE DE COMÉRCIO EXTERIOR",E43*0.25,IF(I43&gt;=90%,"",IF(AND(I43&gt;=70%,I43&lt;90%),E43*0.25,IF(I43&lt;70%,E43*0.25))))</f>
        <v/>
      </c>
      <c r="L43" s="10">
        <f t="shared" si="3"/>
        <v>2826.92</v>
      </c>
    </row>
    <row r="44" spans="2:12" x14ac:dyDescent="0.35">
      <c r="B44" s="34" t="s">
        <v>62</v>
      </c>
      <c r="C44" s="34" t="s">
        <v>304</v>
      </c>
      <c r="D44" s="34" t="s">
        <v>290</v>
      </c>
      <c r="E44" s="8">
        <v>68110</v>
      </c>
      <c r="F44" s="5">
        <f t="shared" si="0"/>
        <v>47677</v>
      </c>
      <c r="G44" s="5">
        <f t="shared" si="4"/>
        <v>61299</v>
      </c>
      <c r="H44" s="15">
        <v>81800</v>
      </c>
      <c r="I44" s="6">
        <f t="shared" si="1"/>
        <v>1.200998384965497</v>
      </c>
      <c r="J44" s="7" t="str">
        <f t="shared" si="2"/>
        <v>Sim</v>
      </c>
      <c r="K44" s="5" t="str">
        <f>IF(Tabela3523[[#This Row],[Qualificação]]="AGENTE DE COMÉRCIO EXTERIOR",E44*0.25,IF(I44&gt;=90%,"",IF(AND(I44&gt;=70%,I44&lt;90%),E44*0.25,IF(I44&lt;70%,E44*0.25))))</f>
        <v/>
      </c>
      <c r="L44" s="10">
        <f t="shared" si="3"/>
        <v>2724.4</v>
      </c>
    </row>
    <row r="45" spans="2:12" x14ac:dyDescent="0.35">
      <c r="B45" s="34" t="s">
        <v>63</v>
      </c>
      <c r="C45" s="34" t="s">
        <v>195</v>
      </c>
      <c r="D45" s="34" t="s">
        <v>290</v>
      </c>
      <c r="E45" s="8">
        <v>67957</v>
      </c>
      <c r="F45" s="5">
        <f t="shared" si="0"/>
        <v>47569.899999999994</v>
      </c>
      <c r="G45" s="5">
        <f t="shared" si="4"/>
        <v>61161.3</v>
      </c>
      <c r="H45" s="15">
        <v>51160</v>
      </c>
      <c r="I45" s="6">
        <f t="shared" si="1"/>
        <v>0.75282899480553878</v>
      </c>
      <c r="J45" s="7" t="str">
        <f t="shared" si="2"/>
        <v>Não</v>
      </c>
      <c r="K45" s="5">
        <f>IF(Tabela3523[[#This Row],[Qualificação]]="AGENTE DE COMÉRCIO EXTERIOR",E45*0.25,IF(I45&gt;=90%,"",IF(AND(I45&gt;=70%,I45&lt;90%),E45*0.25,IF(I45&lt;70%,E45*0.25))))</f>
        <v>16989.25</v>
      </c>
      <c r="L45" s="10">
        <f t="shared" si="3"/>
        <v>2718.28</v>
      </c>
    </row>
    <row r="46" spans="2:12" x14ac:dyDescent="0.35">
      <c r="B46" s="34" t="s">
        <v>64</v>
      </c>
      <c r="C46" s="34" t="s">
        <v>196</v>
      </c>
      <c r="D46" s="34" t="s">
        <v>290</v>
      </c>
      <c r="E46" s="8">
        <v>66730</v>
      </c>
      <c r="F46" s="5">
        <f t="shared" si="0"/>
        <v>46711</v>
      </c>
      <c r="G46" s="5">
        <f t="shared" si="4"/>
        <v>60057</v>
      </c>
      <c r="H46" s="15">
        <v>79440</v>
      </c>
      <c r="I46" s="6">
        <f t="shared" si="1"/>
        <v>1.1904690543983216</v>
      </c>
      <c r="J46" s="7" t="str">
        <f t="shared" si="2"/>
        <v>Sim</v>
      </c>
      <c r="K46" s="5" t="str">
        <f>IF(Tabela3523[[#This Row],[Qualificação]]="AGENTE DE COMÉRCIO EXTERIOR",E46*0.25,IF(I46&gt;=90%,"",IF(AND(I46&gt;=70%,I46&lt;90%),E46*0.25,IF(I46&lt;70%,E46*0.25))))</f>
        <v/>
      </c>
      <c r="L46" s="10">
        <f t="shared" si="3"/>
        <v>2669.2000000000003</v>
      </c>
    </row>
    <row r="47" spans="2:12" x14ac:dyDescent="0.35">
      <c r="B47" s="34" t="s">
        <v>65</v>
      </c>
      <c r="C47" s="34" t="s">
        <v>197</v>
      </c>
      <c r="D47" s="34" t="s">
        <v>290</v>
      </c>
      <c r="E47" s="8">
        <v>65116</v>
      </c>
      <c r="F47" s="5">
        <f t="shared" si="0"/>
        <v>45581.2</v>
      </c>
      <c r="G47" s="5">
        <f t="shared" si="4"/>
        <v>58604.4</v>
      </c>
      <c r="H47" s="15">
        <v>44550</v>
      </c>
      <c r="I47" s="6">
        <f t="shared" si="1"/>
        <v>0.68416364641562755</v>
      </c>
      <c r="J47" s="7" t="str">
        <f t="shared" si="2"/>
        <v>Não</v>
      </c>
      <c r="K47" s="5">
        <f>IF(Tabela3523[[#This Row],[Qualificação]]="AGENTE DE COMÉRCIO EXTERIOR",E47*0.25,IF(I47&gt;=90%,"",IF(AND(I47&gt;=70%,I47&lt;90%),E47*0.25,IF(I47&lt;70%,E47*0.25))))</f>
        <v>16279</v>
      </c>
      <c r="L47" s="10">
        <f t="shared" si="3"/>
        <v>2604.64</v>
      </c>
    </row>
    <row r="48" spans="2:12" x14ac:dyDescent="0.35">
      <c r="B48" s="34" t="s">
        <v>66</v>
      </c>
      <c r="C48" s="34" t="s">
        <v>198</v>
      </c>
      <c r="D48" s="34" t="s">
        <v>290</v>
      </c>
      <c r="E48" s="8">
        <v>64175</v>
      </c>
      <c r="F48" s="5">
        <f t="shared" si="0"/>
        <v>44922.5</v>
      </c>
      <c r="G48" s="5">
        <f t="shared" si="4"/>
        <v>57757.5</v>
      </c>
      <c r="H48" s="15">
        <v>30000</v>
      </c>
      <c r="I48" s="6">
        <f t="shared" si="1"/>
        <v>0.4674717569146864</v>
      </c>
      <c r="J48" s="7" t="str">
        <f t="shared" si="2"/>
        <v>Não</v>
      </c>
      <c r="K48" s="5">
        <f>IF(Tabela3523[[#This Row],[Qualificação]]="AGENTE DE COMÉRCIO EXTERIOR",E48*0.25,IF(I48&gt;=90%,"",IF(AND(I48&gt;=70%,I48&lt;90%),E48*0.25,IF(I48&lt;70%,E48*0.25))))</f>
        <v>16043.75</v>
      </c>
      <c r="L48" s="10">
        <f t="shared" si="3"/>
        <v>2567</v>
      </c>
    </row>
    <row r="49" spans="2:12" x14ac:dyDescent="0.35">
      <c r="B49" s="34" t="s">
        <v>67</v>
      </c>
      <c r="C49" s="34" t="s">
        <v>199</v>
      </c>
      <c r="D49" s="34" t="s">
        <v>290</v>
      </c>
      <c r="E49" s="8">
        <v>61671</v>
      </c>
      <c r="F49" s="5">
        <f t="shared" si="0"/>
        <v>43169.7</v>
      </c>
      <c r="G49" s="5">
        <f t="shared" si="4"/>
        <v>55503.9</v>
      </c>
      <c r="H49" s="15">
        <v>0</v>
      </c>
      <c r="I49" s="6">
        <f t="shared" si="1"/>
        <v>0</v>
      </c>
      <c r="J49" s="7" t="str">
        <f t="shared" si="2"/>
        <v>Não</v>
      </c>
      <c r="K49" s="5">
        <f>IF(Tabela3523[[#This Row],[Qualificação]]="AGENTE DE COMÉRCIO EXTERIOR",E49*0.25,IF(I49&gt;=90%,"",IF(AND(I49&gt;=70%,I49&lt;90%),E49*0.25,IF(I49&lt;70%,E49*0.25))))</f>
        <v>15417.75</v>
      </c>
      <c r="L49" s="10">
        <f t="shared" si="3"/>
        <v>2466.84</v>
      </c>
    </row>
    <row r="50" spans="2:12" x14ac:dyDescent="0.35">
      <c r="B50" s="34" t="s">
        <v>68</v>
      </c>
      <c r="C50" s="34" t="s">
        <v>200</v>
      </c>
      <c r="D50" s="34" t="s">
        <v>290</v>
      </c>
      <c r="E50" s="8">
        <v>61125</v>
      </c>
      <c r="F50" s="5">
        <f t="shared" si="0"/>
        <v>42787.5</v>
      </c>
      <c r="G50" s="5">
        <f t="shared" si="4"/>
        <v>55012.5</v>
      </c>
      <c r="H50" s="15">
        <v>43200</v>
      </c>
      <c r="I50" s="6">
        <f t="shared" si="1"/>
        <v>0.70674846625766874</v>
      </c>
      <c r="J50" s="7" t="str">
        <f t="shared" si="2"/>
        <v>Não</v>
      </c>
      <c r="K50" s="5">
        <f>IF(Tabela3523[[#This Row],[Qualificação]]="AGENTE DE COMÉRCIO EXTERIOR",E50*0.25,IF(I50&gt;=90%,"",IF(AND(I50&gt;=70%,I50&lt;90%),E50*0.25,IF(I50&lt;70%,E50*0.25))))</f>
        <v>15281.25</v>
      </c>
      <c r="L50" s="10">
        <f t="shared" si="3"/>
        <v>2445</v>
      </c>
    </row>
    <row r="51" spans="2:12" x14ac:dyDescent="0.35">
      <c r="B51" s="34" t="s">
        <v>69</v>
      </c>
      <c r="C51" s="34" t="s">
        <v>201</v>
      </c>
      <c r="D51" s="34" t="s">
        <v>290</v>
      </c>
      <c r="E51" s="8">
        <v>59592</v>
      </c>
      <c r="F51" s="5">
        <f t="shared" si="0"/>
        <v>41714.399999999994</v>
      </c>
      <c r="G51" s="5">
        <f t="shared" si="4"/>
        <v>53632.800000000003</v>
      </c>
      <c r="H51" s="15">
        <v>51350</v>
      </c>
      <c r="I51" s="6">
        <f t="shared" si="1"/>
        <v>0.86169284467713791</v>
      </c>
      <c r="J51" s="7" t="str">
        <f t="shared" si="2"/>
        <v>Não</v>
      </c>
      <c r="K51" s="5">
        <f>IF(Tabela3523[[#This Row],[Qualificação]]="AGENTE DE COMÉRCIO EXTERIOR",E51*0.25,IF(I51&gt;=90%,"",IF(AND(I51&gt;=70%,I51&lt;90%),E51*0.25,IF(I51&lt;70%,E51*0.25))))</f>
        <v>14898</v>
      </c>
      <c r="L51" s="10">
        <f t="shared" si="3"/>
        <v>2383.6799999999998</v>
      </c>
    </row>
    <row r="52" spans="2:12" x14ac:dyDescent="0.35">
      <c r="B52" s="34" t="s">
        <v>70</v>
      </c>
      <c r="C52" s="34" t="s">
        <v>202</v>
      </c>
      <c r="D52" s="34" t="s">
        <v>290</v>
      </c>
      <c r="E52" s="8">
        <v>55787</v>
      </c>
      <c r="F52" s="5">
        <f t="shared" si="0"/>
        <v>39050.899999999994</v>
      </c>
      <c r="G52" s="5">
        <f t="shared" si="4"/>
        <v>50208.3</v>
      </c>
      <c r="H52" s="15">
        <v>62600</v>
      </c>
      <c r="I52" s="6">
        <f t="shared" si="1"/>
        <v>1.1221252263072041</v>
      </c>
      <c r="J52" s="7" t="str">
        <f t="shared" si="2"/>
        <v>Sim</v>
      </c>
      <c r="K52" s="5" t="str">
        <f>IF(Tabela3523[[#This Row],[Qualificação]]="AGENTE DE COMÉRCIO EXTERIOR",E52*0.25,IF(I52&gt;=90%,"",IF(AND(I52&gt;=70%,I52&lt;90%),E52*0.25,IF(I52&lt;70%,E52*0.25))))</f>
        <v/>
      </c>
      <c r="L52" s="10">
        <f t="shared" si="3"/>
        <v>2231.48</v>
      </c>
    </row>
    <row r="53" spans="2:12" x14ac:dyDescent="0.35">
      <c r="B53" s="34" t="s">
        <v>71</v>
      </c>
      <c r="C53" s="34" t="s">
        <v>203</v>
      </c>
      <c r="D53" s="34" t="s">
        <v>290</v>
      </c>
      <c r="E53" s="8">
        <v>54905</v>
      </c>
      <c r="F53" s="5">
        <f t="shared" si="0"/>
        <v>38433.5</v>
      </c>
      <c r="G53" s="5">
        <f t="shared" si="4"/>
        <v>49414.5</v>
      </c>
      <c r="H53" s="15">
        <v>58000</v>
      </c>
      <c r="I53" s="6">
        <f t="shared" si="1"/>
        <v>1.0563700937983791</v>
      </c>
      <c r="J53" s="7" t="str">
        <f t="shared" si="2"/>
        <v>Sim</v>
      </c>
      <c r="K53" s="5" t="str">
        <f>IF(Tabela3523[[#This Row],[Qualificação]]="AGENTE DE COMÉRCIO EXTERIOR",E53*0.25,IF(I53&gt;=90%,"",IF(AND(I53&gt;=70%,I53&lt;90%),E53*0.25,IF(I53&lt;70%,E53*0.25))))</f>
        <v/>
      </c>
      <c r="L53" s="10">
        <f t="shared" si="3"/>
        <v>2196.2000000000003</v>
      </c>
    </row>
    <row r="54" spans="2:12" x14ac:dyDescent="0.35">
      <c r="B54" s="34" t="s">
        <v>72</v>
      </c>
      <c r="C54" s="34" t="s">
        <v>204</v>
      </c>
      <c r="D54" s="34" t="s">
        <v>289</v>
      </c>
      <c r="E54" s="8">
        <v>49872</v>
      </c>
      <c r="F54" s="5">
        <f t="shared" si="0"/>
        <v>34910.399999999994</v>
      </c>
      <c r="G54" s="5">
        <f t="shared" si="4"/>
        <v>44884.800000000003</v>
      </c>
      <c r="H54" s="15">
        <v>0</v>
      </c>
      <c r="I54" s="6">
        <f t="shared" si="1"/>
        <v>0</v>
      </c>
      <c r="J54" s="7" t="str">
        <f t="shared" si="2"/>
        <v>Não</v>
      </c>
      <c r="K54" s="5">
        <f>IF(Tabela3523[[#This Row],[Qualificação]]="AGENTE DE COMÉRCIO EXTERIOR",E54*0.25,IF(I54&gt;=90%,"",IF(AND(I54&gt;=70%,I54&lt;90%),E54*0.25,IF(I54&lt;70%,E54*0.25))))</f>
        <v>12468</v>
      </c>
      <c r="L54" s="10">
        <f t="shared" si="3"/>
        <v>1994.88</v>
      </c>
    </row>
    <row r="55" spans="2:12" x14ac:dyDescent="0.35">
      <c r="B55" s="34" t="s">
        <v>73</v>
      </c>
      <c r="C55" s="34" t="s">
        <v>205</v>
      </c>
      <c r="D55" s="34" t="s">
        <v>290</v>
      </c>
      <c r="E55" s="8">
        <v>49727</v>
      </c>
      <c r="F55" s="5">
        <f t="shared" si="0"/>
        <v>34808.899999999994</v>
      </c>
      <c r="G55" s="5">
        <f t="shared" si="4"/>
        <v>44754.3</v>
      </c>
      <c r="H55" s="15">
        <v>45580</v>
      </c>
      <c r="I55" s="6">
        <f t="shared" si="1"/>
        <v>0.9166046614515253</v>
      </c>
      <c r="J55" s="7" t="str">
        <f t="shared" si="2"/>
        <v>Sim</v>
      </c>
      <c r="K55" s="5" t="str">
        <f>IF(Tabela3523[[#This Row],[Qualificação]]="AGENTE DE COMÉRCIO EXTERIOR",E55*0.25,IF(I55&gt;=90%,"",IF(AND(I55&gt;=70%,I55&lt;90%),E55*0.25,IF(I55&lt;70%,E55*0.25))))</f>
        <v/>
      </c>
      <c r="L55" s="10">
        <f t="shared" si="3"/>
        <v>1989.0800000000002</v>
      </c>
    </row>
    <row r="56" spans="2:12" x14ac:dyDescent="0.35">
      <c r="B56" s="34" t="s">
        <v>74</v>
      </c>
      <c r="C56" s="34" t="s">
        <v>206</v>
      </c>
      <c r="D56" s="34" t="s">
        <v>290</v>
      </c>
      <c r="E56" s="8">
        <v>49057</v>
      </c>
      <c r="F56" s="5">
        <f t="shared" si="0"/>
        <v>34339.9</v>
      </c>
      <c r="G56" s="5">
        <f t="shared" si="4"/>
        <v>44151.3</v>
      </c>
      <c r="H56" s="15">
        <v>0</v>
      </c>
      <c r="I56" s="6">
        <f t="shared" si="1"/>
        <v>0</v>
      </c>
      <c r="J56" s="7" t="str">
        <f t="shared" si="2"/>
        <v>Não</v>
      </c>
      <c r="K56" s="5">
        <f>IF(Tabela3523[[#This Row],[Qualificação]]="AGENTE DE COMÉRCIO EXTERIOR",E56*0.25,IF(I56&gt;=90%,"",IF(AND(I56&gt;=70%,I56&lt;90%),E56*0.25,IF(I56&lt;70%,E56*0.25))))</f>
        <v>12264.25</v>
      </c>
      <c r="L56" s="10">
        <f t="shared" si="3"/>
        <v>1962.28</v>
      </c>
    </row>
    <row r="57" spans="2:12" x14ac:dyDescent="0.35">
      <c r="B57" s="34" t="s">
        <v>75</v>
      </c>
      <c r="C57" s="34" t="s">
        <v>207</v>
      </c>
      <c r="D57" s="34" t="s">
        <v>290</v>
      </c>
      <c r="E57" s="8">
        <v>47196</v>
      </c>
      <c r="F57" s="5">
        <f t="shared" si="0"/>
        <v>33037.199999999997</v>
      </c>
      <c r="G57" s="5">
        <f t="shared" si="4"/>
        <v>42476.4</v>
      </c>
      <c r="H57" s="15">
        <v>75000</v>
      </c>
      <c r="I57" s="6">
        <f t="shared" si="1"/>
        <v>1.5891177218408339</v>
      </c>
      <c r="J57" s="7" t="str">
        <f t="shared" si="2"/>
        <v>Sim</v>
      </c>
      <c r="K57" s="5" t="str">
        <f>IF(Tabela3523[[#This Row],[Qualificação]]="AGENTE DE COMÉRCIO EXTERIOR",E57*0.25,IF(I57&gt;=90%,"",IF(AND(I57&gt;=70%,I57&lt;90%),E57*0.25,IF(I57&lt;70%,E57*0.25))))</f>
        <v/>
      </c>
      <c r="L57" s="10">
        <f t="shared" si="3"/>
        <v>1887.8400000000001</v>
      </c>
    </row>
    <row r="58" spans="2:12" x14ac:dyDescent="0.35">
      <c r="B58" s="34" t="s">
        <v>76</v>
      </c>
      <c r="C58" s="34" t="s">
        <v>208</v>
      </c>
      <c r="D58" s="34" t="s">
        <v>290</v>
      </c>
      <c r="E58" s="8">
        <v>45071</v>
      </c>
      <c r="F58" s="5">
        <f t="shared" si="0"/>
        <v>31549.699999999997</v>
      </c>
      <c r="G58" s="5">
        <f t="shared" si="4"/>
        <v>40563.9</v>
      </c>
      <c r="H58" s="15">
        <v>48000</v>
      </c>
      <c r="I58" s="6">
        <f t="shared" si="1"/>
        <v>1.0649863548623284</v>
      </c>
      <c r="J58" s="7" t="str">
        <f t="shared" si="2"/>
        <v>Sim</v>
      </c>
      <c r="K58" s="5" t="str">
        <f>IF(Tabela3523[[#This Row],[Qualificação]]="AGENTE DE COMÉRCIO EXTERIOR",E58*0.25,IF(I58&gt;=90%,"",IF(AND(I58&gt;=70%,I58&lt;90%),E58*0.25,IF(I58&lt;70%,E58*0.25))))</f>
        <v/>
      </c>
      <c r="L58" s="10">
        <f t="shared" si="3"/>
        <v>1802.8400000000001</v>
      </c>
    </row>
    <row r="59" spans="2:12" x14ac:dyDescent="0.35">
      <c r="B59" s="34" t="s">
        <v>77</v>
      </c>
      <c r="C59" s="34" t="s">
        <v>305</v>
      </c>
      <c r="D59" s="34" t="s">
        <v>290</v>
      </c>
      <c r="E59" s="8">
        <v>44860</v>
      </c>
      <c r="F59" s="5">
        <f t="shared" si="0"/>
        <v>31401.999999999996</v>
      </c>
      <c r="G59" s="5">
        <f t="shared" si="4"/>
        <v>40374</v>
      </c>
      <c r="H59" s="15">
        <v>54000</v>
      </c>
      <c r="I59" s="6">
        <f t="shared" si="1"/>
        <v>1.2037449843958983</v>
      </c>
      <c r="J59" s="7" t="str">
        <f t="shared" si="2"/>
        <v>Sim</v>
      </c>
      <c r="K59" s="5" t="str">
        <f>IF(Tabela3523[[#This Row],[Qualificação]]="AGENTE DE COMÉRCIO EXTERIOR",E59*0.25,IF(I59&gt;=90%,"",IF(AND(I59&gt;=70%,I59&lt;90%),E59*0.25,IF(I59&lt;70%,E59*0.25))))</f>
        <v/>
      </c>
      <c r="L59" s="10">
        <f t="shared" si="3"/>
        <v>1794.4</v>
      </c>
    </row>
    <row r="60" spans="2:12" x14ac:dyDescent="0.35">
      <c r="B60" s="34" t="s">
        <v>78</v>
      </c>
      <c r="C60" s="34" t="s">
        <v>210</v>
      </c>
      <c r="D60" s="34" t="s">
        <v>290</v>
      </c>
      <c r="E60" s="8">
        <v>42149</v>
      </c>
      <c r="F60" s="5">
        <f t="shared" si="0"/>
        <v>29504.3</v>
      </c>
      <c r="G60" s="5">
        <f t="shared" si="4"/>
        <v>37934.1</v>
      </c>
      <c r="H60" s="15">
        <v>54000</v>
      </c>
      <c r="I60" s="6">
        <f t="shared" si="1"/>
        <v>1.281169185508553</v>
      </c>
      <c r="J60" s="7" t="str">
        <f t="shared" si="2"/>
        <v>Sim</v>
      </c>
      <c r="K60" s="5" t="str">
        <f>IF(Tabela3523[[#This Row],[Qualificação]]="AGENTE DE COMÉRCIO EXTERIOR",E60*0.25,IF(I60&gt;=90%,"",IF(AND(I60&gt;=70%,I60&lt;90%),E60*0.25,IF(I60&lt;70%,E60*0.25))))</f>
        <v/>
      </c>
      <c r="L60" s="10">
        <f t="shared" si="3"/>
        <v>1685.96</v>
      </c>
    </row>
    <row r="61" spans="2:12" x14ac:dyDescent="0.35">
      <c r="B61" s="34" t="s">
        <v>79</v>
      </c>
      <c r="C61" s="34" t="s">
        <v>211</v>
      </c>
      <c r="D61" s="34" t="s">
        <v>290</v>
      </c>
      <c r="E61" s="8">
        <v>40752</v>
      </c>
      <c r="F61" s="5">
        <f t="shared" si="0"/>
        <v>28526.399999999998</v>
      </c>
      <c r="G61" s="5">
        <f t="shared" si="4"/>
        <v>36676.800000000003</v>
      </c>
      <c r="H61" s="15">
        <v>48000</v>
      </c>
      <c r="I61" s="6">
        <f t="shared" si="1"/>
        <v>1.1778563015312131</v>
      </c>
      <c r="J61" s="7" t="str">
        <f t="shared" si="2"/>
        <v>Sim</v>
      </c>
      <c r="K61" s="5" t="str">
        <f>IF(Tabela3523[[#This Row],[Qualificação]]="AGENTE DE COMÉRCIO EXTERIOR",E61*0.25,IF(I61&gt;=90%,"",IF(AND(I61&gt;=70%,I61&lt;90%),E61*0.25,IF(I61&lt;70%,E61*0.25))))</f>
        <v/>
      </c>
      <c r="L61" s="10">
        <f t="shared" si="3"/>
        <v>1630.08</v>
      </c>
    </row>
    <row r="62" spans="2:12" x14ac:dyDescent="0.35">
      <c r="B62" s="34" t="s">
        <v>80</v>
      </c>
      <c r="C62" s="34" t="s">
        <v>212</v>
      </c>
      <c r="D62" s="34" t="s">
        <v>290</v>
      </c>
      <c r="E62" s="8">
        <v>40371</v>
      </c>
      <c r="F62" s="5">
        <f t="shared" si="0"/>
        <v>28259.699999999997</v>
      </c>
      <c r="G62" s="5">
        <f t="shared" si="4"/>
        <v>36333.9</v>
      </c>
      <c r="H62" s="15">
        <v>31640</v>
      </c>
      <c r="I62" s="6">
        <f t="shared" si="1"/>
        <v>0.7837308959401551</v>
      </c>
      <c r="J62" s="7" t="str">
        <f t="shared" si="2"/>
        <v>Não</v>
      </c>
      <c r="K62" s="5">
        <f>IF(Tabela3523[[#This Row],[Qualificação]]="AGENTE DE COMÉRCIO EXTERIOR",E62*0.25,IF(I62&gt;=90%,"",IF(AND(I62&gt;=70%,I62&lt;90%),E62*0.25,IF(I62&lt;70%,E62*0.25))))</f>
        <v>10092.75</v>
      </c>
      <c r="L62" s="10">
        <f t="shared" si="3"/>
        <v>1614.8400000000001</v>
      </c>
    </row>
    <row r="63" spans="2:12" x14ac:dyDescent="0.35">
      <c r="B63" s="34" t="s">
        <v>81</v>
      </c>
      <c r="C63" s="34" t="s">
        <v>213</v>
      </c>
      <c r="D63" s="34" t="s">
        <v>290</v>
      </c>
      <c r="E63" s="8">
        <v>40189</v>
      </c>
      <c r="F63" s="5">
        <f t="shared" si="0"/>
        <v>28132.3</v>
      </c>
      <c r="G63" s="5">
        <f t="shared" si="4"/>
        <v>36170.1</v>
      </c>
      <c r="H63" s="15">
        <v>33020</v>
      </c>
      <c r="I63" s="6">
        <f t="shared" si="1"/>
        <v>0.82161785563213818</v>
      </c>
      <c r="J63" s="7" t="str">
        <f t="shared" si="2"/>
        <v>Não</v>
      </c>
      <c r="K63" s="5">
        <f>IF(Tabela3523[[#This Row],[Qualificação]]="AGENTE DE COMÉRCIO EXTERIOR",E63*0.25,IF(I63&gt;=90%,"",IF(AND(I63&gt;=70%,I63&lt;90%),E63*0.25,IF(I63&lt;70%,E63*0.25))))</f>
        <v>10047.25</v>
      </c>
      <c r="L63" s="10">
        <f t="shared" si="3"/>
        <v>1607.56</v>
      </c>
    </row>
    <row r="64" spans="2:12" x14ac:dyDescent="0.35">
      <c r="B64" s="34" t="s">
        <v>82</v>
      </c>
      <c r="C64" s="34" t="s">
        <v>214</v>
      </c>
      <c r="D64" s="34" t="s">
        <v>290</v>
      </c>
      <c r="E64" s="8">
        <v>36542</v>
      </c>
      <c r="F64" s="5">
        <f t="shared" si="0"/>
        <v>25579.399999999998</v>
      </c>
      <c r="G64" s="5">
        <f t="shared" si="4"/>
        <v>32887.800000000003</v>
      </c>
      <c r="H64" s="15">
        <v>36000</v>
      </c>
      <c r="I64" s="6">
        <f t="shared" si="1"/>
        <v>0.98516775217557884</v>
      </c>
      <c r="J64" s="7" t="str">
        <f t="shared" si="2"/>
        <v>Sim</v>
      </c>
      <c r="K64" s="5" t="str">
        <f>IF(Tabela3523[[#This Row],[Qualificação]]="AGENTE DE COMÉRCIO EXTERIOR",E64*0.25,IF(I64&gt;=90%,"",IF(AND(I64&gt;=70%,I64&lt;90%),E64*0.25,IF(I64&lt;70%,E64*0.25))))</f>
        <v/>
      </c>
      <c r="L64" s="10">
        <f t="shared" si="3"/>
        <v>1461.68</v>
      </c>
    </row>
    <row r="65" spans="2:12" x14ac:dyDescent="0.35">
      <c r="B65" s="34" t="s">
        <v>83</v>
      </c>
      <c r="C65" s="34" t="s">
        <v>215</v>
      </c>
      <c r="D65" s="34" t="s">
        <v>290</v>
      </c>
      <c r="E65" s="8">
        <v>35972</v>
      </c>
      <c r="F65" s="5">
        <f t="shared" si="0"/>
        <v>25180.399999999998</v>
      </c>
      <c r="G65" s="5">
        <f t="shared" si="4"/>
        <v>32374.799999999999</v>
      </c>
      <c r="H65" s="15">
        <v>6500</v>
      </c>
      <c r="I65" s="6">
        <f t="shared" si="1"/>
        <v>0.18069609696430558</v>
      </c>
      <c r="J65" s="7" t="str">
        <f t="shared" si="2"/>
        <v>Não</v>
      </c>
      <c r="K65" s="5">
        <f>IF(Tabela3523[[#This Row],[Qualificação]]="AGENTE DE COMÉRCIO EXTERIOR",E65*0.25,IF(I65&gt;=90%,"",IF(AND(I65&gt;=70%,I65&lt;90%),E65*0.25,IF(I65&lt;70%,E65*0.25))))</f>
        <v>8993</v>
      </c>
      <c r="L65" s="10">
        <f t="shared" si="3"/>
        <v>1438.88</v>
      </c>
    </row>
    <row r="66" spans="2:12" x14ac:dyDescent="0.35">
      <c r="B66" s="34" t="s">
        <v>84</v>
      </c>
      <c r="C66" s="34" t="s">
        <v>216</v>
      </c>
      <c r="D66" s="34" t="s">
        <v>290</v>
      </c>
      <c r="E66" s="8">
        <v>35348</v>
      </c>
      <c r="F66" s="5">
        <f t="shared" si="0"/>
        <v>24743.599999999999</v>
      </c>
      <c r="G66" s="5">
        <f t="shared" si="4"/>
        <v>31813.200000000001</v>
      </c>
      <c r="H66" s="15">
        <v>46000</v>
      </c>
      <c r="I66" s="6">
        <f t="shared" si="1"/>
        <v>1.3013466108407832</v>
      </c>
      <c r="J66" s="7" t="str">
        <f t="shared" si="2"/>
        <v>Sim</v>
      </c>
      <c r="K66" s="5" t="str">
        <f>IF(Tabela3523[[#This Row],[Qualificação]]="AGENTE DE COMÉRCIO EXTERIOR",E66*0.25,IF(I66&gt;=90%,"",IF(AND(I66&gt;=70%,I66&lt;90%),E66*0.25,IF(I66&lt;70%,E66*0.25))))</f>
        <v/>
      </c>
      <c r="L66" s="10">
        <f t="shared" si="3"/>
        <v>1413.92</v>
      </c>
    </row>
    <row r="67" spans="2:12" x14ac:dyDescent="0.35">
      <c r="B67" s="34" t="s">
        <v>85</v>
      </c>
      <c r="C67" s="34" t="s">
        <v>217</v>
      </c>
      <c r="D67" s="34" t="s">
        <v>290</v>
      </c>
      <c r="E67" s="8">
        <v>34762</v>
      </c>
      <c r="F67" s="5">
        <f t="shared" si="0"/>
        <v>24333.399999999998</v>
      </c>
      <c r="G67" s="5">
        <f t="shared" si="4"/>
        <v>31285.8</v>
      </c>
      <c r="H67" s="15">
        <v>16110</v>
      </c>
      <c r="I67" s="6">
        <f t="shared" si="1"/>
        <v>0.46343708647373572</v>
      </c>
      <c r="J67" s="7" t="str">
        <f t="shared" si="2"/>
        <v>Não</v>
      </c>
      <c r="K67" s="5">
        <f>IF(Tabela3523[[#This Row],[Qualificação]]="AGENTE DE COMÉRCIO EXTERIOR",E67*0.25,IF(I67&gt;=90%,"",IF(AND(I67&gt;=70%,I67&lt;90%),E67*0.25,IF(I67&lt;70%,E67*0.25))))</f>
        <v>8690.5</v>
      </c>
      <c r="L67" s="10">
        <f t="shared" si="3"/>
        <v>1390.48</v>
      </c>
    </row>
    <row r="68" spans="2:12" x14ac:dyDescent="0.35">
      <c r="B68" s="34" t="s">
        <v>86</v>
      </c>
      <c r="C68" s="34" t="s">
        <v>218</v>
      </c>
      <c r="D68" s="34" t="s">
        <v>290</v>
      </c>
      <c r="E68" s="8">
        <v>32908</v>
      </c>
      <c r="F68" s="5">
        <f t="shared" si="0"/>
        <v>23035.599999999999</v>
      </c>
      <c r="G68" s="5">
        <f t="shared" si="4"/>
        <v>29617.200000000001</v>
      </c>
      <c r="H68" s="15">
        <v>0</v>
      </c>
      <c r="I68" s="6">
        <f t="shared" si="1"/>
        <v>0</v>
      </c>
      <c r="J68" s="7" t="str">
        <f t="shared" si="2"/>
        <v>Não</v>
      </c>
      <c r="K68" s="5">
        <f>IF(Tabela3523[[#This Row],[Qualificação]]="AGENTE DE COMÉRCIO EXTERIOR",E68*0.25,IF(I68&gt;=90%,"",IF(AND(I68&gt;=70%,I68&lt;90%),E68*0.25,IF(I68&lt;70%,E68*0.25))))</f>
        <v>8227</v>
      </c>
      <c r="L68" s="10">
        <f t="shared" si="3"/>
        <v>1316.32</v>
      </c>
    </row>
    <row r="69" spans="2:12" x14ac:dyDescent="0.35">
      <c r="B69" s="34" t="s">
        <v>87</v>
      </c>
      <c r="C69" s="34" t="s">
        <v>219</v>
      </c>
      <c r="D69" s="34" t="s">
        <v>290</v>
      </c>
      <c r="E69" s="8">
        <v>32847</v>
      </c>
      <c r="F69" s="5">
        <f t="shared" si="0"/>
        <v>22992.899999999998</v>
      </c>
      <c r="G69" s="5">
        <f t="shared" si="4"/>
        <v>29562.3</v>
      </c>
      <c r="H69" s="15">
        <v>48760</v>
      </c>
      <c r="I69" s="6">
        <f t="shared" si="1"/>
        <v>1.484458245806314</v>
      </c>
      <c r="J69" s="7" t="str">
        <f t="shared" si="2"/>
        <v>Sim</v>
      </c>
      <c r="K69" s="5" t="str">
        <f>IF(Tabela3523[[#This Row],[Qualificação]]="AGENTE DE COMÉRCIO EXTERIOR",E69*0.25,IF(I69&gt;=90%,"",IF(AND(I69&gt;=70%,I69&lt;90%),E69*0.25,IF(I69&lt;70%,E69*0.25))))</f>
        <v/>
      </c>
      <c r="L69" s="10">
        <f t="shared" si="3"/>
        <v>1313.88</v>
      </c>
    </row>
    <row r="70" spans="2:12" x14ac:dyDescent="0.35">
      <c r="B70" s="34" t="s">
        <v>88</v>
      </c>
      <c r="C70" s="34" t="s">
        <v>220</v>
      </c>
      <c r="D70" s="34" t="s">
        <v>290</v>
      </c>
      <c r="E70" s="8">
        <v>32257</v>
      </c>
      <c r="F70" s="5">
        <f t="shared" si="0"/>
        <v>22579.899999999998</v>
      </c>
      <c r="G70" s="5">
        <f t="shared" si="4"/>
        <v>29031.3</v>
      </c>
      <c r="H70" s="15">
        <v>30070</v>
      </c>
      <c r="I70" s="6">
        <f t="shared" si="1"/>
        <v>0.9322007626251666</v>
      </c>
      <c r="J70" s="7" t="str">
        <f t="shared" si="2"/>
        <v>Sim</v>
      </c>
      <c r="K70" s="5" t="str">
        <f>IF(Tabela3523[[#This Row],[Qualificação]]="AGENTE DE COMÉRCIO EXTERIOR",E70*0.25,IF(I70&gt;=90%,"",IF(AND(I70&gt;=70%,I70&lt;90%),E70*0.25,IF(I70&lt;70%,E70*0.25))))</f>
        <v/>
      </c>
      <c r="L70" s="10">
        <f t="shared" si="3"/>
        <v>1290.28</v>
      </c>
    </row>
    <row r="71" spans="2:12" x14ac:dyDescent="0.35">
      <c r="B71" s="34" t="s">
        <v>89</v>
      </c>
      <c r="C71" s="34" t="s">
        <v>221</v>
      </c>
      <c r="D71" s="34" t="s">
        <v>290</v>
      </c>
      <c r="E71" s="8">
        <v>31721</v>
      </c>
      <c r="F71" s="5">
        <f t="shared" ref="F71:F134" si="5">E71*0.7</f>
        <v>22204.699999999997</v>
      </c>
      <c r="G71" s="5">
        <f t="shared" ref="G71:G134" si="6">E71*0.9</f>
        <v>28548.9</v>
      </c>
      <c r="H71" s="15">
        <v>28650</v>
      </c>
      <c r="I71" s="6">
        <f t="shared" ref="I71:I134" si="7">H71/E71</f>
        <v>0.90318716307808711</v>
      </c>
      <c r="J71" s="7" t="str">
        <f t="shared" ref="J71:J134" si="8">IF(I71&gt;=90%,"Sim","Não")</f>
        <v>Sim</v>
      </c>
      <c r="K71" s="5" t="str">
        <f>IF(Tabela3523[[#This Row],[Qualificação]]="AGENTE DE COMÉRCIO EXTERIOR",E71*0.25,IF(I71&gt;=90%,"",IF(AND(I71&gt;=70%,I71&lt;90%),E71*0.25,IF(I71&lt;70%,E71*0.25))))</f>
        <v/>
      </c>
      <c r="L71" s="10">
        <f t="shared" ref="L71:L134" si="9">E71*0.04</f>
        <v>1268.8399999999999</v>
      </c>
    </row>
    <row r="72" spans="2:12" x14ac:dyDescent="0.35">
      <c r="B72" s="34" t="s">
        <v>90</v>
      </c>
      <c r="C72" s="34" t="s">
        <v>222</v>
      </c>
      <c r="D72" s="34" t="s">
        <v>290</v>
      </c>
      <c r="E72" s="8">
        <v>30320</v>
      </c>
      <c r="F72" s="5">
        <f t="shared" si="5"/>
        <v>21224</v>
      </c>
      <c r="G72" s="5">
        <f t="shared" si="6"/>
        <v>27288</v>
      </c>
      <c r="H72" s="15">
        <v>0</v>
      </c>
      <c r="I72" s="6">
        <f t="shared" si="7"/>
        <v>0</v>
      </c>
      <c r="J72" s="7" t="str">
        <f t="shared" si="8"/>
        <v>Não</v>
      </c>
      <c r="K72" s="5">
        <f>IF(Tabela3523[[#This Row],[Qualificação]]="AGENTE DE COMÉRCIO EXTERIOR",E72*0.25,IF(I72&gt;=90%,"",IF(AND(I72&gt;=70%,I72&lt;90%),E72*0.25,IF(I72&lt;70%,E72*0.25))))</f>
        <v>7580</v>
      </c>
      <c r="L72" s="10">
        <f t="shared" si="9"/>
        <v>1212.8</v>
      </c>
    </row>
    <row r="73" spans="2:12" x14ac:dyDescent="0.35">
      <c r="B73" s="34" t="s">
        <v>91</v>
      </c>
      <c r="C73" s="34" t="s">
        <v>223</v>
      </c>
      <c r="D73" s="34" t="s">
        <v>290</v>
      </c>
      <c r="E73" s="8">
        <v>30031</v>
      </c>
      <c r="F73" s="5">
        <f t="shared" si="5"/>
        <v>21021.699999999997</v>
      </c>
      <c r="G73" s="5">
        <f t="shared" si="6"/>
        <v>27027.9</v>
      </c>
      <c r="H73" s="15">
        <v>32780</v>
      </c>
      <c r="I73" s="6">
        <f t="shared" si="7"/>
        <v>1.0915387432985915</v>
      </c>
      <c r="J73" s="7" t="str">
        <f t="shared" si="8"/>
        <v>Sim</v>
      </c>
      <c r="K73" s="5" t="str">
        <f>IF(Tabela3523[[#This Row],[Qualificação]]="AGENTE DE COMÉRCIO EXTERIOR",E73*0.25,IF(I73&gt;=90%,"",IF(AND(I73&gt;=70%,I73&lt;90%),E73*0.25,IF(I73&lt;70%,E73*0.25))))</f>
        <v/>
      </c>
      <c r="L73" s="10">
        <f t="shared" si="9"/>
        <v>1201.24</v>
      </c>
    </row>
    <row r="74" spans="2:12" x14ac:dyDescent="0.35">
      <c r="B74" s="34" t="s">
        <v>92</v>
      </c>
      <c r="C74" s="34" t="s">
        <v>224</v>
      </c>
      <c r="D74" s="34" t="s">
        <v>290</v>
      </c>
      <c r="E74" s="8">
        <v>30025</v>
      </c>
      <c r="F74" s="5">
        <f t="shared" si="5"/>
        <v>21017.5</v>
      </c>
      <c r="G74" s="5">
        <f t="shared" si="6"/>
        <v>27022.5</v>
      </c>
      <c r="H74" s="15">
        <v>0</v>
      </c>
      <c r="I74" s="6">
        <f t="shared" si="7"/>
        <v>0</v>
      </c>
      <c r="J74" s="7" t="str">
        <f t="shared" si="8"/>
        <v>Não</v>
      </c>
      <c r="K74" s="5">
        <f>IF(Tabela3523[[#This Row],[Qualificação]]="AGENTE DE COMÉRCIO EXTERIOR",E74*0.25,IF(I74&gt;=90%,"",IF(AND(I74&gt;=70%,I74&lt;90%),E74*0.25,IF(I74&lt;70%,E74*0.25))))</f>
        <v>7506.25</v>
      </c>
      <c r="L74" s="10">
        <f t="shared" si="9"/>
        <v>1201</v>
      </c>
    </row>
    <row r="75" spans="2:12" x14ac:dyDescent="0.35">
      <c r="B75" s="34" t="s">
        <v>93</v>
      </c>
      <c r="C75" s="34" t="s">
        <v>225</v>
      </c>
      <c r="D75" s="34" t="s">
        <v>290</v>
      </c>
      <c r="E75" s="8">
        <v>29931</v>
      </c>
      <c r="F75" s="5">
        <f t="shared" si="5"/>
        <v>20951.699999999997</v>
      </c>
      <c r="G75" s="5">
        <f t="shared" si="6"/>
        <v>26937.9</v>
      </c>
      <c r="H75" s="15">
        <v>0</v>
      </c>
      <c r="I75" s="6">
        <f t="shared" si="7"/>
        <v>0</v>
      </c>
      <c r="J75" s="7" t="str">
        <f t="shared" si="8"/>
        <v>Não</v>
      </c>
      <c r="K75" s="5">
        <f>IF(Tabela3523[[#This Row],[Qualificação]]="AGENTE DE COMÉRCIO EXTERIOR",E75*0.25,IF(I75&gt;=90%,"",IF(AND(I75&gt;=70%,I75&lt;90%),E75*0.25,IF(I75&lt;70%,E75*0.25))))</f>
        <v>7482.75</v>
      </c>
      <c r="L75" s="10">
        <f t="shared" si="9"/>
        <v>1197.24</v>
      </c>
    </row>
    <row r="76" spans="2:12" x14ac:dyDescent="0.35">
      <c r="B76" s="34" t="s">
        <v>94</v>
      </c>
      <c r="C76" s="34" t="s">
        <v>226</v>
      </c>
      <c r="D76" s="34" t="s">
        <v>290</v>
      </c>
      <c r="E76" s="8">
        <v>29587</v>
      </c>
      <c r="F76" s="5">
        <f t="shared" si="5"/>
        <v>20710.899999999998</v>
      </c>
      <c r="G76" s="5">
        <f t="shared" si="6"/>
        <v>26628.3</v>
      </c>
      <c r="H76" s="15">
        <v>14880</v>
      </c>
      <c r="I76" s="6">
        <f t="shared" si="7"/>
        <v>0.50292358130259907</v>
      </c>
      <c r="J76" s="7" t="str">
        <f t="shared" si="8"/>
        <v>Não</v>
      </c>
      <c r="K76" s="5">
        <f>IF(Tabela3523[[#This Row],[Qualificação]]="AGENTE DE COMÉRCIO EXTERIOR",E76*0.25,IF(I76&gt;=90%,"",IF(AND(I76&gt;=70%,I76&lt;90%),E76*0.25,IF(I76&lt;70%,E76*0.25))))</f>
        <v>7396.75</v>
      </c>
      <c r="L76" s="10">
        <f t="shared" si="9"/>
        <v>1183.48</v>
      </c>
    </row>
    <row r="77" spans="2:12" x14ac:dyDescent="0.35">
      <c r="B77" s="34" t="s">
        <v>95</v>
      </c>
      <c r="C77" s="34" t="s">
        <v>227</v>
      </c>
      <c r="D77" s="34" t="s">
        <v>290</v>
      </c>
      <c r="E77" s="8">
        <v>29033</v>
      </c>
      <c r="F77" s="5">
        <f t="shared" si="5"/>
        <v>20323.099999999999</v>
      </c>
      <c r="G77" s="5">
        <f t="shared" si="6"/>
        <v>26129.7</v>
      </c>
      <c r="H77" s="15">
        <v>30000</v>
      </c>
      <c r="I77" s="6">
        <f t="shared" si="7"/>
        <v>1.0333069266007646</v>
      </c>
      <c r="J77" s="7" t="str">
        <f t="shared" si="8"/>
        <v>Sim</v>
      </c>
      <c r="K77" s="5" t="str">
        <f>IF(Tabela3523[[#This Row],[Qualificação]]="AGENTE DE COMÉRCIO EXTERIOR",E77*0.25,IF(I77&gt;=90%,"",IF(AND(I77&gt;=70%,I77&lt;90%),E77*0.25,IF(I77&lt;70%,E77*0.25))))</f>
        <v/>
      </c>
      <c r="L77" s="10">
        <f t="shared" si="9"/>
        <v>1161.32</v>
      </c>
    </row>
    <row r="78" spans="2:12" x14ac:dyDescent="0.35">
      <c r="B78" s="34" t="s">
        <v>96</v>
      </c>
      <c r="C78" s="34" t="s">
        <v>228</v>
      </c>
      <c r="D78" s="34" t="s">
        <v>290</v>
      </c>
      <c r="E78" s="8">
        <v>28411</v>
      </c>
      <c r="F78" s="5">
        <f t="shared" si="5"/>
        <v>19887.699999999997</v>
      </c>
      <c r="G78" s="5">
        <f t="shared" si="6"/>
        <v>25569.9</v>
      </c>
      <c r="H78" s="15">
        <v>20000</v>
      </c>
      <c r="I78" s="6">
        <f t="shared" si="7"/>
        <v>0.7039526943789377</v>
      </c>
      <c r="J78" s="7" t="str">
        <f t="shared" si="8"/>
        <v>Não</v>
      </c>
      <c r="K78" s="5">
        <f>IF(Tabela3523[[#This Row],[Qualificação]]="AGENTE DE COMÉRCIO EXTERIOR",E78*0.25,IF(I78&gt;=90%,"",IF(AND(I78&gt;=70%,I78&lt;90%),E78*0.25,IF(I78&lt;70%,E78*0.25))))</f>
        <v>7102.75</v>
      </c>
      <c r="L78" s="10">
        <f t="shared" si="9"/>
        <v>1136.44</v>
      </c>
    </row>
    <row r="79" spans="2:12" x14ac:dyDescent="0.35">
      <c r="B79" s="34" t="s">
        <v>97</v>
      </c>
      <c r="C79" s="34" t="s">
        <v>229</v>
      </c>
      <c r="D79" s="34" t="s">
        <v>290</v>
      </c>
      <c r="E79" s="8">
        <v>27686</v>
      </c>
      <c r="F79" s="5">
        <f t="shared" si="5"/>
        <v>19380.199999999997</v>
      </c>
      <c r="G79" s="5">
        <f t="shared" si="6"/>
        <v>24917.4</v>
      </c>
      <c r="H79" s="15">
        <v>3600</v>
      </c>
      <c r="I79" s="6">
        <f t="shared" si="7"/>
        <v>0.13002961785740086</v>
      </c>
      <c r="J79" s="7" t="str">
        <f t="shared" si="8"/>
        <v>Não</v>
      </c>
      <c r="K79" s="5">
        <f>IF(Tabela3523[[#This Row],[Qualificação]]="AGENTE DE COMÉRCIO EXTERIOR",E79*0.25,IF(I79&gt;=90%,"",IF(AND(I79&gt;=70%,I79&lt;90%),E79*0.25,IF(I79&lt;70%,E79*0.25))))</f>
        <v>6921.5</v>
      </c>
      <c r="L79" s="10">
        <f t="shared" si="9"/>
        <v>1107.44</v>
      </c>
    </row>
    <row r="80" spans="2:12" x14ac:dyDescent="0.35">
      <c r="B80" s="34" t="s">
        <v>98</v>
      </c>
      <c r="C80" s="34" t="s">
        <v>230</v>
      </c>
      <c r="D80" s="34" t="s">
        <v>290</v>
      </c>
      <c r="E80" s="8">
        <v>27385</v>
      </c>
      <c r="F80" s="5">
        <f t="shared" si="5"/>
        <v>19169.5</v>
      </c>
      <c r="G80" s="5">
        <f t="shared" si="6"/>
        <v>24646.5</v>
      </c>
      <c r="H80" s="15">
        <v>0</v>
      </c>
      <c r="I80" s="6">
        <f t="shared" si="7"/>
        <v>0</v>
      </c>
      <c r="J80" s="7" t="str">
        <f t="shared" si="8"/>
        <v>Não</v>
      </c>
      <c r="K80" s="5">
        <f>IF(Tabela3523[[#This Row],[Qualificação]]="AGENTE DE COMÉRCIO EXTERIOR",E80*0.25,IF(I80&gt;=90%,"",IF(AND(I80&gt;=70%,I80&lt;90%),E80*0.25,IF(I80&lt;70%,E80*0.25))))</f>
        <v>6846.25</v>
      </c>
      <c r="L80" s="10">
        <f t="shared" si="9"/>
        <v>1095.4000000000001</v>
      </c>
    </row>
    <row r="81" spans="2:12" x14ac:dyDescent="0.35">
      <c r="B81" s="34" t="s">
        <v>99</v>
      </c>
      <c r="C81" s="34" t="s">
        <v>231</v>
      </c>
      <c r="D81" s="34" t="s">
        <v>290</v>
      </c>
      <c r="E81" s="8">
        <v>27341</v>
      </c>
      <c r="F81" s="5">
        <f t="shared" si="5"/>
        <v>19138.699999999997</v>
      </c>
      <c r="G81" s="5">
        <f t="shared" si="6"/>
        <v>24606.9</v>
      </c>
      <c r="H81" s="15">
        <v>0</v>
      </c>
      <c r="I81" s="6">
        <f t="shared" si="7"/>
        <v>0</v>
      </c>
      <c r="J81" s="7" t="str">
        <f t="shared" si="8"/>
        <v>Não</v>
      </c>
      <c r="K81" s="5">
        <f>IF(Tabela3523[[#This Row],[Qualificação]]="AGENTE DE COMÉRCIO EXTERIOR",E81*0.25,IF(I81&gt;=90%,"",IF(AND(I81&gt;=70%,I81&lt;90%),E81*0.25,IF(I81&lt;70%,E81*0.25))))</f>
        <v>6835.25</v>
      </c>
      <c r="L81" s="10">
        <f t="shared" si="9"/>
        <v>1093.6400000000001</v>
      </c>
    </row>
    <row r="82" spans="2:12" x14ac:dyDescent="0.35">
      <c r="B82" s="34" t="s">
        <v>100</v>
      </c>
      <c r="C82" s="34" t="s">
        <v>232</v>
      </c>
      <c r="D82" s="34" t="s">
        <v>290</v>
      </c>
      <c r="E82" s="8">
        <v>26992</v>
      </c>
      <c r="F82" s="5">
        <f t="shared" si="5"/>
        <v>18894.399999999998</v>
      </c>
      <c r="G82" s="5">
        <f t="shared" si="6"/>
        <v>24292.799999999999</v>
      </c>
      <c r="H82" s="15">
        <v>43000</v>
      </c>
      <c r="I82" s="6">
        <f t="shared" si="7"/>
        <v>1.5930646117368108</v>
      </c>
      <c r="J82" s="7" t="str">
        <f t="shared" si="8"/>
        <v>Sim</v>
      </c>
      <c r="K82" s="5" t="str">
        <f>IF(Tabela3523[[#This Row],[Qualificação]]="AGENTE DE COMÉRCIO EXTERIOR",E82*0.25,IF(I82&gt;=90%,"",IF(AND(I82&gt;=70%,I82&lt;90%),E82*0.25,IF(I82&lt;70%,E82*0.25))))</f>
        <v/>
      </c>
      <c r="L82" s="10">
        <f t="shared" si="9"/>
        <v>1079.68</v>
      </c>
    </row>
    <row r="83" spans="2:12" x14ac:dyDescent="0.35">
      <c r="B83" s="34" t="s">
        <v>101</v>
      </c>
      <c r="C83" s="34" t="s">
        <v>233</v>
      </c>
      <c r="D83" s="34" t="s">
        <v>290</v>
      </c>
      <c r="E83" s="8">
        <v>26519</v>
      </c>
      <c r="F83" s="5">
        <f t="shared" si="5"/>
        <v>18563.3</v>
      </c>
      <c r="G83" s="5">
        <f t="shared" si="6"/>
        <v>23867.100000000002</v>
      </c>
      <c r="H83" s="15">
        <v>26900</v>
      </c>
      <c r="I83" s="6">
        <f t="shared" si="7"/>
        <v>1.0143670575813568</v>
      </c>
      <c r="J83" s="7" t="str">
        <f t="shared" si="8"/>
        <v>Sim</v>
      </c>
      <c r="K83" s="5" t="str">
        <f>IF(Tabela3523[[#This Row],[Qualificação]]="AGENTE DE COMÉRCIO EXTERIOR",E83*0.25,IF(I83&gt;=90%,"",IF(AND(I83&gt;=70%,I83&lt;90%),E83*0.25,IF(I83&lt;70%,E83*0.25))))</f>
        <v/>
      </c>
      <c r="L83" s="10">
        <f t="shared" si="9"/>
        <v>1060.76</v>
      </c>
    </row>
    <row r="84" spans="2:12" x14ac:dyDescent="0.35">
      <c r="B84" s="34" t="s">
        <v>102</v>
      </c>
      <c r="C84" s="34" t="s">
        <v>234</v>
      </c>
      <c r="D84" s="34" t="s">
        <v>290</v>
      </c>
      <c r="E84" s="8">
        <v>26237</v>
      </c>
      <c r="F84" s="5">
        <f t="shared" si="5"/>
        <v>18365.899999999998</v>
      </c>
      <c r="G84" s="5">
        <f t="shared" si="6"/>
        <v>23613.3</v>
      </c>
      <c r="H84" s="15">
        <v>30760</v>
      </c>
      <c r="I84" s="6">
        <f t="shared" si="7"/>
        <v>1.1723901360673858</v>
      </c>
      <c r="J84" s="7" t="str">
        <f t="shared" si="8"/>
        <v>Sim</v>
      </c>
      <c r="K84" s="5" t="str">
        <f>IF(Tabela3523[[#This Row],[Qualificação]]="AGENTE DE COMÉRCIO EXTERIOR",E84*0.25,IF(I84&gt;=90%,"",IF(AND(I84&gt;=70%,I84&lt;90%),E84*0.25,IF(I84&lt;70%,E84*0.25))))</f>
        <v/>
      </c>
      <c r="L84" s="10">
        <f t="shared" si="9"/>
        <v>1049.48</v>
      </c>
    </row>
    <row r="85" spans="2:12" x14ac:dyDescent="0.35">
      <c r="B85" s="34" t="s">
        <v>103</v>
      </c>
      <c r="C85" s="34" t="s">
        <v>235</v>
      </c>
      <c r="D85" s="34" t="s">
        <v>290</v>
      </c>
      <c r="E85" s="8">
        <v>25651</v>
      </c>
      <c r="F85" s="5">
        <f t="shared" si="5"/>
        <v>17955.699999999997</v>
      </c>
      <c r="G85" s="5">
        <f t="shared" si="6"/>
        <v>23085.9</v>
      </c>
      <c r="H85" s="15">
        <v>37000</v>
      </c>
      <c r="I85" s="6">
        <f t="shared" si="7"/>
        <v>1.4424388912712955</v>
      </c>
      <c r="J85" s="7" t="str">
        <f t="shared" si="8"/>
        <v>Sim</v>
      </c>
      <c r="K85" s="5" t="str">
        <f>IF(Tabela3523[[#This Row],[Qualificação]]="AGENTE DE COMÉRCIO EXTERIOR",E85*0.25,IF(I85&gt;=90%,"",IF(AND(I85&gt;=70%,I85&lt;90%),E85*0.25,IF(I85&lt;70%,E85*0.25))))</f>
        <v/>
      </c>
      <c r="L85" s="10">
        <f t="shared" si="9"/>
        <v>1026.04</v>
      </c>
    </row>
    <row r="86" spans="2:12" x14ac:dyDescent="0.35">
      <c r="B86" s="34" t="s">
        <v>104</v>
      </c>
      <c r="C86" s="34" t="s">
        <v>236</v>
      </c>
      <c r="D86" s="34" t="s">
        <v>290</v>
      </c>
      <c r="E86" s="8">
        <v>25334</v>
      </c>
      <c r="F86" s="5">
        <f t="shared" si="5"/>
        <v>17733.8</v>
      </c>
      <c r="G86" s="5">
        <f t="shared" si="6"/>
        <v>22800.600000000002</v>
      </c>
      <c r="H86" s="15">
        <v>0</v>
      </c>
      <c r="I86" s="6">
        <f t="shared" si="7"/>
        <v>0</v>
      </c>
      <c r="J86" s="7" t="str">
        <f t="shared" si="8"/>
        <v>Não</v>
      </c>
      <c r="K86" s="5">
        <f>IF(Tabela3523[[#This Row],[Qualificação]]="AGENTE DE COMÉRCIO EXTERIOR",E86*0.25,IF(I86&gt;=90%,"",IF(AND(I86&gt;=70%,I86&lt;90%),E86*0.25,IF(I86&lt;70%,E86*0.25))))</f>
        <v>6333.5</v>
      </c>
      <c r="L86" s="10">
        <f t="shared" si="9"/>
        <v>1013.36</v>
      </c>
    </row>
    <row r="87" spans="2:12" x14ac:dyDescent="0.35">
      <c r="B87" s="34" t="s">
        <v>105</v>
      </c>
      <c r="C87" s="34" t="s">
        <v>237</v>
      </c>
      <c r="D87" s="34" t="s">
        <v>290</v>
      </c>
      <c r="E87" s="8">
        <v>23251</v>
      </c>
      <c r="F87" s="5">
        <f t="shared" si="5"/>
        <v>16275.699999999999</v>
      </c>
      <c r="G87" s="5">
        <f t="shared" si="6"/>
        <v>20925.900000000001</v>
      </c>
      <c r="H87" s="15">
        <v>0</v>
      </c>
      <c r="I87" s="6">
        <f t="shared" si="7"/>
        <v>0</v>
      </c>
      <c r="J87" s="7" t="str">
        <f t="shared" si="8"/>
        <v>Não</v>
      </c>
      <c r="K87" s="5">
        <f>IF(Tabela3523[[#This Row],[Qualificação]]="AGENTE DE COMÉRCIO EXTERIOR",E87*0.25,IF(I87&gt;=90%,"",IF(AND(I87&gt;=70%,I87&lt;90%),E87*0.25,IF(I87&lt;70%,E87*0.25))))</f>
        <v>5812.75</v>
      </c>
      <c r="L87" s="10">
        <f t="shared" si="9"/>
        <v>930.04</v>
      </c>
    </row>
    <row r="88" spans="2:12" x14ac:dyDescent="0.35">
      <c r="B88" s="34" t="s">
        <v>106</v>
      </c>
      <c r="C88" s="34" t="s">
        <v>238</v>
      </c>
      <c r="D88" s="34" t="s">
        <v>290</v>
      </c>
      <c r="E88" s="8">
        <v>23234</v>
      </c>
      <c r="F88" s="5">
        <f t="shared" si="5"/>
        <v>16263.8</v>
      </c>
      <c r="G88" s="5">
        <f t="shared" si="6"/>
        <v>20910.600000000002</v>
      </c>
      <c r="H88" s="15">
        <v>20815</v>
      </c>
      <c r="I88" s="6">
        <f t="shared" si="7"/>
        <v>0.89588534044934143</v>
      </c>
      <c r="J88" s="7" t="str">
        <f t="shared" si="8"/>
        <v>Não</v>
      </c>
      <c r="K88" s="5">
        <f>IF(Tabela3523[[#This Row],[Qualificação]]="AGENTE DE COMÉRCIO EXTERIOR",E88*0.25,IF(I88&gt;=90%,"",IF(AND(I88&gt;=70%,I88&lt;90%),E88*0.25,IF(I88&lt;70%,E88*0.25))))</f>
        <v>5808.5</v>
      </c>
      <c r="L88" s="10">
        <f t="shared" si="9"/>
        <v>929.36</v>
      </c>
    </row>
    <row r="89" spans="2:12" x14ac:dyDescent="0.35">
      <c r="B89" s="34" t="s">
        <v>107</v>
      </c>
      <c r="C89" s="34" t="s">
        <v>239</v>
      </c>
      <c r="D89" s="34" t="s">
        <v>290</v>
      </c>
      <c r="E89" s="8">
        <v>23230</v>
      </c>
      <c r="F89" s="5">
        <f t="shared" si="5"/>
        <v>16260.999999999998</v>
      </c>
      <c r="G89" s="5">
        <f t="shared" si="6"/>
        <v>20907</v>
      </c>
      <c r="H89" s="15">
        <v>22542</v>
      </c>
      <c r="I89" s="6">
        <f t="shared" si="7"/>
        <v>0.97038312526904869</v>
      </c>
      <c r="J89" s="7" t="str">
        <f t="shared" si="8"/>
        <v>Sim</v>
      </c>
      <c r="K89" s="5" t="str">
        <f>IF(Tabela3523[[#This Row],[Qualificação]]="AGENTE DE COMÉRCIO EXTERIOR",E89*0.25,IF(I89&gt;=90%,"",IF(AND(I89&gt;=70%,I89&lt;90%),E89*0.25,IF(I89&lt;70%,E89*0.25))))</f>
        <v/>
      </c>
      <c r="L89" s="10">
        <f t="shared" si="9"/>
        <v>929.2</v>
      </c>
    </row>
    <row r="90" spans="2:12" x14ac:dyDescent="0.35">
      <c r="B90" s="34" t="s">
        <v>108</v>
      </c>
      <c r="C90" s="34" t="s">
        <v>240</v>
      </c>
      <c r="D90" s="34" t="s">
        <v>290</v>
      </c>
      <c r="E90" s="8">
        <v>22917</v>
      </c>
      <c r="F90" s="5">
        <f t="shared" si="5"/>
        <v>16041.9</v>
      </c>
      <c r="G90" s="5">
        <f t="shared" si="6"/>
        <v>20625.3</v>
      </c>
      <c r="H90" s="15">
        <v>0</v>
      </c>
      <c r="I90" s="6">
        <f t="shared" si="7"/>
        <v>0</v>
      </c>
      <c r="J90" s="7" t="str">
        <f t="shared" si="8"/>
        <v>Não</v>
      </c>
      <c r="K90" s="5">
        <f>IF(Tabela3523[[#This Row],[Qualificação]]="AGENTE DE COMÉRCIO EXTERIOR",E90*0.25,IF(I90&gt;=90%,"",IF(AND(I90&gt;=70%,I90&lt;90%),E90*0.25,IF(I90&lt;70%,E90*0.25))))</f>
        <v>5729.25</v>
      </c>
      <c r="L90" s="10">
        <f t="shared" si="9"/>
        <v>916.68000000000006</v>
      </c>
    </row>
    <row r="91" spans="2:12" x14ac:dyDescent="0.35">
      <c r="B91" s="34" t="s">
        <v>109</v>
      </c>
      <c r="C91" s="34" t="s">
        <v>241</v>
      </c>
      <c r="D91" s="34" t="s">
        <v>290</v>
      </c>
      <c r="E91" s="8">
        <v>22899</v>
      </c>
      <c r="F91" s="5">
        <f t="shared" si="5"/>
        <v>16029.3</v>
      </c>
      <c r="G91" s="5">
        <f t="shared" si="6"/>
        <v>20609.100000000002</v>
      </c>
      <c r="H91" s="15">
        <v>10000</v>
      </c>
      <c r="I91" s="6">
        <f t="shared" si="7"/>
        <v>0.43670029258919602</v>
      </c>
      <c r="J91" s="7" t="str">
        <f t="shared" si="8"/>
        <v>Não</v>
      </c>
      <c r="K91" s="5">
        <f>IF(Tabela3523[[#This Row],[Qualificação]]="AGENTE DE COMÉRCIO EXTERIOR",E91*0.25,IF(I91&gt;=90%,"",IF(AND(I91&gt;=70%,I91&lt;90%),E91*0.25,IF(I91&lt;70%,E91*0.25))))</f>
        <v>5724.75</v>
      </c>
      <c r="L91" s="10">
        <f t="shared" si="9"/>
        <v>915.96</v>
      </c>
    </row>
    <row r="92" spans="2:12" x14ac:dyDescent="0.35">
      <c r="B92" s="34" t="s">
        <v>110</v>
      </c>
      <c r="C92" s="34" t="s">
        <v>242</v>
      </c>
      <c r="D92" s="34" t="s">
        <v>290</v>
      </c>
      <c r="E92" s="8">
        <v>22854</v>
      </c>
      <c r="F92" s="5">
        <f t="shared" si="5"/>
        <v>15997.8</v>
      </c>
      <c r="G92" s="5">
        <f t="shared" si="6"/>
        <v>20568.600000000002</v>
      </c>
      <c r="H92" s="15">
        <v>6240</v>
      </c>
      <c r="I92" s="6">
        <f t="shared" si="7"/>
        <v>0.27303754266211605</v>
      </c>
      <c r="J92" s="7" t="str">
        <f t="shared" si="8"/>
        <v>Não</v>
      </c>
      <c r="K92" s="5">
        <f>IF(Tabela3523[[#This Row],[Qualificação]]="AGENTE DE COMÉRCIO EXTERIOR",E92*0.25,IF(I92&gt;=90%,"",IF(AND(I92&gt;=70%,I92&lt;90%),E92*0.25,IF(I92&lt;70%,E92*0.25))))</f>
        <v>5713.5</v>
      </c>
      <c r="L92" s="10">
        <f t="shared" si="9"/>
        <v>914.16</v>
      </c>
    </row>
    <row r="93" spans="2:12" x14ac:dyDescent="0.35">
      <c r="B93" s="34" t="s">
        <v>111</v>
      </c>
      <c r="C93" s="34" t="s">
        <v>243</v>
      </c>
      <c r="D93" s="34" t="s">
        <v>290</v>
      </c>
      <c r="E93" s="8">
        <v>22719</v>
      </c>
      <c r="F93" s="5">
        <f t="shared" si="5"/>
        <v>15903.3</v>
      </c>
      <c r="G93" s="5">
        <f t="shared" si="6"/>
        <v>20447.100000000002</v>
      </c>
      <c r="H93" s="15">
        <v>20750</v>
      </c>
      <c r="I93" s="6">
        <f t="shared" si="7"/>
        <v>0.91333245301289667</v>
      </c>
      <c r="J93" s="7" t="str">
        <f t="shared" si="8"/>
        <v>Sim</v>
      </c>
      <c r="K93" s="5" t="str">
        <f>IF(Tabela3523[[#This Row],[Qualificação]]="AGENTE DE COMÉRCIO EXTERIOR",E93*0.25,IF(I93&gt;=90%,"",IF(AND(I93&gt;=70%,I93&lt;90%),E93*0.25,IF(I93&lt;70%,E93*0.25))))</f>
        <v/>
      </c>
      <c r="L93" s="10">
        <f t="shared" si="9"/>
        <v>908.76</v>
      </c>
    </row>
    <row r="94" spans="2:12" x14ac:dyDescent="0.35">
      <c r="B94" s="34" t="s">
        <v>112</v>
      </c>
      <c r="C94" s="34" t="s">
        <v>244</v>
      </c>
      <c r="D94" s="34" t="s">
        <v>290</v>
      </c>
      <c r="E94" s="8">
        <v>22080</v>
      </c>
      <c r="F94" s="5">
        <f t="shared" si="5"/>
        <v>15455.999999999998</v>
      </c>
      <c r="G94" s="5">
        <f t="shared" si="6"/>
        <v>19872</v>
      </c>
      <c r="H94" s="15">
        <v>15964</v>
      </c>
      <c r="I94" s="6">
        <f t="shared" si="7"/>
        <v>0.72300724637681157</v>
      </c>
      <c r="J94" s="7" t="str">
        <f t="shared" si="8"/>
        <v>Não</v>
      </c>
      <c r="K94" s="5">
        <f>IF(Tabela3523[[#This Row],[Qualificação]]="AGENTE DE COMÉRCIO EXTERIOR",E94*0.25,IF(I94&gt;=90%,"",IF(AND(I94&gt;=70%,I94&lt;90%),E94*0.25,IF(I94&lt;70%,E94*0.25))))</f>
        <v>5520</v>
      </c>
      <c r="L94" s="10">
        <f t="shared" si="9"/>
        <v>883.2</v>
      </c>
    </row>
    <row r="95" spans="2:12" x14ac:dyDescent="0.35">
      <c r="B95" s="34" t="s">
        <v>113</v>
      </c>
      <c r="C95" s="34" t="s">
        <v>245</v>
      </c>
      <c r="D95" s="34" t="s">
        <v>290</v>
      </c>
      <c r="E95" s="8">
        <v>21644</v>
      </c>
      <c r="F95" s="5">
        <f t="shared" si="5"/>
        <v>15150.8</v>
      </c>
      <c r="G95" s="5">
        <f t="shared" si="6"/>
        <v>19479.600000000002</v>
      </c>
      <c r="H95" s="15">
        <v>20000</v>
      </c>
      <c r="I95" s="6">
        <f t="shared" si="7"/>
        <v>0.9240436148586213</v>
      </c>
      <c r="J95" s="7" t="str">
        <f t="shared" si="8"/>
        <v>Sim</v>
      </c>
      <c r="K95" s="5" t="str">
        <f>IF(Tabela3523[[#This Row],[Qualificação]]="AGENTE DE COMÉRCIO EXTERIOR",E95*0.25,IF(I95&gt;=90%,"",IF(AND(I95&gt;=70%,I95&lt;90%),E95*0.25,IF(I95&lt;70%,E95*0.25))))</f>
        <v/>
      </c>
      <c r="L95" s="10">
        <f t="shared" si="9"/>
        <v>865.76</v>
      </c>
    </row>
    <row r="96" spans="2:12" x14ac:dyDescent="0.35">
      <c r="B96" s="35" t="s">
        <v>114</v>
      </c>
      <c r="C96" s="35" t="s">
        <v>246</v>
      </c>
      <c r="D96" s="35" t="s">
        <v>290</v>
      </c>
      <c r="E96" s="37">
        <v>21022</v>
      </c>
      <c r="F96" s="5">
        <f t="shared" si="5"/>
        <v>14715.4</v>
      </c>
      <c r="G96" s="5">
        <f t="shared" si="6"/>
        <v>18919.8</v>
      </c>
      <c r="H96" s="15">
        <v>7200</v>
      </c>
      <c r="I96" s="6">
        <f t="shared" si="7"/>
        <v>0.3424983350775378</v>
      </c>
      <c r="J96" s="7" t="str">
        <f t="shared" si="8"/>
        <v>Não</v>
      </c>
      <c r="K96" s="5">
        <f>IF(Tabela3523[[#This Row],[Qualificação]]="AGENTE DE COMÉRCIO EXTERIOR",E96*0.25,IF(I96&gt;=90%,"",IF(AND(I96&gt;=70%,I96&lt;90%),E96*0.25,IF(I96&lt;70%,E96*0.25))))</f>
        <v>5255.5</v>
      </c>
      <c r="L96" s="10">
        <f t="shared" si="9"/>
        <v>840.88</v>
      </c>
    </row>
    <row r="97" spans="2:12" x14ac:dyDescent="0.35">
      <c r="B97" s="34" t="s">
        <v>115</v>
      </c>
      <c r="C97" s="34" t="s">
        <v>247</v>
      </c>
      <c r="D97" s="34" t="s">
        <v>290</v>
      </c>
      <c r="E97" s="8">
        <v>20367</v>
      </c>
      <c r="F97" s="5">
        <f t="shared" si="5"/>
        <v>14256.9</v>
      </c>
      <c r="G97" s="5">
        <f t="shared" si="6"/>
        <v>18330.3</v>
      </c>
      <c r="H97" s="15">
        <v>20800</v>
      </c>
      <c r="I97" s="6">
        <f t="shared" si="7"/>
        <v>1.0212598811803408</v>
      </c>
      <c r="J97" s="7" t="str">
        <f t="shared" si="8"/>
        <v>Sim</v>
      </c>
      <c r="K97" s="5" t="str">
        <f>IF(Tabela3523[[#This Row],[Qualificação]]="AGENTE DE COMÉRCIO EXTERIOR",E97*0.25,IF(I97&gt;=90%,"",IF(AND(I97&gt;=70%,I97&lt;90%),E97*0.25,IF(I97&lt;70%,E97*0.25))))</f>
        <v/>
      </c>
      <c r="L97" s="10">
        <f t="shared" si="9"/>
        <v>814.68000000000006</v>
      </c>
    </row>
    <row r="98" spans="2:12" x14ac:dyDescent="0.35">
      <c r="B98" s="34" t="s">
        <v>116</v>
      </c>
      <c r="C98" s="34" t="s">
        <v>248</v>
      </c>
      <c r="D98" s="34" t="s">
        <v>290</v>
      </c>
      <c r="E98" s="8">
        <v>19792</v>
      </c>
      <c r="F98" s="5">
        <f t="shared" si="5"/>
        <v>13854.4</v>
      </c>
      <c r="G98" s="5">
        <f t="shared" si="6"/>
        <v>17812.8</v>
      </c>
      <c r="H98" s="15">
        <v>21480</v>
      </c>
      <c r="I98" s="6">
        <f t="shared" si="7"/>
        <v>1.0852869846402586</v>
      </c>
      <c r="J98" s="7" t="str">
        <f t="shared" si="8"/>
        <v>Sim</v>
      </c>
      <c r="K98" s="5" t="str">
        <f>IF(Tabela3523[[#This Row],[Qualificação]]="AGENTE DE COMÉRCIO EXTERIOR",E98*0.25,IF(I98&gt;=90%,"",IF(AND(I98&gt;=70%,I98&lt;90%),E98*0.25,IF(I98&lt;70%,E98*0.25))))</f>
        <v/>
      </c>
      <c r="L98" s="10">
        <f t="shared" si="9"/>
        <v>791.68000000000006</v>
      </c>
    </row>
    <row r="99" spans="2:12" x14ac:dyDescent="0.35">
      <c r="B99" s="34" t="s">
        <v>117</v>
      </c>
      <c r="C99" s="34" t="s">
        <v>249</v>
      </c>
      <c r="D99" s="34" t="s">
        <v>290</v>
      </c>
      <c r="E99" s="8">
        <v>19507</v>
      </c>
      <c r="F99" s="5">
        <f t="shared" si="5"/>
        <v>13654.9</v>
      </c>
      <c r="G99" s="5">
        <f t="shared" si="6"/>
        <v>17556.3</v>
      </c>
      <c r="H99" s="15">
        <v>18000</v>
      </c>
      <c r="I99" s="6">
        <f t="shared" si="7"/>
        <v>0.92274568103757626</v>
      </c>
      <c r="J99" s="7" t="str">
        <f t="shared" si="8"/>
        <v>Sim</v>
      </c>
      <c r="K99" s="5" t="str">
        <f>IF(Tabela3523[[#This Row],[Qualificação]]="AGENTE DE COMÉRCIO EXTERIOR",E99*0.25,IF(I99&gt;=90%,"",IF(AND(I99&gt;=70%,I99&lt;90%),E99*0.25,IF(I99&lt;70%,E99*0.25))))</f>
        <v/>
      </c>
      <c r="L99" s="10">
        <f t="shared" si="9"/>
        <v>780.28</v>
      </c>
    </row>
    <row r="100" spans="2:12" x14ac:dyDescent="0.35">
      <c r="B100" s="34" t="s">
        <v>118</v>
      </c>
      <c r="C100" s="34" t="s">
        <v>250</v>
      </c>
      <c r="D100" s="34" t="s">
        <v>290</v>
      </c>
      <c r="E100" s="8">
        <v>19247</v>
      </c>
      <c r="F100" s="5">
        <f t="shared" si="5"/>
        <v>13472.9</v>
      </c>
      <c r="G100" s="5">
        <f t="shared" si="6"/>
        <v>17322.3</v>
      </c>
      <c r="H100" s="15">
        <v>9000</v>
      </c>
      <c r="I100" s="6">
        <f t="shared" si="7"/>
        <v>0.46760534109211827</v>
      </c>
      <c r="J100" s="7" t="str">
        <f t="shared" si="8"/>
        <v>Não</v>
      </c>
      <c r="K100" s="5">
        <f>IF(Tabela3523[[#This Row],[Qualificação]]="AGENTE DE COMÉRCIO EXTERIOR",E100*0.25,IF(I100&gt;=90%,"",IF(AND(I100&gt;=70%,I100&lt;90%),E100*0.25,IF(I100&lt;70%,E100*0.25))))</f>
        <v>4811.75</v>
      </c>
      <c r="L100" s="10">
        <f t="shared" si="9"/>
        <v>769.88</v>
      </c>
    </row>
    <row r="101" spans="2:12" x14ac:dyDescent="0.35">
      <c r="B101" s="34" t="s">
        <v>119</v>
      </c>
      <c r="C101" s="34" t="s">
        <v>251</v>
      </c>
      <c r="D101" s="34" t="s">
        <v>290</v>
      </c>
      <c r="E101" s="8">
        <v>17027</v>
      </c>
      <c r="F101" s="5">
        <f t="shared" si="5"/>
        <v>11918.9</v>
      </c>
      <c r="G101" s="5">
        <f t="shared" si="6"/>
        <v>15324.300000000001</v>
      </c>
      <c r="H101" s="15">
        <v>5000</v>
      </c>
      <c r="I101" s="6">
        <f t="shared" si="7"/>
        <v>0.29365125976390438</v>
      </c>
      <c r="J101" s="7" t="str">
        <f t="shared" si="8"/>
        <v>Não</v>
      </c>
      <c r="K101" s="5">
        <f>IF(Tabela3523[[#This Row],[Qualificação]]="AGENTE DE COMÉRCIO EXTERIOR",E101*0.25,IF(I101&gt;=90%,"",IF(AND(I101&gt;=70%,I101&lt;90%),E101*0.25,IF(I101&lt;70%,E101*0.25))))</f>
        <v>4256.75</v>
      </c>
      <c r="L101" s="10">
        <f t="shared" si="9"/>
        <v>681.08</v>
      </c>
    </row>
    <row r="102" spans="2:12" x14ac:dyDescent="0.35">
      <c r="B102" s="34" t="s">
        <v>120</v>
      </c>
      <c r="C102" s="34" t="s">
        <v>252</v>
      </c>
      <c r="D102" s="34" t="s">
        <v>290</v>
      </c>
      <c r="E102" s="8">
        <v>15734</v>
      </c>
      <c r="F102" s="5">
        <f t="shared" si="5"/>
        <v>11013.8</v>
      </c>
      <c r="G102" s="5">
        <f t="shared" si="6"/>
        <v>14160.6</v>
      </c>
      <c r="H102" s="15">
        <v>20000</v>
      </c>
      <c r="I102" s="6">
        <f t="shared" si="7"/>
        <v>1.271132579128003</v>
      </c>
      <c r="J102" s="7" t="str">
        <f t="shared" si="8"/>
        <v>Sim</v>
      </c>
      <c r="K102" s="5" t="str">
        <f>IF(Tabela3523[[#This Row],[Qualificação]]="AGENTE DE COMÉRCIO EXTERIOR",E102*0.25,IF(I102&gt;=90%,"",IF(AND(I102&gt;=70%,I102&lt;90%),E102*0.25,IF(I102&lt;70%,E102*0.25))))</f>
        <v/>
      </c>
      <c r="L102" s="10">
        <f t="shared" si="9"/>
        <v>629.36</v>
      </c>
    </row>
    <row r="103" spans="2:12" x14ac:dyDescent="0.35">
      <c r="B103" s="34" t="s">
        <v>121</v>
      </c>
      <c r="C103" s="34" t="s">
        <v>253</v>
      </c>
      <c r="D103" s="34" t="s">
        <v>290</v>
      </c>
      <c r="E103" s="8">
        <v>15208</v>
      </c>
      <c r="F103" s="5">
        <f t="shared" si="5"/>
        <v>10645.599999999999</v>
      </c>
      <c r="G103" s="5">
        <f t="shared" si="6"/>
        <v>13687.2</v>
      </c>
      <c r="H103" s="15">
        <v>0</v>
      </c>
      <c r="I103" s="6">
        <f t="shared" si="7"/>
        <v>0</v>
      </c>
      <c r="J103" s="7" t="str">
        <f t="shared" si="8"/>
        <v>Não</v>
      </c>
      <c r="K103" s="5">
        <f>IF(Tabela3523[[#This Row],[Qualificação]]="AGENTE DE COMÉRCIO EXTERIOR",E103*0.25,IF(I103&gt;=90%,"",IF(AND(I103&gt;=70%,I103&lt;90%),E103*0.25,IF(I103&lt;70%,E103*0.25))))</f>
        <v>3802</v>
      </c>
      <c r="L103" s="10">
        <f t="shared" si="9"/>
        <v>608.32000000000005</v>
      </c>
    </row>
    <row r="104" spans="2:12" x14ac:dyDescent="0.35">
      <c r="B104" s="34" t="s">
        <v>122</v>
      </c>
      <c r="C104" s="34" t="s">
        <v>254</v>
      </c>
      <c r="D104" s="34" t="s">
        <v>290</v>
      </c>
      <c r="E104" s="8">
        <v>13986</v>
      </c>
      <c r="F104" s="5">
        <f t="shared" si="5"/>
        <v>9790.1999999999989</v>
      </c>
      <c r="G104" s="5">
        <f t="shared" si="6"/>
        <v>12587.4</v>
      </c>
      <c r="H104" s="15">
        <v>0</v>
      </c>
      <c r="I104" s="6">
        <f t="shared" si="7"/>
        <v>0</v>
      </c>
      <c r="J104" s="7" t="str">
        <f t="shared" si="8"/>
        <v>Não</v>
      </c>
      <c r="K104" s="5">
        <f>IF(Tabela3523[[#This Row],[Qualificação]]="AGENTE DE COMÉRCIO EXTERIOR",E104*0.25,IF(I104&gt;=90%,"",IF(AND(I104&gt;=70%,I104&lt;90%),E104*0.25,IF(I104&lt;70%,E104*0.25))))</f>
        <v>3496.5</v>
      </c>
      <c r="L104" s="10">
        <f t="shared" si="9"/>
        <v>559.44000000000005</v>
      </c>
    </row>
    <row r="105" spans="2:12" x14ac:dyDescent="0.35">
      <c r="B105" s="34" t="s">
        <v>123</v>
      </c>
      <c r="C105" s="34" t="s">
        <v>255</v>
      </c>
      <c r="D105" s="34" t="s">
        <v>290</v>
      </c>
      <c r="E105" s="8">
        <v>13796</v>
      </c>
      <c r="F105" s="5">
        <f t="shared" si="5"/>
        <v>9657.1999999999989</v>
      </c>
      <c r="G105" s="5">
        <f t="shared" si="6"/>
        <v>12416.4</v>
      </c>
      <c r="H105" s="15">
        <v>25000</v>
      </c>
      <c r="I105" s="6">
        <f t="shared" si="7"/>
        <v>1.8121194549144679</v>
      </c>
      <c r="J105" s="7" t="str">
        <f t="shared" si="8"/>
        <v>Sim</v>
      </c>
      <c r="K105" s="5" t="str">
        <f>IF(Tabela3523[[#This Row],[Qualificação]]="AGENTE DE COMÉRCIO EXTERIOR",E105*0.25,IF(I105&gt;=90%,"",IF(AND(I105&gt;=70%,I105&lt;90%),E105*0.25,IF(I105&lt;70%,E105*0.25))))</f>
        <v/>
      </c>
      <c r="L105" s="10">
        <f t="shared" si="9"/>
        <v>551.84</v>
      </c>
    </row>
    <row r="106" spans="2:12" x14ac:dyDescent="0.35">
      <c r="B106" s="34" t="s">
        <v>124</v>
      </c>
      <c r="C106" s="34" t="s">
        <v>256</v>
      </c>
      <c r="D106" s="34" t="s">
        <v>290</v>
      </c>
      <c r="E106" s="8">
        <v>13650</v>
      </c>
      <c r="F106" s="5">
        <f t="shared" si="5"/>
        <v>9555</v>
      </c>
      <c r="G106" s="5">
        <f t="shared" si="6"/>
        <v>12285</v>
      </c>
      <c r="H106" s="15">
        <v>15000</v>
      </c>
      <c r="I106" s="6">
        <f t="shared" si="7"/>
        <v>1.098901098901099</v>
      </c>
      <c r="J106" s="7" t="str">
        <f t="shared" si="8"/>
        <v>Sim</v>
      </c>
      <c r="K106" s="5" t="str">
        <f>IF(Tabela3523[[#This Row],[Qualificação]]="AGENTE DE COMÉRCIO EXTERIOR",E106*0.25,IF(I106&gt;=90%,"",IF(AND(I106&gt;=70%,I106&lt;90%),E106*0.25,IF(I106&lt;70%,E106*0.25))))</f>
        <v/>
      </c>
      <c r="L106" s="10">
        <f t="shared" si="9"/>
        <v>546</v>
      </c>
    </row>
    <row r="107" spans="2:12" x14ac:dyDescent="0.35">
      <c r="B107" s="35" t="s">
        <v>125</v>
      </c>
      <c r="C107" s="35" t="s">
        <v>257</v>
      </c>
      <c r="D107" s="35" t="s">
        <v>290</v>
      </c>
      <c r="E107" s="37">
        <v>13251</v>
      </c>
      <c r="F107" s="5">
        <f t="shared" si="5"/>
        <v>9275.6999999999989</v>
      </c>
      <c r="G107" s="5">
        <f t="shared" si="6"/>
        <v>11925.9</v>
      </c>
      <c r="H107" s="15">
        <v>6000</v>
      </c>
      <c r="I107" s="6">
        <f t="shared" si="7"/>
        <v>0.45279601539506453</v>
      </c>
      <c r="J107" s="7" t="str">
        <f t="shared" si="8"/>
        <v>Não</v>
      </c>
      <c r="K107" s="5">
        <f>IF(Tabela3523[[#This Row],[Qualificação]]="AGENTE DE COMÉRCIO EXTERIOR",E107*0.25,IF(I107&gt;=90%,"",IF(AND(I107&gt;=70%,I107&lt;90%),E107*0.25,IF(I107&lt;70%,E107*0.25))))</f>
        <v>3312.75</v>
      </c>
      <c r="L107" s="10">
        <f t="shared" si="9"/>
        <v>530.04</v>
      </c>
    </row>
    <row r="108" spans="2:12" x14ac:dyDescent="0.35">
      <c r="B108" s="34" t="s">
        <v>126</v>
      </c>
      <c r="C108" s="34" t="s">
        <v>258</v>
      </c>
      <c r="D108" s="34" t="s">
        <v>290</v>
      </c>
      <c r="E108" s="8">
        <v>11494</v>
      </c>
      <c r="F108" s="5">
        <f t="shared" si="5"/>
        <v>8045.7999999999993</v>
      </c>
      <c r="G108" s="5">
        <f t="shared" si="6"/>
        <v>10344.6</v>
      </c>
      <c r="H108" s="15">
        <v>0</v>
      </c>
      <c r="I108" s="6">
        <f t="shared" si="7"/>
        <v>0</v>
      </c>
      <c r="J108" s="7" t="str">
        <f t="shared" si="8"/>
        <v>Não</v>
      </c>
      <c r="K108" s="5">
        <f>IF(Tabela3523[[#This Row],[Qualificação]]="AGENTE DE COMÉRCIO EXTERIOR",E108*0.25,IF(I108&gt;=90%,"",IF(AND(I108&gt;=70%,I108&lt;90%),E108*0.25,IF(I108&lt;70%,E108*0.25))))</f>
        <v>2873.5</v>
      </c>
      <c r="L108" s="10">
        <f t="shared" si="9"/>
        <v>459.76</v>
      </c>
    </row>
    <row r="109" spans="2:12" x14ac:dyDescent="0.35">
      <c r="B109" s="34" t="s">
        <v>127</v>
      </c>
      <c r="C109" s="34" t="s">
        <v>259</v>
      </c>
      <c r="D109" s="34" t="s">
        <v>290</v>
      </c>
      <c r="E109" s="8">
        <v>11420</v>
      </c>
      <c r="F109" s="5">
        <f t="shared" si="5"/>
        <v>7993.9999999999991</v>
      </c>
      <c r="G109" s="5">
        <f t="shared" si="6"/>
        <v>10278</v>
      </c>
      <c r="H109" s="15">
        <v>14000</v>
      </c>
      <c r="I109" s="6">
        <f t="shared" si="7"/>
        <v>1.2259194395796849</v>
      </c>
      <c r="J109" s="7" t="str">
        <f t="shared" si="8"/>
        <v>Sim</v>
      </c>
      <c r="K109" s="5" t="str">
        <f>IF(Tabela3523[[#This Row],[Qualificação]]="AGENTE DE COMÉRCIO EXTERIOR",E109*0.25,IF(I109&gt;=90%,"",IF(AND(I109&gt;=70%,I109&lt;90%),E109*0.25,IF(I109&lt;70%,E109*0.25))))</f>
        <v/>
      </c>
      <c r="L109" s="10">
        <f t="shared" si="9"/>
        <v>456.8</v>
      </c>
    </row>
    <row r="110" spans="2:12" x14ac:dyDescent="0.35">
      <c r="B110" s="34" t="s">
        <v>128</v>
      </c>
      <c r="C110" s="34" t="s">
        <v>260</v>
      </c>
      <c r="D110" s="34" t="s">
        <v>290</v>
      </c>
      <c r="E110" s="8">
        <v>11362</v>
      </c>
      <c r="F110" s="5">
        <f t="shared" si="5"/>
        <v>7953.4</v>
      </c>
      <c r="G110" s="5">
        <f t="shared" si="6"/>
        <v>10225.800000000001</v>
      </c>
      <c r="H110" s="15">
        <v>0</v>
      </c>
      <c r="I110" s="6">
        <f t="shared" si="7"/>
        <v>0</v>
      </c>
      <c r="J110" s="7" t="str">
        <f t="shared" si="8"/>
        <v>Não</v>
      </c>
      <c r="K110" s="5">
        <f>IF(Tabela3523[[#This Row],[Qualificação]]="AGENTE DE COMÉRCIO EXTERIOR",E110*0.25,IF(I110&gt;=90%,"",IF(AND(I110&gt;=70%,I110&lt;90%),E110*0.25,IF(I110&lt;70%,E110*0.25))))</f>
        <v>2840.5</v>
      </c>
      <c r="L110" s="10">
        <f t="shared" si="9"/>
        <v>454.48</v>
      </c>
    </row>
    <row r="111" spans="2:12" x14ac:dyDescent="0.35">
      <c r="B111" s="34" t="s">
        <v>129</v>
      </c>
      <c r="C111" s="34" t="s">
        <v>261</v>
      </c>
      <c r="D111" s="34" t="s">
        <v>290</v>
      </c>
      <c r="E111" s="8">
        <v>10737</v>
      </c>
      <c r="F111" s="5">
        <f t="shared" si="5"/>
        <v>7515.9</v>
      </c>
      <c r="G111" s="5">
        <f t="shared" si="6"/>
        <v>9663.3000000000011</v>
      </c>
      <c r="H111" s="15">
        <v>14300</v>
      </c>
      <c r="I111" s="6">
        <f t="shared" si="7"/>
        <v>1.3318431591692279</v>
      </c>
      <c r="J111" s="7" t="str">
        <f t="shared" si="8"/>
        <v>Sim</v>
      </c>
      <c r="K111" s="5" t="str">
        <f>IF(Tabela3523[[#This Row],[Qualificação]]="AGENTE DE COMÉRCIO EXTERIOR",E111*0.25,IF(I111&gt;=90%,"",IF(AND(I111&gt;=70%,I111&lt;90%),E111*0.25,IF(I111&lt;70%,E111*0.25))))</f>
        <v/>
      </c>
      <c r="L111" s="10">
        <f t="shared" si="9"/>
        <v>429.48</v>
      </c>
    </row>
    <row r="112" spans="2:12" x14ac:dyDescent="0.35">
      <c r="B112" s="34" t="s">
        <v>130</v>
      </c>
      <c r="C112" s="34" t="s">
        <v>262</v>
      </c>
      <c r="D112" s="34" t="s">
        <v>290</v>
      </c>
      <c r="E112" s="8">
        <v>10540</v>
      </c>
      <c r="F112" s="5">
        <f t="shared" si="5"/>
        <v>7377.9999999999991</v>
      </c>
      <c r="G112" s="5">
        <f t="shared" si="6"/>
        <v>9486</v>
      </c>
      <c r="H112" s="15">
        <v>14500</v>
      </c>
      <c r="I112" s="6">
        <f t="shared" si="7"/>
        <v>1.3757115749525617</v>
      </c>
      <c r="J112" s="7" t="str">
        <f t="shared" si="8"/>
        <v>Sim</v>
      </c>
      <c r="K112" s="5" t="str">
        <f>IF(Tabela3523[[#This Row],[Qualificação]]="AGENTE DE COMÉRCIO EXTERIOR",E112*0.25,IF(I112&gt;=90%,"",IF(AND(I112&gt;=70%,I112&lt;90%),E112*0.25,IF(I112&lt;70%,E112*0.25))))</f>
        <v/>
      </c>
      <c r="L112" s="10">
        <f t="shared" si="9"/>
        <v>421.6</v>
      </c>
    </row>
    <row r="113" spans="2:12" x14ac:dyDescent="0.35">
      <c r="B113" s="34" t="s">
        <v>131</v>
      </c>
      <c r="C113" s="34" t="s">
        <v>263</v>
      </c>
      <c r="D113" s="34" t="s">
        <v>290</v>
      </c>
      <c r="E113" s="8">
        <v>7494</v>
      </c>
      <c r="F113" s="5">
        <f t="shared" si="5"/>
        <v>5245.7999999999993</v>
      </c>
      <c r="G113" s="5">
        <f t="shared" si="6"/>
        <v>6744.6</v>
      </c>
      <c r="H113" s="15">
        <v>0</v>
      </c>
      <c r="I113" s="6">
        <f t="shared" si="7"/>
        <v>0</v>
      </c>
      <c r="J113" s="7" t="str">
        <f t="shared" si="8"/>
        <v>Não</v>
      </c>
      <c r="K113" s="5">
        <f>IF(Tabela3523[[#This Row],[Qualificação]]="AGENTE DE COMÉRCIO EXTERIOR",E113*0.25,IF(I113&gt;=90%,"",IF(AND(I113&gt;=70%,I113&lt;90%),E113*0.25,IF(I113&lt;70%,E113*0.25))))</f>
        <v>1873.5</v>
      </c>
      <c r="L113" s="10">
        <f t="shared" si="9"/>
        <v>299.76</v>
      </c>
    </row>
    <row r="114" spans="2:12" x14ac:dyDescent="0.35">
      <c r="B114" s="34" t="s">
        <v>132</v>
      </c>
      <c r="C114" s="34" t="s">
        <v>264</v>
      </c>
      <c r="D114" s="34" t="s">
        <v>290</v>
      </c>
      <c r="E114" s="8">
        <v>7269</v>
      </c>
      <c r="F114" s="5">
        <f t="shared" si="5"/>
        <v>5088.2999999999993</v>
      </c>
      <c r="G114" s="5">
        <f t="shared" si="6"/>
        <v>6542.1</v>
      </c>
      <c r="H114" s="15">
        <v>0</v>
      </c>
      <c r="I114" s="6">
        <f t="shared" si="7"/>
        <v>0</v>
      </c>
      <c r="J114" s="7" t="str">
        <f t="shared" si="8"/>
        <v>Não</v>
      </c>
      <c r="K114" s="5">
        <f>IF(Tabela3523[[#This Row],[Qualificação]]="AGENTE DE COMÉRCIO EXTERIOR",E114*0.25,IF(I114&gt;=90%,"",IF(AND(I114&gt;=70%,I114&lt;90%),E114*0.25,IF(I114&lt;70%,E114*0.25))))</f>
        <v>1817.25</v>
      </c>
      <c r="L114" s="10">
        <f t="shared" si="9"/>
        <v>290.76</v>
      </c>
    </row>
    <row r="115" spans="2:12" x14ac:dyDescent="0.35">
      <c r="B115" s="34" t="s">
        <v>133</v>
      </c>
      <c r="C115" s="34" t="s">
        <v>265</v>
      </c>
      <c r="D115" s="34" t="s">
        <v>290</v>
      </c>
      <c r="E115" s="8">
        <v>6637</v>
      </c>
      <c r="F115" s="5">
        <f t="shared" si="5"/>
        <v>4645.8999999999996</v>
      </c>
      <c r="G115" s="5">
        <f t="shared" si="6"/>
        <v>5973.3</v>
      </c>
      <c r="H115" s="15">
        <v>5600</v>
      </c>
      <c r="I115" s="6">
        <f t="shared" si="7"/>
        <v>0.84375470845261413</v>
      </c>
      <c r="J115" s="7" t="str">
        <f t="shared" si="8"/>
        <v>Não</v>
      </c>
      <c r="K115" s="5">
        <f>IF(Tabela3523[[#This Row],[Qualificação]]="AGENTE DE COMÉRCIO EXTERIOR",E115*0.25,IF(I115&gt;=90%,"",IF(AND(I115&gt;=70%,I115&lt;90%),E115*0.25,IF(I115&lt;70%,E115*0.25))))</f>
        <v>1659.25</v>
      </c>
      <c r="L115" s="10">
        <f t="shared" si="9"/>
        <v>265.48</v>
      </c>
    </row>
    <row r="116" spans="2:12" x14ac:dyDescent="0.35">
      <c r="B116" s="34" t="s">
        <v>134</v>
      </c>
      <c r="C116" s="34" t="s">
        <v>266</v>
      </c>
      <c r="D116" s="34" t="s">
        <v>290</v>
      </c>
      <c r="E116" s="8">
        <v>6611</v>
      </c>
      <c r="F116" s="5">
        <f t="shared" si="5"/>
        <v>4627.7</v>
      </c>
      <c r="G116" s="5">
        <f t="shared" si="6"/>
        <v>5949.9000000000005</v>
      </c>
      <c r="H116" s="15">
        <v>7000</v>
      </c>
      <c r="I116" s="6">
        <f t="shared" si="7"/>
        <v>1.0588413250642867</v>
      </c>
      <c r="J116" s="7" t="str">
        <f t="shared" si="8"/>
        <v>Sim</v>
      </c>
      <c r="K116" s="5" t="str">
        <f>IF(Tabela3523[[#This Row],[Qualificação]]="AGENTE DE COMÉRCIO EXTERIOR",E116*0.25,IF(I116&gt;=90%,"",IF(AND(I116&gt;=70%,I116&lt;90%),E116*0.25,IF(I116&lt;70%,E116*0.25))))</f>
        <v/>
      </c>
      <c r="L116" s="10">
        <f t="shared" si="9"/>
        <v>264.44</v>
      </c>
    </row>
    <row r="117" spans="2:12" x14ac:dyDescent="0.35">
      <c r="B117" s="34" t="s">
        <v>135</v>
      </c>
      <c r="C117" s="34" t="s">
        <v>267</v>
      </c>
      <c r="D117" s="34" t="s">
        <v>290</v>
      </c>
      <c r="E117" s="8">
        <v>6238</v>
      </c>
      <c r="F117" s="5">
        <f t="shared" si="5"/>
        <v>4366.5999999999995</v>
      </c>
      <c r="G117" s="5">
        <f t="shared" si="6"/>
        <v>5614.2</v>
      </c>
      <c r="H117" s="15">
        <v>8000</v>
      </c>
      <c r="I117" s="6">
        <f t="shared" si="7"/>
        <v>1.2824623276691247</v>
      </c>
      <c r="J117" s="7" t="str">
        <f t="shared" si="8"/>
        <v>Sim</v>
      </c>
      <c r="K117" s="5" t="str">
        <f>IF(Tabela3523[[#This Row],[Qualificação]]="AGENTE DE COMÉRCIO EXTERIOR",E117*0.25,IF(I117&gt;=90%,"",IF(AND(I117&gt;=70%,I117&lt;90%),E117*0.25,IF(I117&lt;70%,E117*0.25))))</f>
        <v/>
      </c>
      <c r="L117" s="10">
        <f t="shared" si="9"/>
        <v>249.52</v>
      </c>
    </row>
    <row r="118" spans="2:12" x14ac:dyDescent="0.35">
      <c r="B118" s="34" t="s">
        <v>136</v>
      </c>
      <c r="C118" s="34" t="s">
        <v>268</v>
      </c>
      <c r="D118" s="34" t="s">
        <v>290</v>
      </c>
      <c r="E118" s="8">
        <v>5846</v>
      </c>
      <c r="F118" s="5">
        <f t="shared" si="5"/>
        <v>4092.2</v>
      </c>
      <c r="G118" s="5">
        <f t="shared" si="6"/>
        <v>5261.4000000000005</v>
      </c>
      <c r="H118" s="15">
        <v>4300</v>
      </c>
      <c r="I118" s="6">
        <f t="shared" si="7"/>
        <v>0.73554567225453305</v>
      </c>
      <c r="J118" s="7" t="str">
        <f t="shared" si="8"/>
        <v>Não</v>
      </c>
      <c r="K118" s="5">
        <f>IF(Tabela3523[[#This Row],[Qualificação]]="AGENTE DE COMÉRCIO EXTERIOR",E118*0.25,IF(I118&gt;=90%,"",IF(AND(I118&gt;=70%,I118&lt;90%),E118*0.25,IF(I118&lt;70%,E118*0.25))))</f>
        <v>1461.5</v>
      </c>
      <c r="L118" s="10">
        <f t="shared" si="9"/>
        <v>233.84</v>
      </c>
    </row>
    <row r="119" spans="2:12" x14ac:dyDescent="0.35">
      <c r="B119" s="34" t="s">
        <v>137</v>
      </c>
      <c r="C119" s="34" t="s">
        <v>269</v>
      </c>
      <c r="D119" s="34" t="s">
        <v>290</v>
      </c>
      <c r="E119" s="8">
        <v>5364</v>
      </c>
      <c r="F119" s="5">
        <f t="shared" si="5"/>
        <v>3754.7999999999997</v>
      </c>
      <c r="G119" s="5">
        <f t="shared" si="6"/>
        <v>4827.6000000000004</v>
      </c>
      <c r="H119" s="15">
        <v>1820</v>
      </c>
      <c r="I119" s="6">
        <f t="shared" si="7"/>
        <v>0.33929903057419836</v>
      </c>
      <c r="J119" s="7" t="str">
        <f t="shared" si="8"/>
        <v>Não</v>
      </c>
      <c r="K119" s="5">
        <f>IF(Tabela3523[[#This Row],[Qualificação]]="AGENTE DE COMÉRCIO EXTERIOR",E119*0.25,IF(I119&gt;=90%,"",IF(AND(I119&gt;=70%,I119&lt;90%),E119*0.25,IF(I119&lt;70%,E119*0.25))))</f>
        <v>1341</v>
      </c>
      <c r="L119" s="10">
        <f t="shared" si="9"/>
        <v>214.56</v>
      </c>
    </row>
    <row r="120" spans="2:12" x14ac:dyDescent="0.35">
      <c r="B120" s="34" t="s">
        <v>138</v>
      </c>
      <c r="C120" s="34" t="s">
        <v>306</v>
      </c>
      <c r="D120" s="34" t="s">
        <v>290</v>
      </c>
      <c r="E120" s="8">
        <v>4854</v>
      </c>
      <c r="F120" s="5">
        <f t="shared" si="5"/>
        <v>3397.7999999999997</v>
      </c>
      <c r="G120" s="5">
        <f t="shared" si="6"/>
        <v>4368.6000000000004</v>
      </c>
      <c r="H120" s="15">
        <v>3500</v>
      </c>
      <c r="I120" s="6">
        <f t="shared" si="7"/>
        <v>0.72105480016481249</v>
      </c>
      <c r="J120" s="7" t="str">
        <f t="shared" si="8"/>
        <v>Não</v>
      </c>
      <c r="K120" s="5">
        <f>IF(Tabela3523[[#This Row],[Qualificação]]="AGENTE DE COMÉRCIO EXTERIOR",E120*0.25,IF(I120&gt;=90%,"",IF(AND(I120&gt;=70%,I120&lt;90%),E120*0.25,IF(I120&lt;70%,E120*0.25))))</f>
        <v>1213.5</v>
      </c>
      <c r="L120" s="10">
        <f t="shared" si="9"/>
        <v>194.16</v>
      </c>
    </row>
    <row r="121" spans="2:12" x14ac:dyDescent="0.35">
      <c r="B121" s="34" t="s">
        <v>139</v>
      </c>
      <c r="C121" s="34" t="s">
        <v>271</v>
      </c>
      <c r="D121" s="34" t="s">
        <v>290</v>
      </c>
      <c r="E121" s="8">
        <v>3996</v>
      </c>
      <c r="F121" s="5">
        <f t="shared" si="5"/>
        <v>2797.2</v>
      </c>
      <c r="G121" s="5">
        <f t="shared" si="6"/>
        <v>3596.4</v>
      </c>
      <c r="H121" s="15">
        <v>4000</v>
      </c>
      <c r="I121" s="6">
        <f t="shared" si="7"/>
        <v>1.0010010010010011</v>
      </c>
      <c r="J121" s="7" t="str">
        <f t="shared" si="8"/>
        <v>Sim</v>
      </c>
      <c r="K121" s="5" t="str">
        <f>IF(Tabela3523[[#This Row],[Qualificação]]="AGENTE DE COMÉRCIO EXTERIOR",E121*0.25,IF(I121&gt;=90%,"",IF(AND(I121&gt;=70%,I121&lt;90%),E121*0.25,IF(I121&lt;70%,E121*0.25))))</f>
        <v/>
      </c>
      <c r="L121" s="10">
        <f t="shared" si="9"/>
        <v>159.84</v>
      </c>
    </row>
    <row r="122" spans="2:12" x14ac:dyDescent="0.35">
      <c r="B122" s="34" t="s">
        <v>140</v>
      </c>
      <c r="C122" s="34" t="s">
        <v>272</v>
      </c>
      <c r="D122" s="34" t="s">
        <v>290</v>
      </c>
      <c r="E122" s="8">
        <v>3786</v>
      </c>
      <c r="F122" s="5">
        <f t="shared" si="5"/>
        <v>2650.2</v>
      </c>
      <c r="G122" s="5">
        <f t="shared" si="6"/>
        <v>3407.4</v>
      </c>
      <c r="H122" s="15">
        <v>4000</v>
      </c>
      <c r="I122" s="6">
        <f t="shared" si="7"/>
        <v>1.0565240359218173</v>
      </c>
      <c r="J122" s="7" t="str">
        <f t="shared" si="8"/>
        <v>Sim</v>
      </c>
      <c r="K122" s="5" t="str">
        <f>IF(Tabela3523[[#This Row],[Qualificação]]="AGENTE DE COMÉRCIO EXTERIOR",E122*0.25,IF(I122&gt;=90%,"",IF(AND(I122&gt;=70%,I122&lt;90%),E122*0.25,IF(I122&lt;70%,E122*0.25))))</f>
        <v/>
      </c>
      <c r="L122" s="10">
        <f t="shared" si="9"/>
        <v>151.44</v>
      </c>
    </row>
    <row r="123" spans="2:12" x14ac:dyDescent="0.35">
      <c r="B123" s="34" t="s">
        <v>141</v>
      </c>
      <c r="C123" s="34" t="s">
        <v>273</v>
      </c>
      <c r="D123" s="34" t="s">
        <v>290</v>
      </c>
      <c r="E123" s="8">
        <v>2555</v>
      </c>
      <c r="F123" s="5">
        <f t="shared" si="5"/>
        <v>1788.5</v>
      </c>
      <c r="G123" s="5">
        <f t="shared" si="6"/>
        <v>2299.5</v>
      </c>
      <c r="H123" s="15">
        <v>0</v>
      </c>
      <c r="I123" s="6">
        <f t="shared" si="7"/>
        <v>0</v>
      </c>
      <c r="J123" s="7" t="str">
        <f t="shared" si="8"/>
        <v>Não</v>
      </c>
      <c r="K123" s="5">
        <f>IF(Tabela3523[[#This Row],[Qualificação]]="AGENTE DE COMÉRCIO EXTERIOR",E123*0.25,IF(I123&gt;=90%,"",IF(AND(I123&gt;=70%,I123&lt;90%),E123*0.25,IF(I123&lt;70%,E123*0.25))))</f>
        <v>638.75</v>
      </c>
      <c r="L123" s="10">
        <f t="shared" si="9"/>
        <v>102.2</v>
      </c>
    </row>
    <row r="124" spans="2:12" x14ac:dyDescent="0.35">
      <c r="B124" s="34" t="s">
        <v>142</v>
      </c>
      <c r="C124" s="34" t="s">
        <v>274</v>
      </c>
      <c r="D124" s="34" t="s">
        <v>290</v>
      </c>
      <c r="E124" s="8">
        <v>2525</v>
      </c>
      <c r="F124" s="5">
        <f t="shared" si="5"/>
        <v>1767.5</v>
      </c>
      <c r="G124" s="5">
        <f t="shared" si="6"/>
        <v>2272.5</v>
      </c>
      <c r="H124" s="15">
        <v>0</v>
      </c>
      <c r="I124" s="6">
        <f t="shared" si="7"/>
        <v>0</v>
      </c>
      <c r="J124" s="7" t="str">
        <f t="shared" si="8"/>
        <v>Não</v>
      </c>
      <c r="K124" s="5">
        <f>IF(Tabela3523[[#This Row],[Qualificação]]="AGENTE DE COMÉRCIO EXTERIOR",E124*0.25,IF(I124&gt;=90%,"",IF(AND(I124&gt;=70%,I124&lt;90%),E124*0.25,IF(I124&lt;70%,E124*0.25))))</f>
        <v>631.25</v>
      </c>
      <c r="L124" s="10">
        <f t="shared" si="9"/>
        <v>101</v>
      </c>
    </row>
    <row r="125" spans="2:12" x14ac:dyDescent="0.35">
      <c r="B125" s="34" t="s">
        <v>143</v>
      </c>
      <c r="C125" s="34" t="s">
        <v>275</v>
      </c>
      <c r="D125" s="34" t="s">
        <v>289</v>
      </c>
      <c r="E125" s="8">
        <v>2033</v>
      </c>
      <c r="F125" s="5">
        <f t="shared" si="5"/>
        <v>1423.1</v>
      </c>
      <c r="G125" s="5">
        <f t="shared" si="6"/>
        <v>1829.7</v>
      </c>
      <c r="H125" s="15">
        <v>0</v>
      </c>
      <c r="I125" s="6">
        <f t="shared" si="7"/>
        <v>0</v>
      </c>
      <c r="J125" s="7" t="str">
        <f t="shared" si="8"/>
        <v>Não</v>
      </c>
      <c r="K125" s="5">
        <f>IF(Tabela3523[[#This Row],[Qualificação]]="AGENTE DE COMÉRCIO EXTERIOR",E125*0.25,IF(I125&gt;=90%,"",IF(AND(I125&gt;=70%,I125&lt;90%),E125*0.25,IF(I125&lt;70%,E125*0.25))))</f>
        <v>508.25</v>
      </c>
      <c r="L125" s="10">
        <f t="shared" si="9"/>
        <v>81.320000000000007</v>
      </c>
    </row>
    <row r="126" spans="2:12" x14ac:dyDescent="0.35">
      <c r="B126" s="34" t="s">
        <v>144</v>
      </c>
      <c r="C126" s="34" t="s">
        <v>276</v>
      </c>
      <c r="D126" s="34" t="s">
        <v>289</v>
      </c>
      <c r="E126" s="8">
        <v>2028</v>
      </c>
      <c r="F126" s="5">
        <f t="shared" si="5"/>
        <v>1419.6</v>
      </c>
      <c r="G126" s="5">
        <f t="shared" si="6"/>
        <v>1825.2</v>
      </c>
      <c r="H126" s="15">
        <v>0</v>
      </c>
      <c r="I126" s="6">
        <f t="shared" si="7"/>
        <v>0</v>
      </c>
      <c r="J126" s="7" t="str">
        <f t="shared" si="8"/>
        <v>Não</v>
      </c>
      <c r="K126" s="5">
        <f>IF(Tabela3523[[#This Row],[Qualificação]]="AGENTE DE COMÉRCIO EXTERIOR",E126*0.25,IF(I126&gt;=90%,"",IF(AND(I126&gt;=70%,I126&lt;90%),E126*0.25,IF(I126&lt;70%,E126*0.25))))</f>
        <v>507</v>
      </c>
      <c r="L126" s="10">
        <f t="shared" si="9"/>
        <v>81.12</v>
      </c>
    </row>
    <row r="127" spans="2:12" x14ac:dyDescent="0.35">
      <c r="B127" s="34" t="s">
        <v>145</v>
      </c>
      <c r="C127" s="34" t="s">
        <v>277</v>
      </c>
      <c r="D127" s="34" t="s">
        <v>290</v>
      </c>
      <c r="E127" s="8">
        <v>1823</v>
      </c>
      <c r="F127" s="5">
        <f t="shared" si="5"/>
        <v>1276.0999999999999</v>
      </c>
      <c r="G127" s="5">
        <f t="shared" si="6"/>
        <v>1640.7</v>
      </c>
      <c r="H127" s="15">
        <v>2928</v>
      </c>
      <c r="I127" s="6">
        <f t="shared" si="7"/>
        <v>1.6061437191442678</v>
      </c>
      <c r="J127" s="7" t="str">
        <f t="shared" si="8"/>
        <v>Sim</v>
      </c>
      <c r="K127" s="5" t="str">
        <f>IF(Tabela3523[[#This Row],[Qualificação]]="AGENTE DE COMÉRCIO EXTERIOR",E127*0.25,IF(I127&gt;=90%,"",IF(AND(I127&gt;=70%,I127&lt;90%),E127*0.25,IF(I127&lt;70%,E127*0.25))))</f>
        <v/>
      </c>
      <c r="L127" s="10">
        <f t="shared" si="9"/>
        <v>72.92</v>
      </c>
    </row>
    <row r="128" spans="2:12" x14ac:dyDescent="0.35">
      <c r="B128" s="34" t="s">
        <v>146</v>
      </c>
      <c r="C128" s="34" t="s">
        <v>278</v>
      </c>
      <c r="D128" s="34" t="s">
        <v>290</v>
      </c>
      <c r="E128" s="8">
        <v>1537</v>
      </c>
      <c r="F128" s="5">
        <f t="shared" si="5"/>
        <v>1075.8999999999999</v>
      </c>
      <c r="G128" s="5">
        <f t="shared" si="6"/>
        <v>1383.3</v>
      </c>
      <c r="H128" s="15">
        <v>12480</v>
      </c>
      <c r="I128" s="6">
        <f t="shared" si="7"/>
        <v>8.1197137280416403</v>
      </c>
      <c r="J128" s="7" t="str">
        <f t="shared" si="8"/>
        <v>Sim</v>
      </c>
      <c r="K128" s="5" t="str">
        <f>IF(Tabela3523[[#This Row],[Qualificação]]="AGENTE DE COMÉRCIO EXTERIOR",E128*0.25,IF(I128&gt;=90%,"",IF(AND(I128&gt;=70%,I128&lt;90%),E128*0.25,IF(I128&lt;70%,E128*0.25))))</f>
        <v/>
      </c>
      <c r="L128" s="10">
        <f t="shared" si="9"/>
        <v>61.480000000000004</v>
      </c>
    </row>
    <row r="129" spans="2:12" x14ac:dyDescent="0.35">
      <c r="B129" s="34" t="s">
        <v>147</v>
      </c>
      <c r="C129" s="34" t="s">
        <v>279</v>
      </c>
      <c r="D129" s="34" t="s">
        <v>290</v>
      </c>
      <c r="E129" s="8">
        <v>1198</v>
      </c>
      <c r="F129" s="5">
        <f t="shared" si="5"/>
        <v>838.59999999999991</v>
      </c>
      <c r="G129" s="5">
        <f t="shared" si="6"/>
        <v>1078.2</v>
      </c>
      <c r="H129" s="15">
        <v>0</v>
      </c>
      <c r="I129" s="6">
        <f t="shared" si="7"/>
        <v>0</v>
      </c>
      <c r="J129" s="7" t="str">
        <f t="shared" si="8"/>
        <v>Não</v>
      </c>
      <c r="K129" s="5">
        <f>IF(Tabela3523[[#This Row],[Qualificação]]="AGENTE DE COMÉRCIO EXTERIOR",E129*0.25,IF(I129&gt;=90%,"",IF(AND(I129&gt;=70%,I129&lt;90%),E129*0.25,IF(I129&lt;70%,E129*0.25))))</f>
        <v>299.5</v>
      </c>
      <c r="L129" s="10">
        <f t="shared" si="9"/>
        <v>47.92</v>
      </c>
    </row>
    <row r="130" spans="2:12" x14ac:dyDescent="0.35">
      <c r="B130" s="34" t="s">
        <v>148</v>
      </c>
      <c r="C130" s="34" t="s">
        <v>280</v>
      </c>
      <c r="D130" s="34" t="s">
        <v>290</v>
      </c>
      <c r="E130" s="8">
        <v>1082</v>
      </c>
      <c r="F130" s="5">
        <f t="shared" si="5"/>
        <v>757.4</v>
      </c>
      <c r="G130" s="5">
        <f t="shared" si="6"/>
        <v>973.80000000000007</v>
      </c>
      <c r="H130" s="15">
        <v>0</v>
      </c>
      <c r="I130" s="6">
        <f t="shared" si="7"/>
        <v>0</v>
      </c>
      <c r="J130" s="7" t="str">
        <f t="shared" si="8"/>
        <v>Não</v>
      </c>
      <c r="K130" s="5">
        <f>IF(Tabela3523[[#This Row],[Qualificação]]="AGENTE DE COMÉRCIO EXTERIOR",E130*0.25,IF(I130&gt;=90%,"",IF(AND(I130&gt;=70%,I130&lt;90%),E130*0.25,IF(I130&lt;70%,E130*0.25))))</f>
        <v>270.5</v>
      </c>
      <c r="L130" s="10">
        <f t="shared" si="9"/>
        <v>43.28</v>
      </c>
    </row>
    <row r="131" spans="2:12" x14ac:dyDescent="0.35">
      <c r="B131" s="34" t="s">
        <v>149</v>
      </c>
      <c r="C131" s="34" t="s">
        <v>281</v>
      </c>
      <c r="D131" s="34" t="s">
        <v>290</v>
      </c>
      <c r="E131" s="8">
        <v>1071</v>
      </c>
      <c r="F131" s="5">
        <f t="shared" si="5"/>
        <v>749.69999999999993</v>
      </c>
      <c r="G131" s="5">
        <f t="shared" si="6"/>
        <v>963.9</v>
      </c>
      <c r="H131" s="15">
        <v>0</v>
      </c>
      <c r="I131" s="6">
        <f t="shared" si="7"/>
        <v>0</v>
      </c>
      <c r="J131" s="7" t="str">
        <f t="shared" si="8"/>
        <v>Não</v>
      </c>
      <c r="K131" s="5">
        <f>IF(Tabela3523[[#This Row],[Qualificação]]="AGENTE DE COMÉRCIO EXTERIOR",E131*0.25,IF(I131&gt;=90%,"",IF(AND(I131&gt;=70%,I131&lt;90%),E131*0.25,IF(I131&lt;70%,E131*0.25))))</f>
        <v>267.75</v>
      </c>
      <c r="L131" s="10">
        <f t="shared" si="9"/>
        <v>42.84</v>
      </c>
    </row>
    <row r="132" spans="2:12" x14ac:dyDescent="0.35">
      <c r="B132" s="34" t="s">
        <v>150</v>
      </c>
      <c r="C132" s="34" t="s">
        <v>282</v>
      </c>
      <c r="D132" s="34" t="s">
        <v>290</v>
      </c>
      <c r="E132" s="8">
        <v>979</v>
      </c>
      <c r="F132" s="5">
        <f t="shared" si="5"/>
        <v>685.3</v>
      </c>
      <c r="G132" s="5">
        <f t="shared" si="6"/>
        <v>881.1</v>
      </c>
      <c r="H132" s="15">
        <v>0</v>
      </c>
      <c r="I132" s="6">
        <f t="shared" si="7"/>
        <v>0</v>
      </c>
      <c r="J132" s="7" t="str">
        <f t="shared" si="8"/>
        <v>Não</v>
      </c>
      <c r="K132" s="5">
        <f>IF(Tabela3523[[#This Row],[Qualificação]]="AGENTE DE COMÉRCIO EXTERIOR",E132*0.25,IF(I132&gt;=90%,"",IF(AND(I132&gt;=70%,I132&lt;90%),E132*0.25,IF(I132&lt;70%,E132*0.25))))</f>
        <v>244.75</v>
      </c>
      <c r="L132" s="10">
        <f t="shared" si="9"/>
        <v>39.160000000000004</v>
      </c>
    </row>
    <row r="133" spans="2:12" x14ac:dyDescent="0.35">
      <c r="B133" s="34" t="s">
        <v>151</v>
      </c>
      <c r="C133" s="34" t="s">
        <v>283</v>
      </c>
      <c r="D133" s="34" t="s">
        <v>289</v>
      </c>
      <c r="E133" s="8">
        <v>761</v>
      </c>
      <c r="F133" s="5">
        <f t="shared" si="5"/>
        <v>532.69999999999993</v>
      </c>
      <c r="G133" s="5">
        <f t="shared" si="6"/>
        <v>684.9</v>
      </c>
      <c r="H133" s="15">
        <v>71700</v>
      </c>
      <c r="I133" s="6">
        <f t="shared" si="7"/>
        <v>94.218134034165573</v>
      </c>
      <c r="J133" s="7" t="str">
        <f t="shared" si="8"/>
        <v>Sim</v>
      </c>
      <c r="K133" s="5" t="str">
        <f>IF(Tabela3523[[#This Row],[Qualificação]]="AGENTE DE COMÉRCIO EXTERIOR",E133*0.25,IF(I133&gt;=90%,"",IF(AND(I133&gt;=70%,I133&lt;90%),E133*0.25,IF(I133&lt;70%,E133*0.25))))</f>
        <v/>
      </c>
      <c r="L133" s="10">
        <f t="shared" si="9"/>
        <v>30.44</v>
      </c>
    </row>
    <row r="134" spans="2:12" x14ac:dyDescent="0.35">
      <c r="B134" s="34" t="s">
        <v>152</v>
      </c>
      <c r="C134" s="34" t="s">
        <v>284</v>
      </c>
      <c r="D134" s="34" t="s">
        <v>290</v>
      </c>
      <c r="E134" s="8">
        <v>356</v>
      </c>
      <c r="F134" s="5">
        <f t="shared" si="5"/>
        <v>249.2</v>
      </c>
      <c r="G134" s="5">
        <f t="shared" si="6"/>
        <v>320.40000000000003</v>
      </c>
      <c r="H134" s="15">
        <v>0</v>
      </c>
      <c r="I134" s="6">
        <f t="shared" si="7"/>
        <v>0</v>
      </c>
      <c r="J134" s="7" t="str">
        <f t="shared" si="8"/>
        <v>Não</v>
      </c>
      <c r="K134" s="5">
        <f>IF(Tabela3523[[#This Row],[Qualificação]]="AGENTE DE COMÉRCIO EXTERIOR",E134*0.25,IF(I134&gt;=90%,"",IF(AND(I134&gt;=70%,I134&lt;90%),E134*0.25,IF(I134&lt;70%,E134*0.25))))</f>
        <v>89</v>
      </c>
      <c r="L134" s="10">
        <f t="shared" si="9"/>
        <v>14.24</v>
      </c>
    </row>
    <row r="135" spans="2:12" x14ac:dyDescent="0.35">
      <c r="B135" s="34" t="s">
        <v>153</v>
      </c>
      <c r="C135" s="34" t="s">
        <v>285</v>
      </c>
      <c r="D135" s="34" t="s">
        <v>290</v>
      </c>
      <c r="E135" s="8">
        <v>355</v>
      </c>
      <c r="F135" s="5">
        <f t="shared" ref="F135:F139" si="10">E135*0.7</f>
        <v>248.49999999999997</v>
      </c>
      <c r="G135" s="5">
        <f t="shared" ref="G135:G139" si="11">E135*0.9</f>
        <v>319.5</v>
      </c>
      <c r="H135" s="15">
        <v>4800</v>
      </c>
      <c r="I135" s="6">
        <f t="shared" ref="I135:I139" si="12">H135/E135</f>
        <v>13.52112676056338</v>
      </c>
      <c r="J135" s="7" t="str">
        <f t="shared" ref="J135:J139" si="13">IF(I135&gt;=90%,"Sim","Não")</f>
        <v>Sim</v>
      </c>
      <c r="K135" s="5" t="str">
        <f>IF(Tabela3523[[#This Row],[Qualificação]]="AGENTE DE COMÉRCIO EXTERIOR",E135*0.25,IF(I135&gt;=90%,"",IF(AND(I135&gt;=70%,I135&lt;90%),E135*0.25,IF(I135&lt;70%,E135*0.25))))</f>
        <v/>
      </c>
      <c r="L135" s="10">
        <f t="shared" ref="L135:L139" si="14">E135*0.04</f>
        <v>14.200000000000001</v>
      </c>
    </row>
    <row r="136" spans="2:12" x14ac:dyDescent="0.35">
      <c r="B136" s="34" t="s">
        <v>154</v>
      </c>
      <c r="C136" s="34" t="s">
        <v>286</v>
      </c>
      <c r="D136" s="34" t="s">
        <v>290</v>
      </c>
      <c r="E136" s="8">
        <v>306</v>
      </c>
      <c r="F136" s="5">
        <f t="shared" si="10"/>
        <v>214.2</v>
      </c>
      <c r="G136" s="5">
        <f t="shared" si="11"/>
        <v>275.40000000000003</v>
      </c>
      <c r="H136" s="15">
        <v>0</v>
      </c>
      <c r="I136" s="6">
        <f t="shared" si="12"/>
        <v>0</v>
      </c>
      <c r="J136" s="7" t="str">
        <f t="shared" si="13"/>
        <v>Não</v>
      </c>
      <c r="K136" s="5">
        <f>IF(Tabela3523[[#This Row],[Qualificação]]="AGENTE DE COMÉRCIO EXTERIOR",E136*0.25,IF(I136&gt;=90%,"",IF(AND(I136&gt;=70%,I136&lt;90%),E136*0.25,IF(I136&lt;70%,E136*0.25))))</f>
        <v>76.5</v>
      </c>
      <c r="L136" s="10">
        <f t="shared" si="14"/>
        <v>12.24</v>
      </c>
    </row>
    <row r="137" spans="2:12" x14ac:dyDescent="0.35">
      <c r="B137" s="34" t="s">
        <v>155</v>
      </c>
      <c r="C137" s="34" t="s">
        <v>287</v>
      </c>
      <c r="D137" s="34" t="s">
        <v>290</v>
      </c>
      <c r="E137" s="8">
        <v>242</v>
      </c>
      <c r="F137" s="5">
        <f t="shared" si="10"/>
        <v>169.39999999999998</v>
      </c>
      <c r="G137" s="5">
        <f t="shared" si="11"/>
        <v>217.8</v>
      </c>
      <c r="H137" s="15">
        <v>7300</v>
      </c>
      <c r="I137" s="6">
        <f t="shared" si="12"/>
        <v>30.165289256198346</v>
      </c>
      <c r="J137" s="7" t="str">
        <f t="shared" si="13"/>
        <v>Sim</v>
      </c>
      <c r="K137" s="5" t="str">
        <f>IF(Tabela3523[[#This Row],[Qualificação]]="AGENTE DE COMÉRCIO EXTERIOR",E137*0.25,IF(I137&gt;=90%,"",IF(AND(I137&gt;=70%,I137&lt;90%),E137*0.25,IF(I137&lt;70%,E137*0.25))))</f>
        <v/>
      </c>
      <c r="L137" s="10">
        <f t="shared" si="14"/>
        <v>9.68</v>
      </c>
    </row>
    <row r="138" spans="2:12" x14ac:dyDescent="0.35">
      <c r="B138" s="34" t="s">
        <v>156</v>
      </c>
      <c r="C138" s="34" t="s">
        <v>288</v>
      </c>
      <c r="D138" s="34" t="s">
        <v>290</v>
      </c>
      <c r="E138" s="8">
        <v>239</v>
      </c>
      <c r="F138" s="5">
        <f t="shared" si="10"/>
        <v>167.29999999999998</v>
      </c>
      <c r="G138" s="5">
        <f t="shared" si="11"/>
        <v>215.1</v>
      </c>
      <c r="H138" s="15">
        <v>0</v>
      </c>
      <c r="I138" s="6">
        <f t="shared" si="12"/>
        <v>0</v>
      </c>
      <c r="J138" s="7" t="str">
        <f t="shared" si="13"/>
        <v>Não</v>
      </c>
      <c r="K138" s="5">
        <f>IF(Tabela3523[[#This Row],[Qualificação]]="AGENTE DE COMÉRCIO EXTERIOR",E138*0.25,IF(I138&gt;=90%,"",IF(AND(I138&gt;=70%,I138&lt;90%),E138*0.25,IF(I138&lt;70%,E138*0.25))))</f>
        <v>59.75</v>
      </c>
      <c r="L138" s="10">
        <f t="shared" si="14"/>
        <v>9.56</v>
      </c>
    </row>
    <row r="139" spans="2:12" x14ac:dyDescent="0.35">
      <c r="B139" s="34" t="s">
        <v>307</v>
      </c>
      <c r="C139" s="34" t="s">
        <v>308</v>
      </c>
      <c r="D139" s="34" t="s">
        <v>290</v>
      </c>
      <c r="E139" s="34">
        <v>0</v>
      </c>
      <c r="F139" s="5">
        <f t="shared" si="10"/>
        <v>0</v>
      </c>
      <c r="G139" s="5">
        <f t="shared" si="11"/>
        <v>0</v>
      </c>
      <c r="H139" s="15">
        <v>66000</v>
      </c>
      <c r="I139" s="6" t="e">
        <f t="shared" si="12"/>
        <v>#DIV/0!</v>
      </c>
      <c r="J139" s="7" t="e">
        <f t="shared" si="13"/>
        <v>#DIV/0!</v>
      </c>
      <c r="K139" s="5" t="e">
        <f>IF(Tabela3523[[#This Row],[Qualificação]]="AGENTE DE COMÉRCIO EXTERIOR",E139*0.25,IF(I139&gt;=90%,"",IF(AND(I139&gt;=70%,I139&lt;90%),E139*0.25,IF(I139&lt;70%,E139*0.25))))</f>
        <v>#DIV/0!</v>
      </c>
      <c r="L139" s="10">
        <f t="shared" si="14"/>
        <v>0</v>
      </c>
    </row>
    <row r="141" spans="2:12" x14ac:dyDescent="0.35">
      <c r="B141" t="s">
        <v>298</v>
      </c>
    </row>
  </sheetData>
  <mergeCells count="5">
    <mergeCell ref="C1:J1"/>
    <mergeCell ref="C2:L2"/>
    <mergeCell ref="C3:L3"/>
    <mergeCell ref="B5:J5"/>
    <mergeCell ref="K5:L5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063DF-F2A7-4EB9-A56B-6814E8086A0A}">
  <dimension ref="A1:B137"/>
  <sheetViews>
    <sheetView topLeftCell="A116" workbookViewId="0">
      <selection activeCell="A125" sqref="A125"/>
    </sheetView>
  </sheetViews>
  <sheetFormatPr defaultRowHeight="14.5" x14ac:dyDescent="0.35"/>
  <cols>
    <col min="1" max="1" width="14.6328125" bestFit="1" customWidth="1"/>
    <col min="2" max="2" width="23.6328125" bestFit="1" customWidth="1"/>
  </cols>
  <sheetData>
    <row r="1" spans="1:2" x14ac:dyDescent="0.35">
      <c r="A1" t="s">
        <v>19</v>
      </c>
      <c r="B1" t="s">
        <v>23</v>
      </c>
    </row>
    <row r="3" spans="1:2" x14ac:dyDescent="0.35">
      <c r="A3" t="s">
        <v>20</v>
      </c>
      <c r="B3" t="s">
        <v>22</v>
      </c>
    </row>
    <row r="4" spans="1:2" x14ac:dyDescent="0.35">
      <c r="A4">
        <v>2075717355</v>
      </c>
      <c r="B4">
        <v>70767</v>
      </c>
    </row>
    <row r="5" spans="1:2" x14ac:dyDescent="0.35">
      <c r="A5">
        <v>5003345641</v>
      </c>
      <c r="B5">
        <v>22719</v>
      </c>
    </row>
    <row r="6" spans="1:2" x14ac:dyDescent="0.35">
      <c r="A6">
        <v>5005553456</v>
      </c>
      <c r="B6">
        <v>55787</v>
      </c>
    </row>
    <row r="7" spans="1:2" x14ac:dyDescent="0.35">
      <c r="A7">
        <v>5007895728</v>
      </c>
      <c r="B7">
        <v>30320</v>
      </c>
    </row>
    <row r="8" spans="1:2" x14ac:dyDescent="0.35">
      <c r="A8">
        <v>5008164344</v>
      </c>
      <c r="B8">
        <v>40752</v>
      </c>
    </row>
    <row r="9" spans="1:2" x14ac:dyDescent="0.35">
      <c r="A9">
        <v>5008195806</v>
      </c>
      <c r="B9">
        <v>85899</v>
      </c>
    </row>
    <row r="10" spans="1:2" x14ac:dyDescent="0.35">
      <c r="A10">
        <v>5008493354</v>
      </c>
      <c r="B10">
        <v>132716</v>
      </c>
    </row>
    <row r="11" spans="1:2" x14ac:dyDescent="0.35">
      <c r="A11">
        <v>5009067572</v>
      </c>
      <c r="B11">
        <v>89712</v>
      </c>
    </row>
    <row r="12" spans="1:2" x14ac:dyDescent="0.35">
      <c r="A12">
        <v>5012229415</v>
      </c>
      <c r="B12">
        <v>196139</v>
      </c>
    </row>
    <row r="13" spans="1:2" x14ac:dyDescent="0.35">
      <c r="A13">
        <v>5023796998</v>
      </c>
      <c r="B13">
        <v>1071</v>
      </c>
    </row>
    <row r="14" spans="1:2" x14ac:dyDescent="0.35">
      <c r="A14">
        <v>5028144326</v>
      </c>
      <c r="B14">
        <v>356</v>
      </c>
    </row>
    <row r="15" spans="1:2" x14ac:dyDescent="0.35">
      <c r="A15">
        <v>5033664228</v>
      </c>
      <c r="B15">
        <v>75061</v>
      </c>
    </row>
    <row r="16" spans="1:2" x14ac:dyDescent="0.35">
      <c r="A16">
        <v>5044209336</v>
      </c>
      <c r="B16">
        <v>74149</v>
      </c>
    </row>
    <row r="17" spans="1:2" x14ac:dyDescent="0.35">
      <c r="A17">
        <v>5045765914</v>
      </c>
      <c r="B17">
        <v>45071</v>
      </c>
    </row>
    <row r="18" spans="1:2" x14ac:dyDescent="0.35">
      <c r="A18">
        <v>5045968162</v>
      </c>
      <c r="B18">
        <v>1198</v>
      </c>
    </row>
    <row r="19" spans="1:2" x14ac:dyDescent="0.35">
      <c r="A19">
        <v>5047080619</v>
      </c>
      <c r="B19">
        <v>23251</v>
      </c>
    </row>
    <row r="20" spans="1:2" x14ac:dyDescent="0.35">
      <c r="A20">
        <v>5048708267</v>
      </c>
      <c r="B20">
        <v>79982</v>
      </c>
    </row>
    <row r="21" spans="1:2" x14ac:dyDescent="0.35">
      <c r="A21">
        <v>5054470679</v>
      </c>
      <c r="B21">
        <v>29931</v>
      </c>
    </row>
    <row r="22" spans="1:2" x14ac:dyDescent="0.35">
      <c r="A22">
        <v>5075084871</v>
      </c>
      <c r="B22">
        <v>49727</v>
      </c>
    </row>
    <row r="23" spans="1:2" x14ac:dyDescent="0.35">
      <c r="A23">
        <v>9000372496</v>
      </c>
      <c r="B23">
        <v>15208</v>
      </c>
    </row>
    <row r="24" spans="1:2" x14ac:dyDescent="0.35">
      <c r="A24">
        <v>9000595322</v>
      </c>
      <c r="B24">
        <v>23230</v>
      </c>
    </row>
    <row r="25" spans="1:2" x14ac:dyDescent="0.35">
      <c r="A25">
        <v>9000738822</v>
      </c>
      <c r="B25">
        <v>10540</v>
      </c>
    </row>
    <row r="26" spans="1:2" x14ac:dyDescent="0.35">
      <c r="A26">
        <v>9001105558</v>
      </c>
      <c r="B26">
        <v>36542</v>
      </c>
    </row>
    <row r="27" spans="1:2" x14ac:dyDescent="0.35">
      <c r="A27">
        <v>9002043917</v>
      </c>
      <c r="B27">
        <v>5364</v>
      </c>
    </row>
    <row r="28" spans="1:2" x14ac:dyDescent="0.35">
      <c r="A28">
        <v>9002126558</v>
      </c>
      <c r="B28">
        <v>13796</v>
      </c>
    </row>
    <row r="29" spans="1:2" x14ac:dyDescent="0.35">
      <c r="A29">
        <v>9002414858</v>
      </c>
      <c r="B29">
        <v>40189</v>
      </c>
    </row>
    <row r="30" spans="1:2" x14ac:dyDescent="0.35">
      <c r="A30">
        <v>9002460988</v>
      </c>
      <c r="B30">
        <v>6611</v>
      </c>
    </row>
    <row r="31" spans="1:2" x14ac:dyDescent="0.35">
      <c r="A31">
        <v>9002635522</v>
      </c>
      <c r="B31">
        <v>70673</v>
      </c>
    </row>
    <row r="32" spans="1:2" x14ac:dyDescent="0.35">
      <c r="A32">
        <v>9002773950</v>
      </c>
      <c r="B32">
        <v>35972</v>
      </c>
    </row>
    <row r="33" spans="1:2" x14ac:dyDescent="0.35">
      <c r="A33">
        <v>9002783009</v>
      </c>
      <c r="B33">
        <v>27385</v>
      </c>
    </row>
    <row r="34" spans="1:2" x14ac:dyDescent="0.35">
      <c r="A34">
        <v>9002859452</v>
      </c>
      <c r="B34">
        <v>23234</v>
      </c>
    </row>
    <row r="35" spans="1:2" x14ac:dyDescent="0.35">
      <c r="A35">
        <v>9003347747</v>
      </c>
      <c r="B35">
        <v>26519</v>
      </c>
    </row>
    <row r="36" spans="1:2" x14ac:dyDescent="0.35">
      <c r="A36">
        <v>9003794600</v>
      </c>
      <c r="B36">
        <v>4854</v>
      </c>
    </row>
    <row r="37" spans="1:2" x14ac:dyDescent="0.35">
      <c r="A37">
        <v>9003937452</v>
      </c>
      <c r="B37">
        <v>26237</v>
      </c>
    </row>
    <row r="38" spans="1:2" x14ac:dyDescent="0.35">
      <c r="A38">
        <v>9004165520</v>
      </c>
      <c r="B38">
        <v>34762</v>
      </c>
    </row>
    <row r="39" spans="1:2" x14ac:dyDescent="0.35">
      <c r="A39">
        <v>9004171382</v>
      </c>
      <c r="B39">
        <v>3996</v>
      </c>
    </row>
    <row r="40" spans="1:2" x14ac:dyDescent="0.35">
      <c r="A40">
        <v>9004588246</v>
      </c>
      <c r="B40">
        <v>30031</v>
      </c>
    </row>
    <row r="41" spans="1:2" x14ac:dyDescent="0.35">
      <c r="A41">
        <v>9004969941</v>
      </c>
      <c r="B41">
        <v>88880</v>
      </c>
    </row>
    <row r="42" spans="1:2" x14ac:dyDescent="0.35">
      <c r="A42">
        <v>9005158542</v>
      </c>
      <c r="B42">
        <v>3786</v>
      </c>
    </row>
    <row r="43" spans="1:2" x14ac:dyDescent="0.35">
      <c r="A43">
        <v>9005242560</v>
      </c>
      <c r="B43">
        <v>22917</v>
      </c>
    </row>
    <row r="44" spans="1:2" x14ac:dyDescent="0.35">
      <c r="A44">
        <v>9005343207</v>
      </c>
      <c r="B44">
        <v>355</v>
      </c>
    </row>
    <row r="45" spans="1:2" x14ac:dyDescent="0.35">
      <c r="A45">
        <v>9005459177</v>
      </c>
      <c r="B45">
        <v>40371</v>
      </c>
    </row>
    <row r="46" spans="1:2" x14ac:dyDescent="0.35">
      <c r="A46">
        <v>9005495024</v>
      </c>
      <c r="B46">
        <v>70760</v>
      </c>
    </row>
    <row r="47" spans="1:2" x14ac:dyDescent="0.35">
      <c r="A47">
        <v>9005620523</v>
      </c>
      <c r="B47">
        <v>44860</v>
      </c>
    </row>
    <row r="48" spans="1:2" x14ac:dyDescent="0.35">
      <c r="A48">
        <v>9005643160</v>
      </c>
      <c r="B48">
        <v>27686</v>
      </c>
    </row>
    <row r="49" spans="1:2" x14ac:dyDescent="0.35">
      <c r="A49">
        <v>9005928246</v>
      </c>
      <c r="B49">
        <v>66730</v>
      </c>
    </row>
    <row r="50" spans="1:2" x14ac:dyDescent="0.35">
      <c r="A50">
        <v>9005980986</v>
      </c>
      <c r="B50">
        <v>54905</v>
      </c>
    </row>
    <row r="51" spans="1:2" x14ac:dyDescent="0.35">
      <c r="A51">
        <v>9006312488</v>
      </c>
      <c r="B51">
        <v>28411</v>
      </c>
    </row>
    <row r="52" spans="1:2" x14ac:dyDescent="0.35">
      <c r="A52">
        <v>9006315338</v>
      </c>
      <c r="B52">
        <v>120625</v>
      </c>
    </row>
    <row r="53" spans="1:2" x14ac:dyDescent="0.35">
      <c r="A53">
        <v>9007007398</v>
      </c>
      <c r="B53">
        <v>19792</v>
      </c>
    </row>
    <row r="54" spans="1:2" x14ac:dyDescent="0.35">
      <c r="A54">
        <v>9007300906</v>
      </c>
      <c r="B54">
        <v>1082</v>
      </c>
    </row>
    <row r="55" spans="1:2" x14ac:dyDescent="0.35">
      <c r="A55">
        <v>9007308871</v>
      </c>
      <c r="B55">
        <v>49872</v>
      </c>
    </row>
    <row r="56" spans="1:2" x14ac:dyDescent="0.35">
      <c r="A56">
        <v>9007459492</v>
      </c>
      <c r="B56">
        <v>70833</v>
      </c>
    </row>
    <row r="57" spans="1:2" x14ac:dyDescent="0.35">
      <c r="A57">
        <v>9007670089</v>
      </c>
      <c r="B57">
        <v>82600</v>
      </c>
    </row>
    <row r="58" spans="1:2" x14ac:dyDescent="0.35">
      <c r="A58">
        <v>9007736245</v>
      </c>
      <c r="B58">
        <v>32908</v>
      </c>
    </row>
    <row r="59" spans="1:2" x14ac:dyDescent="0.35">
      <c r="A59">
        <v>9007903169</v>
      </c>
      <c r="B59">
        <v>168203</v>
      </c>
    </row>
    <row r="60" spans="1:2" x14ac:dyDescent="0.35">
      <c r="A60">
        <v>9008048772</v>
      </c>
      <c r="B60">
        <v>22854</v>
      </c>
    </row>
    <row r="61" spans="1:2" x14ac:dyDescent="0.35">
      <c r="A61">
        <v>9008070508</v>
      </c>
      <c r="B61">
        <v>235828</v>
      </c>
    </row>
    <row r="62" spans="1:2" x14ac:dyDescent="0.35">
      <c r="A62">
        <v>9008070566</v>
      </c>
      <c r="B62">
        <v>370692</v>
      </c>
    </row>
    <row r="63" spans="1:2" x14ac:dyDescent="0.35">
      <c r="A63">
        <v>9008110543</v>
      </c>
      <c r="B63">
        <v>25651</v>
      </c>
    </row>
    <row r="64" spans="1:2" x14ac:dyDescent="0.35">
      <c r="A64">
        <v>9008355201</v>
      </c>
      <c r="B64">
        <v>96019</v>
      </c>
    </row>
    <row r="65" spans="1:2" x14ac:dyDescent="0.35">
      <c r="A65">
        <v>9008517600</v>
      </c>
      <c r="B65">
        <v>27341</v>
      </c>
    </row>
    <row r="66" spans="1:2" x14ac:dyDescent="0.35">
      <c r="A66">
        <v>9008598391</v>
      </c>
      <c r="B66">
        <v>68110</v>
      </c>
    </row>
    <row r="67" spans="1:2" x14ac:dyDescent="0.35">
      <c r="A67">
        <v>9008704527</v>
      </c>
      <c r="B67">
        <v>5846</v>
      </c>
    </row>
    <row r="68" spans="1:2" x14ac:dyDescent="0.35">
      <c r="A68">
        <v>9008793343</v>
      </c>
      <c r="B68">
        <v>67957</v>
      </c>
    </row>
    <row r="69" spans="1:2" x14ac:dyDescent="0.35">
      <c r="A69">
        <v>9008830263</v>
      </c>
      <c r="B69">
        <v>25334</v>
      </c>
    </row>
    <row r="70" spans="1:2" x14ac:dyDescent="0.35">
      <c r="A70">
        <v>9008906558</v>
      </c>
      <c r="B70">
        <v>144587</v>
      </c>
    </row>
    <row r="71" spans="1:2" x14ac:dyDescent="0.35">
      <c r="A71">
        <v>9008974214</v>
      </c>
      <c r="B71">
        <v>1823</v>
      </c>
    </row>
    <row r="72" spans="1:2" x14ac:dyDescent="0.35">
      <c r="A72">
        <v>9009022388</v>
      </c>
      <c r="B72">
        <v>22080</v>
      </c>
    </row>
    <row r="73" spans="1:2" x14ac:dyDescent="0.35">
      <c r="A73">
        <v>9009090259</v>
      </c>
      <c r="B73">
        <v>7494</v>
      </c>
    </row>
    <row r="74" spans="1:2" x14ac:dyDescent="0.35">
      <c r="A74">
        <v>9009094632</v>
      </c>
      <c r="B74">
        <v>29587</v>
      </c>
    </row>
    <row r="75" spans="1:2" x14ac:dyDescent="0.35">
      <c r="A75">
        <v>9009357997</v>
      </c>
      <c r="B75">
        <v>65116</v>
      </c>
    </row>
    <row r="76" spans="1:2" x14ac:dyDescent="0.35">
      <c r="A76">
        <v>9009538989</v>
      </c>
      <c r="B76">
        <v>506183</v>
      </c>
    </row>
    <row r="77" spans="1:2" x14ac:dyDescent="0.35">
      <c r="A77">
        <v>9010204485</v>
      </c>
      <c r="B77">
        <v>2525</v>
      </c>
    </row>
    <row r="78" spans="1:2" x14ac:dyDescent="0.35">
      <c r="A78">
        <v>9010249419</v>
      </c>
      <c r="B78">
        <v>352543</v>
      </c>
    </row>
    <row r="79" spans="1:2" x14ac:dyDescent="0.35">
      <c r="A79">
        <v>9010362820</v>
      </c>
      <c r="B79">
        <v>306</v>
      </c>
    </row>
    <row r="80" spans="1:2" x14ac:dyDescent="0.35">
      <c r="A80">
        <v>9010384022</v>
      </c>
      <c r="B80">
        <v>7269</v>
      </c>
    </row>
    <row r="81" spans="1:2" x14ac:dyDescent="0.35">
      <c r="A81">
        <v>9010645075</v>
      </c>
      <c r="B81">
        <v>2555</v>
      </c>
    </row>
    <row r="82" spans="1:2" x14ac:dyDescent="0.35">
      <c r="A82">
        <v>9010820645</v>
      </c>
      <c r="B82">
        <v>21022</v>
      </c>
    </row>
    <row r="83" spans="1:2" x14ac:dyDescent="0.35">
      <c r="A83">
        <v>9011035672</v>
      </c>
      <c r="B83">
        <v>105014</v>
      </c>
    </row>
    <row r="84" spans="1:2" x14ac:dyDescent="0.35">
      <c r="A84">
        <v>9011092881</v>
      </c>
      <c r="B84">
        <v>10737</v>
      </c>
    </row>
    <row r="85" spans="1:2" x14ac:dyDescent="0.35">
      <c r="A85">
        <v>9011699378</v>
      </c>
      <c r="B85">
        <v>17027</v>
      </c>
    </row>
    <row r="86" spans="1:2" x14ac:dyDescent="0.35">
      <c r="A86">
        <v>9011797222</v>
      </c>
      <c r="B86">
        <v>11420</v>
      </c>
    </row>
    <row r="87" spans="1:2" x14ac:dyDescent="0.35">
      <c r="A87">
        <v>9012103781</v>
      </c>
      <c r="B87">
        <v>140534</v>
      </c>
    </row>
    <row r="88" spans="1:2" x14ac:dyDescent="0.35">
      <c r="A88">
        <v>9012217832</v>
      </c>
      <c r="B88">
        <v>19247</v>
      </c>
    </row>
    <row r="89" spans="1:2" x14ac:dyDescent="0.35">
      <c r="A89">
        <v>9012229753</v>
      </c>
      <c r="B89">
        <v>15734</v>
      </c>
    </row>
    <row r="90" spans="1:2" x14ac:dyDescent="0.35">
      <c r="A90">
        <v>9012282034</v>
      </c>
      <c r="B90">
        <v>64175</v>
      </c>
    </row>
    <row r="91" spans="1:2" x14ac:dyDescent="0.35">
      <c r="A91">
        <v>9012478095</v>
      </c>
      <c r="B91">
        <v>242</v>
      </c>
    </row>
    <row r="92" spans="1:2" x14ac:dyDescent="0.35">
      <c r="A92">
        <v>9012607842</v>
      </c>
      <c r="B92">
        <v>6238</v>
      </c>
    </row>
    <row r="93" spans="1:2" x14ac:dyDescent="0.35">
      <c r="A93">
        <v>9012706289</v>
      </c>
      <c r="B93">
        <v>13251</v>
      </c>
    </row>
    <row r="94" spans="1:2" x14ac:dyDescent="0.35">
      <c r="A94">
        <v>9012718011</v>
      </c>
      <c r="B94">
        <v>20367</v>
      </c>
    </row>
    <row r="95" spans="1:2" x14ac:dyDescent="0.35">
      <c r="A95">
        <v>9012733937</v>
      </c>
      <c r="B95">
        <v>6637</v>
      </c>
    </row>
    <row r="96" spans="1:2" x14ac:dyDescent="0.35">
      <c r="A96">
        <v>9013324215</v>
      </c>
      <c r="B96">
        <v>13650</v>
      </c>
    </row>
    <row r="97" spans="1:2" x14ac:dyDescent="0.35">
      <c r="A97">
        <v>9013537735</v>
      </c>
      <c r="B97">
        <v>136809</v>
      </c>
    </row>
    <row r="98" spans="1:2" x14ac:dyDescent="0.35">
      <c r="A98">
        <v>9013642699</v>
      </c>
      <c r="B98">
        <v>35348</v>
      </c>
    </row>
    <row r="99" spans="1:2" x14ac:dyDescent="0.35">
      <c r="A99">
        <v>9013687183</v>
      </c>
      <c r="B99">
        <v>761</v>
      </c>
    </row>
    <row r="100" spans="1:2" x14ac:dyDescent="0.35">
      <c r="A100">
        <v>9015009178</v>
      </c>
      <c r="B100">
        <v>96250</v>
      </c>
    </row>
    <row r="101" spans="1:2" x14ac:dyDescent="0.35">
      <c r="A101">
        <v>9015043391</v>
      </c>
      <c r="B101">
        <v>32847</v>
      </c>
    </row>
    <row r="102" spans="1:2" x14ac:dyDescent="0.35">
      <c r="A102">
        <v>9015527906</v>
      </c>
      <c r="B102">
        <v>220203</v>
      </c>
    </row>
    <row r="103" spans="1:2" x14ac:dyDescent="0.35">
      <c r="A103">
        <v>9018054379</v>
      </c>
      <c r="B103">
        <v>19507</v>
      </c>
    </row>
    <row r="104" spans="1:2" x14ac:dyDescent="0.35">
      <c r="A104">
        <v>9019537471</v>
      </c>
      <c r="B104">
        <v>32257</v>
      </c>
    </row>
    <row r="105" spans="1:2" x14ac:dyDescent="0.35">
      <c r="A105">
        <v>9019818301</v>
      </c>
      <c r="B105">
        <v>1537</v>
      </c>
    </row>
    <row r="106" spans="1:2" x14ac:dyDescent="0.35">
      <c r="A106">
        <v>9020003699</v>
      </c>
      <c r="B106">
        <v>814894</v>
      </c>
    </row>
    <row r="107" spans="1:2" x14ac:dyDescent="0.35">
      <c r="A107">
        <v>9024870441</v>
      </c>
      <c r="B107">
        <v>11494</v>
      </c>
    </row>
    <row r="108" spans="1:2" x14ac:dyDescent="0.35">
      <c r="A108">
        <v>9027777903</v>
      </c>
      <c r="B108">
        <v>21644</v>
      </c>
    </row>
    <row r="109" spans="1:2" x14ac:dyDescent="0.35">
      <c r="A109">
        <v>9027951210</v>
      </c>
      <c r="B109">
        <v>203510</v>
      </c>
    </row>
    <row r="110" spans="1:2" x14ac:dyDescent="0.35">
      <c r="A110">
        <v>9029316596</v>
      </c>
      <c r="B110">
        <v>867155</v>
      </c>
    </row>
    <row r="111" spans="1:2" x14ac:dyDescent="0.35">
      <c r="A111">
        <v>9030974737</v>
      </c>
      <c r="B111">
        <v>47196</v>
      </c>
    </row>
    <row r="112" spans="1:2" x14ac:dyDescent="0.35">
      <c r="A112">
        <v>9031093639</v>
      </c>
      <c r="B112">
        <v>22899</v>
      </c>
    </row>
    <row r="113" spans="1:2" x14ac:dyDescent="0.35">
      <c r="A113">
        <v>9034671567</v>
      </c>
      <c r="B113">
        <v>239</v>
      </c>
    </row>
    <row r="114" spans="1:2" x14ac:dyDescent="0.35">
      <c r="A114">
        <v>9035637796</v>
      </c>
      <c r="B114">
        <v>59592</v>
      </c>
    </row>
    <row r="115" spans="1:2" x14ac:dyDescent="0.35">
      <c r="A115">
        <v>9037216363</v>
      </c>
      <c r="B115">
        <v>49057</v>
      </c>
    </row>
    <row r="116" spans="1:2" x14ac:dyDescent="0.35">
      <c r="A116">
        <v>9042865864</v>
      </c>
      <c r="B116">
        <v>2028</v>
      </c>
    </row>
    <row r="117" spans="1:2" x14ac:dyDescent="0.35">
      <c r="A117">
        <v>9043545284</v>
      </c>
      <c r="B117">
        <v>31721</v>
      </c>
    </row>
    <row r="118" spans="1:2" x14ac:dyDescent="0.35">
      <c r="A118">
        <v>9043619832</v>
      </c>
      <c r="B118">
        <v>13986</v>
      </c>
    </row>
    <row r="119" spans="1:2" x14ac:dyDescent="0.35">
      <c r="A119">
        <v>9045335934</v>
      </c>
      <c r="B119">
        <v>1881582</v>
      </c>
    </row>
    <row r="120" spans="1:2" x14ac:dyDescent="0.35">
      <c r="A120">
        <v>9045483054</v>
      </c>
      <c r="B120">
        <v>61671</v>
      </c>
    </row>
    <row r="121" spans="1:2" x14ac:dyDescent="0.35">
      <c r="A121">
        <v>9046710597</v>
      </c>
      <c r="B121">
        <v>295703</v>
      </c>
    </row>
    <row r="122" spans="1:2" x14ac:dyDescent="0.35">
      <c r="A122">
        <v>9047062997</v>
      </c>
      <c r="B122">
        <v>152027</v>
      </c>
    </row>
    <row r="123" spans="1:2" x14ac:dyDescent="0.35">
      <c r="A123">
        <v>9047063128</v>
      </c>
      <c r="B123">
        <v>29033</v>
      </c>
    </row>
    <row r="124" spans="1:2" x14ac:dyDescent="0.35">
      <c r="A124">
        <v>9047524632</v>
      </c>
      <c r="B124">
        <v>61125</v>
      </c>
    </row>
    <row r="125" spans="1:2" x14ac:dyDescent="0.35">
      <c r="A125">
        <v>9048295562</v>
      </c>
      <c r="B125">
        <v>122340</v>
      </c>
    </row>
    <row r="126" spans="1:2" x14ac:dyDescent="0.35">
      <c r="A126">
        <v>9049213747</v>
      </c>
      <c r="B126">
        <v>26992</v>
      </c>
    </row>
    <row r="127" spans="1:2" x14ac:dyDescent="0.35">
      <c r="A127">
        <v>9049972326</v>
      </c>
      <c r="B127">
        <v>42149</v>
      </c>
    </row>
    <row r="128" spans="1:2" x14ac:dyDescent="0.35">
      <c r="A128">
        <v>9050878908</v>
      </c>
      <c r="B128">
        <v>2033</v>
      </c>
    </row>
    <row r="129" spans="1:2" x14ac:dyDescent="0.35">
      <c r="A129">
        <v>9051466860</v>
      </c>
      <c r="B129">
        <v>323342</v>
      </c>
    </row>
    <row r="130" spans="1:2" x14ac:dyDescent="0.35">
      <c r="A130">
        <v>9051843514</v>
      </c>
      <c r="B130">
        <v>979</v>
      </c>
    </row>
    <row r="131" spans="1:2" x14ac:dyDescent="0.35">
      <c r="A131">
        <v>9053009825</v>
      </c>
      <c r="B131">
        <v>103764</v>
      </c>
    </row>
    <row r="132" spans="1:2" x14ac:dyDescent="0.35">
      <c r="A132">
        <v>9055109565</v>
      </c>
      <c r="B132">
        <v>88977</v>
      </c>
    </row>
    <row r="133" spans="1:2" x14ac:dyDescent="0.35">
      <c r="A133">
        <v>9059243733</v>
      </c>
      <c r="B133">
        <v>99276</v>
      </c>
    </row>
    <row r="134" spans="1:2" x14ac:dyDescent="0.35">
      <c r="A134">
        <v>9068316801</v>
      </c>
      <c r="B134">
        <v>30025</v>
      </c>
    </row>
    <row r="135" spans="1:2" x14ac:dyDescent="0.35">
      <c r="A135">
        <v>9075444430</v>
      </c>
      <c r="B135">
        <v>11362</v>
      </c>
    </row>
    <row r="136" spans="1:2" x14ac:dyDescent="0.35">
      <c r="A136">
        <v>9078340270</v>
      </c>
      <c r="B136">
        <v>94446</v>
      </c>
    </row>
    <row r="137" spans="1:2" x14ac:dyDescent="0.35">
      <c r="A137" t="s">
        <v>21</v>
      </c>
      <c r="B137">
        <v>11236082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Fornecedores (1ª fase 02.05.25)</vt:lpstr>
      <vt:lpstr>Fornecedores (2ª fase 03.07.25)</vt:lpstr>
      <vt:lpstr>META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Heloisa Helena Moreira Paraquetti</dc:creator>
  <cp:keywords/>
  <dc:description/>
  <cp:lastModifiedBy>Luiz Carlos Ferreira de Souza</cp:lastModifiedBy>
  <cp:revision/>
  <dcterms:created xsi:type="dcterms:W3CDTF">2023-03-17T16:46:13Z</dcterms:created>
  <dcterms:modified xsi:type="dcterms:W3CDTF">2025-07-04T13:35:48Z</dcterms:modified>
  <cp:category/>
  <cp:contentStatus/>
</cp:coreProperties>
</file>