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1. GESTÃO DE CONTRATAÇÃO\02. Homologação de Contratos\02. Fornecedores\SAFRA -2023-2024\"/>
    </mc:Choice>
  </mc:AlternateContent>
  <xr:revisionPtr revIDLastSave="0" documentId="13_ncr:1_{E0F21EAA-1DE9-4306-8113-E63CAF824445}" xr6:coauthVersionLast="47" xr6:coauthVersionMax="47" xr10:uidLastSave="{00000000-0000-0000-0000-000000000000}"/>
  <bookViews>
    <workbookView xWindow="1230" yWindow="165" windowWidth="19260" windowHeight="10920" activeTab="1" xr2:uid="{BE2B1E79-92B1-4326-80EF-2504254684A1}"/>
  </bookViews>
  <sheets>
    <sheet name="Fornecedores (1ª fase 02.05.23)" sheetId="1" r:id="rId1"/>
    <sheet name="Fornecedores (2ª fase 01.07.23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2" l="1"/>
  <c r="E164" i="2"/>
  <c r="F163" i="2"/>
  <c r="E163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4" i="2"/>
  <c r="J95" i="2"/>
  <c r="J96" i="2"/>
  <c r="J97" i="2"/>
  <c r="J98" i="2"/>
  <c r="J99" i="2"/>
  <c r="J100" i="2"/>
  <c r="J101" i="2"/>
  <c r="J102" i="2"/>
  <c r="J103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60" i="2"/>
  <c r="J161" i="2"/>
  <c r="J162" i="2"/>
  <c r="J163" i="2"/>
  <c r="J164" i="2"/>
  <c r="K25" i="1"/>
  <c r="I11" i="1"/>
  <c r="I12" i="1"/>
  <c r="I13" i="1"/>
  <c r="I14" i="1"/>
  <c r="I15" i="1"/>
  <c r="I16" i="1"/>
  <c r="K16" i="1" s="1"/>
  <c r="I17" i="1"/>
  <c r="K17" i="1" s="1"/>
  <c r="I18" i="1"/>
  <c r="K18" i="1" s="1"/>
  <c r="I20" i="1"/>
  <c r="I21" i="1"/>
  <c r="I22" i="1"/>
  <c r="I23" i="1"/>
  <c r="K23" i="1" s="1"/>
  <c r="I24" i="1"/>
  <c r="I25" i="1"/>
  <c r="I26" i="1"/>
  <c r="I27" i="1"/>
  <c r="K27" i="1" s="1"/>
  <c r="I28" i="1"/>
  <c r="I29" i="1"/>
  <c r="I30" i="1"/>
  <c r="I31" i="1"/>
  <c r="K31" i="1" s="1"/>
  <c r="I32" i="1"/>
  <c r="I33" i="1"/>
  <c r="K33" i="1" s="1"/>
  <c r="I34" i="1"/>
  <c r="K34" i="1" s="1"/>
  <c r="I35" i="1"/>
  <c r="I38" i="1"/>
  <c r="I40" i="1"/>
  <c r="I41" i="1"/>
  <c r="I43" i="1"/>
  <c r="K43" i="1" s="1"/>
  <c r="I44" i="1"/>
  <c r="I45" i="1"/>
  <c r="K45" i="1" s="1"/>
  <c r="I46" i="1"/>
  <c r="I47" i="1"/>
  <c r="K47" i="1" s="1"/>
  <c r="I48" i="1"/>
  <c r="I49" i="1"/>
  <c r="I50" i="1"/>
  <c r="I51" i="1"/>
  <c r="K51" i="1" s="1"/>
  <c r="I52" i="1"/>
  <c r="I54" i="1"/>
  <c r="K54" i="1" s="1"/>
  <c r="I55" i="1"/>
  <c r="K55" i="1" s="1"/>
  <c r="I56" i="1"/>
  <c r="I57" i="1"/>
  <c r="I58" i="1"/>
  <c r="I59" i="1"/>
  <c r="I60" i="1"/>
  <c r="K60" i="1" s="1"/>
  <c r="I61" i="1"/>
  <c r="I62" i="1"/>
  <c r="I63" i="1"/>
  <c r="I64" i="1"/>
  <c r="K64" i="1" s="1"/>
  <c r="I66" i="1"/>
  <c r="I67" i="1"/>
  <c r="I68" i="1"/>
  <c r="I69" i="1"/>
  <c r="I70" i="1"/>
  <c r="I72" i="1"/>
  <c r="I73" i="1"/>
  <c r="I74" i="1"/>
  <c r="K74" i="1" s="1"/>
  <c r="I75" i="1"/>
  <c r="I77" i="1"/>
  <c r="I78" i="1"/>
  <c r="K78" i="1" s="1"/>
  <c r="I79" i="1"/>
  <c r="K79" i="1" s="1"/>
  <c r="I80" i="1"/>
  <c r="I81" i="1"/>
  <c r="I83" i="1"/>
  <c r="I84" i="1"/>
  <c r="K84" i="1" s="1"/>
  <c r="I85" i="1"/>
  <c r="I86" i="1"/>
  <c r="I87" i="1"/>
  <c r="I89" i="1"/>
  <c r="I90" i="1"/>
  <c r="I91" i="1"/>
  <c r="I92" i="1"/>
  <c r="I93" i="1"/>
  <c r="K93" i="1" s="1"/>
  <c r="I94" i="1"/>
  <c r="I95" i="1"/>
  <c r="I96" i="1"/>
  <c r="K96" i="1" s="1"/>
  <c r="I97" i="1"/>
  <c r="K97" i="1" s="1"/>
  <c r="I98" i="1"/>
  <c r="I99" i="1"/>
  <c r="I100" i="1"/>
  <c r="I101" i="1"/>
  <c r="K101" i="1" s="1"/>
  <c r="I102" i="1"/>
  <c r="I103" i="1"/>
  <c r="I104" i="1"/>
  <c r="K104" i="1" s="1"/>
  <c r="I105" i="1"/>
  <c r="K105" i="1" s="1"/>
  <c r="I106" i="1"/>
  <c r="I107" i="1"/>
  <c r="I108" i="1"/>
  <c r="I109" i="1"/>
  <c r="K109" i="1" s="1"/>
  <c r="I110" i="1"/>
  <c r="I111" i="1"/>
  <c r="K111" i="1" s="1"/>
  <c r="I112" i="1"/>
  <c r="K112" i="1" s="1"/>
  <c r="I113" i="1"/>
  <c r="K113" i="1" s="1"/>
  <c r="I114" i="1"/>
  <c r="I115" i="1"/>
  <c r="I116" i="1"/>
  <c r="I117" i="1"/>
  <c r="I118" i="1"/>
  <c r="I119" i="1"/>
  <c r="K119" i="1" s="1"/>
  <c r="I120" i="1"/>
  <c r="K120" i="1" s="1"/>
  <c r="I121" i="1"/>
  <c r="I122" i="1"/>
  <c r="I123" i="1"/>
  <c r="I124" i="1"/>
  <c r="K124" i="1" s="1"/>
  <c r="I125" i="1"/>
  <c r="K125" i="1" s="1"/>
  <c r="I127" i="1"/>
  <c r="I128" i="1"/>
  <c r="I129" i="1"/>
  <c r="I130" i="1"/>
  <c r="K130" i="1" s="1"/>
  <c r="I131" i="1"/>
  <c r="I132" i="1"/>
  <c r="K132" i="1" s="1"/>
  <c r="I133" i="1"/>
  <c r="K133" i="1" s="1"/>
  <c r="I134" i="1"/>
  <c r="K134" i="1" s="1"/>
  <c r="I136" i="1"/>
  <c r="I137" i="1"/>
  <c r="I138" i="1"/>
  <c r="K138" i="1" s="1"/>
  <c r="I139" i="1"/>
  <c r="I140" i="1"/>
  <c r="I141" i="1"/>
  <c r="K141" i="1" s="1"/>
  <c r="I142" i="1"/>
  <c r="K142" i="1" s="1"/>
  <c r="I143" i="1"/>
  <c r="I144" i="1"/>
  <c r="I145" i="1"/>
  <c r="I146" i="1"/>
  <c r="I147" i="1"/>
  <c r="K147" i="1" s="1"/>
  <c r="I148" i="1"/>
  <c r="I149" i="1"/>
  <c r="I150" i="1"/>
  <c r="I151" i="1"/>
  <c r="K151" i="1" s="1"/>
  <c r="I152" i="1"/>
  <c r="I153" i="1"/>
  <c r="I154" i="1"/>
  <c r="K154" i="1" s="1"/>
  <c r="I155" i="1"/>
  <c r="I156" i="1"/>
  <c r="I157" i="1"/>
  <c r="K10" i="1"/>
  <c r="K14" i="1"/>
  <c r="K21" i="1"/>
  <c r="K22" i="1"/>
  <c r="K26" i="1"/>
  <c r="K41" i="1"/>
  <c r="K46" i="1"/>
  <c r="K58" i="1"/>
  <c r="K66" i="1"/>
  <c r="K73" i="1"/>
  <c r="K85" i="1"/>
  <c r="K86" i="1"/>
  <c r="K94" i="1"/>
  <c r="K98" i="1"/>
  <c r="K102" i="1"/>
  <c r="K110" i="1"/>
  <c r="K114" i="1"/>
  <c r="K117" i="1"/>
  <c r="K118" i="1"/>
  <c r="K137" i="1"/>
  <c r="K149" i="1"/>
  <c r="K150" i="1"/>
  <c r="K35" i="1"/>
  <c r="K56" i="1"/>
  <c r="K63" i="1"/>
  <c r="K69" i="1"/>
  <c r="K89" i="1"/>
  <c r="K121" i="1"/>
  <c r="K128" i="1"/>
  <c r="K139" i="1"/>
  <c r="K143" i="1"/>
  <c r="K153" i="1"/>
  <c r="K155" i="1"/>
  <c r="K11" i="1"/>
  <c r="K12" i="1"/>
  <c r="K13" i="1"/>
  <c r="K15" i="1"/>
  <c r="K20" i="1"/>
  <c r="K24" i="1"/>
  <c r="K28" i="1"/>
  <c r="K29" i="1"/>
  <c r="K30" i="1"/>
  <c r="K32" i="1"/>
  <c r="K38" i="1"/>
  <c r="K40" i="1"/>
  <c r="K44" i="1"/>
  <c r="K48" i="1"/>
  <c r="K49" i="1"/>
  <c r="K50" i="1"/>
  <c r="K52" i="1"/>
  <c r="K57" i="1"/>
  <c r="K59" i="1"/>
  <c r="K61" i="1"/>
  <c r="K62" i="1"/>
  <c r="K67" i="1"/>
  <c r="K68" i="1"/>
  <c r="K70" i="1"/>
  <c r="K72" i="1"/>
  <c r="K75" i="1"/>
  <c r="K77" i="1"/>
  <c r="K80" i="1"/>
  <c r="K81" i="1"/>
  <c r="K83" i="1"/>
  <c r="K87" i="1"/>
  <c r="K90" i="1"/>
  <c r="K91" i="1"/>
  <c r="K92" i="1"/>
  <c r="K95" i="1"/>
  <c r="K99" i="1"/>
  <c r="K100" i="1"/>
  <c r="K103" i="1"/>
  <c r="K106" i="1"/>
  <c r="K107" i="1"/>
  <c r="K108" i="1"/>
  <c r="K115" i="1"/>
  <c r="K116" i="1"/>
  <c r="K122" i="1"/>
  <c r="K123" i="1"/>
  <c r="K127" i="1"/>
  <c r="K129" i="1"/>
  <c r="K131" i="1"/>
  <c r="K136" i="1"/>
  <c r="K140" i="1"/>
  <c r="K144" i="1"/>
  <c r="K145" i="1"/>
  <c r="K146" i="1"/>
  <c r="K148" i="1"/>
  <c r="K152" i="1"/>
  <c r="K156" i="1"/>
  <c r="K157" i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9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J93" i="2" s="1"/>
  <c r="H94" i="2"/>
  <c r="H95" i="2"/>
  <c r="H96" i="2"/>
  <c r="H97" i="2"/>
  <c r="H98" i="2"/>
  <c r="H99" i="2"/>
  <c r="H100" i="2"/>
  <c r="H101" i="2"/>
  <c r="H102" i="2"/>
  <c r="H103" i="2"/>
  <c r="H104" i="2"/>
  <c r="J104" i="2" s="1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K163" i="2"/>
  <c r="K164" i="2"/>
  <c r="K162" i="2"/>
  <c r="F162" i="2"/>
  <c r="E162" i="2"/>
  <c r="K161" i="2"/>
  <c r="F161" i="2"/>
  <c r="E161" i="2"/>
  <c r="K160" i="2"/>
  <c r="F160" i="2"/>
  <c r="E160" i="2"/>
  <c r="K159" i="2"/>
  <c r="F159" i="2"/>
  <c r="E159" i="2"/>
  <c r="K158" i="2"/>
  <c r="F158" i="2"/>
  <c r="E158" i="2"/>
  <c r="K157" i="2"/>
  <c r="F157" i="2"/>
  <c r="E157" i="2"/>
  <c r="K156" i="2"/>
  <c r="F156" i="2"/>
  <c r="E156" i="2"/>
  <c r="K155" i="2"/>
  <c r="F155" i="2"/>
  <c r="E155" i="2"/>
  <c r="K154" i="2"/>
  <c r="F154" i="2"/>
  <c r="E154" i="2"/>
  <c r="K153" i="2"/>
  <c r="F153" i="2"/>
  <c r="E153" i="2"/>
  <c r="K152" i="2"/>
  <c r="F152" i="2"/>
  <c r="E152" i="2"/>
  <c r="K151" i="2"/>
  <c r="F151" i="2"/>
  <c r="E151" i="2"/>
  <c r="K150" i="2"/>
  <c r="F150" i="2"/>
  <c r="E150" i="2"/>
  <c r="K149" i="2"/>
  <c r="F149" i="2"/>
  <c r="E149" i="2"/>
  <c r="K148" i="2"/>
  <c r="F148" i="2"/>
  <c r="E148" i="2"/>
  <c r="K147" i="2"/>
  <c r="F147" i="2"/>
  <c r="E147" i="2"/>
  <c r="K146" i="2"/>
  <c r="F146" i="2"/>
  <c r="E146" i="2"/>
  <c r="K145" i="2"/>
  <c r="F145" i="2"/>
  <c r="E145" i="2"/>
  <c r="K144" i="2"/>
  <c r="F144" i="2"/>
  <c r="E144" i="2"/>
  <c r="K143" i="2"/>
  <c r="F143" i="2"/>
  <c r="E143" i="2"/>
  <c r="K142" i="2"/>
  <c r="F142" i="2"/>
  <c r="E142" i="2"/>
  <c r="K141" i="2"/>
  <c r="F141" i="2"/>
  <c r="E141" i="2"/>
  <c r="K140" i="2"/>
  <c r="F140" i="2"/>
  <c r="E140" i="2"/>
  <c r="K139" i="2"/>
  <c r="F139" i="2"/>
  <c r="E139" i="2"/>
  <c r="K138" i="2"/>
  <c r="F138" i="2"/>
  <c r="E138" i="2"/>
  <c r="K137" i="2"/>
  <c r="F137" i="2"/>
  <c r="E137" i="2"/>
  <c r="K136" i="2"/>
  <c r="F136" i="2"/>
  <c r="E136" i="2"/>
  <c r="K135" i="2"/>
  <c r="F135" i="2"/>
  <c r="E135" i="2"/>
  <c r="K134" i="2"/>
  <c r="F134" i="2"/>
  <c r="E134" i="2"/>
  <c r="K133" i="2"/>
  <c r="F133" i="2"/>
  <c r="E133" i="2"/>
  <c r="K132" i="2"/>
  <c r="F132" i="2"/>
  <c r="E132" i="2"/>
  <c r="K131" i="2"/>
  <c r="F131" i="2"/>
  <c r="E131" i="2"/>
  <c r="K130" i="2"/>
  <c r="F130" i="2"/>
  <c r="E130" i="2"/>
  <c r="K129" i="2"/>
  <c r="F129" i="2"/>
  <c r="E129" i="2"/>
  <c r="K128" i="2"/>
  <c r="F128" i="2"/>
  <c r="E128" i="2"/>
  <c r="K127" i="2"/>
  <c r="F127" i="2"/>
  <c r="E127" i="2"/>
  <c r="K126" i="2"/>
  <c r="F126" i="2"/>
  <c r="E126" i="2"/>
  <c r="K125" i="2"/>
  <c r="F125" i="2"/>
  <c r="E125" i="2"/>
  <c r="K124" i="2"/>
  <c r="F124" i="2"/>
  <c r="E124" i="2"/>
  <c r="K123" i="2"/>
  <c r="F123" i="2"/>
  <c r="E123" i="2"/>
  <c r="K122" i="2"/>
  <c r="F122" i="2"/>
  <c r="E122" i="2"/>
  <c r="K121" i="2"/>
  <c r="F121" i="2"/>
  <c r="E121" i="2"/>
  <c r="K120" i="2"/>
  <c r="F120" i="2"/>
  <c r="E120" i="2"/>
  <c r="K119" i="2"/>
  <c r="F119" i="2"/>
  <c r="E119" i="2"/>
  <c r="K118" i="2"/>
  <c r="F118" i="2"/>
  <c r="E118" i="2"/>
  <c r="K117" i="2"/>
  <c r="F117" i="2"/>
  <c r="E117" i="2"/>
  <c r="K116" i="2"/>
  <c r="F116" i="2"/>
  <c r="E116" i="2"/>
  <c r="K115" i="2"/>
  <c r="F115" i="2"/>
  <c r="E115" i="2"/>
  <c r="K114" i="2"/>
  <c r="F114" i="2"/>
  <c r="E114" i="2"/>
  <c r="K113" i="2"/>
  <c r="F113" i="2"/>
  <c r="E113" i="2"/>
  <c r="K112" i="2"/>
  <c r="F112" i="2"/>
  <c r="E112" i="2"/>
  <c r="K111" i="2"/>
  <c r="F111" i="2"/>
  <c r="E111" i="2"/>
  <c r="K110" i="2"/>
  <c r="F110" i="2"/>
  <c r="E110" i="2"/>
  <c r="K109" i="2"/>
  <c r="F109" i="2"/>
  <c r="E109" i="2"/>
  <c r="K108" i="2"/>
  <c r="F108" i="2"/>
  <c r="E108" i="2"/>
  <c r="K107" i="2"/>
  <c r="F107" i="2"/>
  <c r="E107" i="2"/>
  <c r="K106" i="2"/>
  <c r="F106" i="2"/>
  <c r="E106" i="2"/>
  <c r="K105" i="2"/>
  <c r="F105" i="2"/>
  <c r="E105" i="2"/>
  <c r="K104" i="2"/>
  <c r="F104" i="2"/>
  <c r="E104" i="2"/>
  <c r="K103" i="2"/>
  <c r="F103" i="2"/>
  <c r="E103" i="2"/>
  <c r="K102" i="2"/>
  <c r="F102" i="2"/>
  <c r="E102" i="2"/>
  <c r="K101" i="2"/>
  <c r="F101" i="2"/>
  <c r="E101" i="2"/>
  <c r="K100" i="2"/>
  <c r="F100" i="2"/>
  <c r="E100" i="2"/>
  <c r="K99" i="2"/>
  <c r="F99" i="2"/>
  <c r="E99" i="2"/>
  <c r="K98" i="2"/>
  <c r="F98" i="2"/>
  <c r="E98" i="2"/>
  <c r="K97" i="2"/>
  <c r="F97" i="2"/>
  <c r="E97" i="2"/>
  <c r="K96" i="2"/>
  <c r="F96" i="2"/>
  <c r="E96" i="2"/>
  <c r="K95" i="2"/>
  <c r="F95" i="2"/>
  <c r="E95" i="2"/>
  <c r="K94" i="2"/>
  <c r="F94" i="2"/>
  <c r="E94" i="2"/>
  <c r="K93" i="2"/>
  <c r="F93" i="2"/>
  <c r="E93" i="2"/>
  <c r="K92" i="2"/>
  <c r="F92" i="2"/>
  <c r="E92" i="2"/>
  <c r="K91" i="2"/>
  <c r="F91" i="2"/>
  <c r="E91" i="2"/>
  <c r="K90" i="2"/>
  <c r="F90" i="2"/>
  <c r="E90" i="2"/>
  <c r="K89" i="2"/>
  <c r="F89" i="2"/>
  <c r="E89" i="2"/>
  <c r="K88" i="2"/>
  <c r="F88" i="2"/>
  <c r="E88" i="2"/>
  <c r="K87" i="2"/>
  <c r="F87" i="2"/>
  <c r="E87" i="2"/>
  <c r="K86" i="2"/>
  <c r="F86" i="2"/>
  <c r="E86" i="2"/>
  <c r="K85" i="2"/>
  <c r="F85" i="2"/>
  <c r="E85" i="2"/>
  <c r="K84" i="2"/>
  <c r="F84" i="2"/>
  <c r="E84" i="2"/>
  <c r="K83" i="2"/>
  <c r="F83" i="2"/>
  <c r="E83" i="2"/>
  <c r="K82" i="2"/>
  <c r="F82" i="2"/>
  <c r="E82" i="2"/>
  <c r="K81" i="2"/>
  <c r="F81" i="2"/>
  <c r="E81" i="2"/>
  <c r="K80" i="2"/>
  <c r="F80" i="2"/>
  <c r="E80" i="2"/>
  <c r="K79" i="2"/>
  <c r="F79" i="2"/>
  <c r="E79" i="2"/>
  <c r="K78" i="2"/>
  <c r="F78" i="2"/>
  <c r="E78" i="2"/>
  <c r="K77" i="2"/>
  <c r="F77" i="2"/>
  <c r="E77" i="2"/>
  <c r="K76" i="2"/>
  <c r="F76" i="2"/>
  <c r="E76" i="2"/>
  <c r="K75" i="2"/>
  <c r="F75" i="2"/>
  <c r="E75" i="2"/>
  <c r="K74" i="2"/>
  <c r="F74" i="2"/>
  <c r="E74" i="2"/>
  <c r="K73" i="2"/>
  <c r="F73" i="2"/>
  <c r="E73" i="2"/>
  <c r="K72" i="2"/>
  <c r="F72" i="2"/>
  <c r="E72" i="2"/>
  <c r="K71" i="2"/>
  <c r="F71" i="2"/>
  <c r="E71" i="2"/>
  <c r="K70" i="2"/>
  <c r="F70" i="2"/>
  <c r="E70" i="2"/>
  <c r="K69" i="2"/>
  <c r="F69" i="2"/>
  <c r="E69" i="2"/>
  <c r="K68" i="2"/>
  <c r="F68" i="2"/>
  <c r="E68" i="2"/>
  <c r="K67" i="2"/>
  <c r="F67" i="2"/>
  <c r="E67" i="2"/>
  <c r="K66" i="2"/>
  <c r="F66" i="2"/>
  <c r="E66" i="2"/>
  <c r="K65" i="2"/>
  <c r="F65" i="2"/>
  <c r="E65" i="2"/>
  <c r="K64" i="2"/>
  <c r="F64" i="2"/>
  <c r="E64" i="2"/>
  <c r="K63" i="2"/>
  <c r="F63" i="2"/>
  <c r="E63" i="2"/>
  <c r="K62" i="2"/>
  <c r="F62" i="2"/>
  <c r="E62" i="2"/>
  <c r="K61" i="2"/>
  <c r="F61" i="2"/>
  <c r="E61" i="2"/>
  <c r="K60" i="2"/>
  <c r="F60" i="2"/>
  <c r="E60" i="2"/>
  <c r="K59" i="2"/>
  <c r="F59" i="2"/>
  <c r="E59" i="2"/>
  <c r="K58" i="2"/>
  <c r="F58" i="2"/>
  <c r="E58" i="2"/>
  <c r="K57" i="2"/>
  <c r="F57" i="2"/>
  <c r="E57" i="2"/>
  <c r="K56" i="2"/>
  <c r="F56" i="2"/>
  <c r="E56" i="2"/>
  <c r="K55" i="2"/>
  <c r="F55" i="2"/>
  <c r="E55" i="2"/>
  <c r="K54" i="2"/>
  <c r="F54" i="2"/>
  <c r="E54" i="2"/>
  <c r="K53" i="2"/>
  <c r="F53" i="2"/>
  <c r="E53" i="2"/>
  <c r="K52" i="2"/>
  <c r="F52" i="2"/>
  <c r="E52" i="2"/>
  <c r="K51" i="2"/>
  <c r="F51" i="2"/>
  <c r="E51" i="2"/>
  <c r="K50" i="2"/>
  <c r="F50" i="2"/>
  <c r="E50" i="2"/>
  <c r="K49" i="2"/>
  <c r="F49" i="2"/>
  <c r="E49" i="2"/>
  <c r="K48" i="2"/>
  <c r="F48" i="2"/>
  <c r="E48" i="2"/>
  <c r="K47" i="2"/>
  <c r="F47" i="2"/>
  <c r="E47" i="2"/>
  <c r="K46" i="2"/>
  <c r="F46" i="2"/>
  <c r="E46" i="2"/>
  <c r="K45" i="2"/>
  <c r="F45" i="2"/>
  <c r="E45" i="2"/>
  <c r="K44" i="2"/>
  <c r="F44" i="2"/>
  <c r="E44" i="2"/>
  <c r="K43" i="2"/>
  <c r="F43" i="2"/>
  <c r="E43" i="2"/>
  <c r="K42" i="2"/>
  <c r="F42" i="2"/>
  <c r="E42" i="2"/>
  <c r="K41" i="2"/>
  <c r="F41" i="2"/>
  <c r="E41" i="2"/>
  <c r="K40" i="2"/>
  <c r="F40" i="2"/>
  <c r="E40" i="2"/>
  <c r="K39" i="2"/>
  <c r="F39" i="2"/>
  <c r="E39" i="2"/>
  <c r="K38" i="2"/>
  <c r="F38" i="2"/>
  <c r="E38" i="2"/>
  <c r="K37" i="2"/>
  <c r="F37" i="2"/>
  <c r="E37" i="2"/>
  <c r="K36" i="2"/>
  <c r="F36" i="2"/>
  <c r="E36" i="2"/>
  <c r="K35" i="2"/>
  <c r="F35" i="2"/>
  <c r="E35" i="2"/>
  <c r="K34" i="2"/>
  <c r="F34" i="2"/>
  <c r="E34" i="2"/>
  <c r="K33" i="2"/>
  <c r="F33" i="2"/>
  <c r="E33" i="2"/>
  <c r="K32" i="2"/>
  <c r="F32" i="2"/>
  <c r="E32" i="2"/>
  <c r="K31" i="2"/>
  <c r="F31" i="2"/>
  <c r="E31" i="2"/>
  <c r="K30" i="2"/>
  <c r="F30" i="2"/>
  <c r="E30" i="2"/>
  <c r="K29" i="2"/>
  <c r="F29" i="2"/>
  <c r="E29" i="2"/>
  <c r="K28" i="2"/>
  <c r="F28" i="2"/>
  <c r="E28" i="2"/>
  <c r="K27" i="2"/>
  <c r="F27" i="2"/>
  <c r="E27" i="2"/>
  <c r="K26" i="2"/>
  <c r="F26" i="2"/>
  <c r="E26" i="2"/>
  <c r="K25" i="2"/>
  <c r="F25" i="2"/>
  <c r="E25" i="2"/>
  <c r="K24" i="2"/>
  <c r="F24" i="2"/>
  <c r="E24" i="2"/>
  <c r="K23" i="2"/>
  <c r="F23" i="2"/>
  <c r="E23" i="2"/>
  <c r="K22" i="2"/>
  <c r="F22" i="2"/>
  <c r="E22" i="2"/>
  <c r="K21" i="2"/>
  <c r="F21" i="2"/>
  <c r="E21" i="2"/>
  <c r="K20" i="2"/>
  <c r="F20" i="2"/>
  <c r="E20" i="2"/>
  <c r="K19" i="2"/>
  <c r="F19" i="2"/>
  <c r="E19" i="2"/>
  <c r="K18" i="2"/>
  <c r="F18" i="2"/>
  <c r="E18" i="2"/>
  <c r="K17" i="2"/>
  <c r="F17" i="2"/>
  <c r="E17" i="2"/>
  <c r="K16" i="2"/>
  <c r="F16" i="2"/>
  <c r="E16" i="2"/>
  <c r="K15" i="2"/>
  <c r="I15" i="2"/>
  <c r="F15" i="2"/>
  <c r="E15" i="2"/>
  <c r="K14" i="2"/>
  <c r="F14" i="2"/>
  <c r="E14" i="2"/>
  <c r="K13" i="2"/>
  <c r="I13" i="2"/>
  <c r="F13" i="2"/>
  <c r="E13" i="2"/>
  <c r="K12" i="2"/>
  <c r="F12" i="2"/>
  <c r="E12" i="2"/>
  <c r="K11" i="2"/>
  <c r="I11" i="2"/>
  <c r="F11" i="2"/>
  <c r="E11" i="2"/>
  <c r="K10" i="2"/>
  <c r="H10" i="2"/>
  <c r="F10" i="2"/>
  <c r="E10" i="2"/>
  <c r="I104" i="2" l="1"/>
  <c r="I10" i="2"/>
  <c r="I18" i="2"/>
  <c r="I16" i="2"/>
  <c r="I14" i="2"/>
  <c r="I17" i="2"/>
  <c r="I12" i="2"/>
  <c r="G158" i="1"/>
  <c r="J153" i="1"/>
  <c r="J145" i="1"/>
  <c r="J137" i="1"/>
  <c r="J129" i="1"/>
  <c r="J121" i="1"/>
  <c r="J117" i="1"/>
  <c r="J105" i="1"/>
  <c r="J101" i="1"/>
  <c r="J97" i="1"/>
  <c r="J89" i="1"/>
  <c r="J85" i="1"/>
  <c r="J73" i="1"/>
  <c r="J69" i="1"/>
  <c r="J57" i="1"/>
  <c r="J49" i="1"/>
  <c r="J41" i="1"/>
  <c r="J33" i="1"/>
  <c r="J25" i="1"/>
  <c r="J17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J15" i="1"/>
  <c r="J22" i="1"/>
  <c r="J23" i="1"/>
  <c r="J27" i="1"/>
  <c r="J31" i="1"/>
  <c r="J35" i="1"/>
  <c r="J38" i="1"/>
  <c r="J43" i="1"/>
  <c r="J47" i="1"/>
  <c r="J51" i="1"/>
  <c r="J54" i="1"/>
  <c r="J55" i="1"/>
  <c r="J59" i="1"/>
  <c r="J63" i="1"/>
  <c r="J67" i="1"/>
  <c r="J70" i="1"/>
  <c r="J75" i="1"/>
  <c r="J83" i="1"/>
  <c r="J86" i="1"/>
  <c r="J87" i="1"/>
  <c r="J91" i="1"/>
  <c r="J95" i="1"/>
  <c r="J98" i="1"/>
  <c r="J99" i="1"/>
  <c r="J102" i="1"/>
  <c r="J103" i="1"/>
  <c r="J107" i="1"/>
  <c r="J111" i="1"/>
  <c r="J114" i="1"/>
  <c r="J119" i="1"/>
  <c r="J123" i="1"/>
  <c r="J127" i="1"/>
  <c r="J130" i="1"/>
  <c r="J131" i="1"/>
  <c r="J134" i="1"/>
  <c r="J139" i="1"/>
  <c r="J143" i="1"/>
  <c r="J146" i="1"/>
  <c r="J147" i="1"/>
  <c r="J150" i="1"/>
  <c r="J151" i="1"/>
  <c r="J155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J116" i="1" l="1"/>
  <c r="J90" i="1"/>
  <c r="J40" i="1"/>
  <c r="J132" i="1"/>
  <c r="J144" i="1"/>
  <c r="J106" i="1"/>
  <c r="J74" i="1"/>
  <c r="J52" i="1"/>
  <c r="J122" i="1"/>
  <c r="J84" i="1"/>
  <c r="J34" i="1"/>
  <c r="J133" i="1"/>
  <c r="J62" i="1"/>
  <c r="J45" i="1"/>
  <c r="J28" i="1"/>
  <c r="J20" i="1"/>
  <c r="J58" i="1"/>
  <c r="J18" i="1"/>
  <c r="J149" i="1"/>
  <c r="J142" i="1"/>
  <c r="J118" i="1"/>
  <c r="J113" i="1"/>
  <c r="J100" i="1"/>
  <c r="J81" i="1"/>
  <c r="J56" i="1"/>
  <c r="J24" i="1"/>
  <c r="J110" i="1"/>
  <c r="J94" i="1"/>
  <c r="J32" i="1"/>
  <c r="J141" i="1"/>
  <c r="J125" i="1"/>
  <c r="J152" i="1"/>
  <c r="J148" i="1"/>
  <c r="J140" i="1"/>
  <c r="J128" i="1"/>
  <c r="J124" i="1"/>
  <c r="J120" i="1"/>
  <c r="J92" i="1"/>
  <c r="J80" i="1"/>
  <c r="J72" i="1"/>
  <c r="J68" i="1"/>
  <c r="J64" i="1"/>
  <c r="J60" i="1"/>
  <c r="J30" i="1"/>
  <c r="J26" i="1"/>
  <c r="J154" i="1"/>
  <c r="J138" i="1"/>
  <c r="J78" i="1"/>
  <c r="J66" i="1"/>
  <c r="J157" i="1"/>
  <c r="J109" i="1"/>
  <c r="J93" i="1"/>
  <c r="J77" i="1"/>
  <c r="J61" i="1"/>
  <c r="J48" i="1"/>
  <c r="J44" i="1"/>
  <c r="J156" i="1"/>
  <c r="J136" i="1"/>
  <c r="J112" i="1"/>
  <c r="J108" i="1"/>
  <c r="J104" i="1"/>
  <c r="J96" i="1"/>
  <c r="J115" i="1"/>
  <c r="J79" i="1"/>
  <c r="J50" i="1"/>
  <c r="J46" i="1"/>
  <c r="J29" i="1"/>
  <c r="J21" i="1"/>
  <c r="J16" i="1"/>
  <c r="L14" i="1" l="1"/>
  <c r="G14" i="1"/>
  <c r="F14" i="1"/>
  <c r="L13" i="1"/>
  <c r="G13" i="1"/>
  <c r="F13" i="1"/>
  <c r="L12" i="1"/>
  <c r="G12" i="1"/>
  <c r="F12" i="1"/>
  <c r="L11" i="1"/>
  <c r="G11" i="1"/>
  <c r="F11" i="1"/>
  <c r="L10" i="1"/>
  <c r="I10" i="1"/>
  <c r="G10" i="1"/>
  <c r="F10" i="1"/>
  <c r="J10" i="1" l="1"/>
  <c r="J11" i="1"/>
  <c r="J12" i="1"/>
  <c r="J13" i="1"/>
  <c r="J14" i="1"/>
</calcChain>
</file>

<file path=xl/sharedStrings.xml><?xml version="1.0" encoding="utf-8"?>
<sst xmlns="http://schemas.openxmlformats.org/spreadsheetml/2006/main" count="1027" uniqueCount="342">
  <si>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67/2011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</si>
  <si>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t xml:space="preserve">Período de aplicação: </t>
  </si>
  <si>
    <t xml:space="preserve"> Safra 2023/2024</t>
  </si>
  <si>
    <t>Regulação:              Resolução ANP nº 67/2011</t>
  </si>
  <si>
    <r>
      <rPr>
        <b/>
        <sz val="10"/>
        <color theme="1"/>
        <rFont val="Calibri"/>
        <family val="2"/>
        <scheme val="minor"/>
      </rPr>
      <t xml:space="preserve">  Art. 10</t>
    </r>
    <r>
      <rPr>
        <sz val="10"/>
        <color theme="1"/>
        <rFont val="Calibri"/>
        <family val="2"/>
        <scheme val="minor"/>
      </rPr>
      <t xml:space="preserve"> 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</si>
  <si>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Regime de Fornecimento de Etanol Anidro Combustível</t>
  </si>
  <si>
    <t>Estoque de Etanol Anidro</t>
  </si>
  <si>
    <t>CNPJ</t>
  </si>
  <si>
    <t>Razão Social</t>
  </si>
  <si>
    <t>Qualificação</t>
  </si>
  <si>
    <r>
      <t>Volume de  Etanol Anidro comercializado em 2022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</si>
  <si>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Volume de
Etanol Anidro a contratar - 70%  (m³) até 02.05.23</t>
  </si>
  <si>
    <t>Volume de
Etanol Anidro a contratar - 90% (m³)</t>
  </si>
  <si>
    <t>Volume
Contratado (m³)</t>
  </si>
  <si>
    <t>% Contratado</t>
  </si>
  <si>
    <t>Meta
Atingida</t>
  </si>
  <si>
    <t>Meta de Estoque de
Etanol Anidro em 31 de janeiro (m³)</t>
  </si>
  <si>
    <t>Meta de Estoque de
Etanol Anidro em 31 de março (m³)</t>
  </si>
  <si>
    <t>10.265.949/0001-77</t>
  </si>
  <si>
    <t>COPERSUCAR S. A.</t>
  </si>
  <si>
    <t>EMPRESA COMERCIALIZADORA</t>
  </si>
  <si>
    <t>20.003.699/0001-50</t>
  </si>
  <si>
    <t>FS AGRISOLUTIONS INDUSTRIA DE BIOCOMBUSTIVEIS LTDA</t>
  </si>
  <si>
    <t>PRODUTOR DE ETANOL</t>
  </si>
  <si>
    <t>61.149.589/0001-89</t>
  </si>
  <si>
    <t>COOPERATIVA PRODUTORES DE CANA-DE-AÇUCAR, AÇÚCAR  E ÁLCOOL DO ESTADO DE SÃO PAULO</t>
  </si>
  <si>
    <t>COOPERATIVA DE ETANOL</t>
  </si>
  <si>
    <t>45.335.934/0001-12</t>
  </si>
  <si>
    <t>ECE S.A</t>
  </si>
  <si>
    <t>10.249.419/0001-35</t>
  </si>
  <si>
    <t>SJC BIOENERGIA LTDA</t>
  </si>
  <si>
    <t>09.538.989/0001-66</t>
  </si>
  <si>
    <t>RAIZEN CAARAPO ACUCAR E ALCOOL LTDA</t>
  </si>
  <si>
    <t>08.070.508/0001-78</t>
  </si>
  <si>
    <t>RAIZEN ENERGIA S.A</t>
  </si>
  <si>
    <t>08.070.566/0001-00</t>
  </si>
  <si>
    <t>BRENCO - COMPANHIA BRASILEIRA DE ENERGIA RENOVAVEL - EM RECUPERACAO JUDICIAL</t>
  </si>
  <si>
    <t>51.466.860/0001-56</t>
  </si>
  <si>
    <t>SAO MARTINHO S/A</t>
  </si>
  <si>
    <t>59.243.733/0001-08</t>
  </si>
  <si>
    <t>COMANCHE BIOCOMBUSTIVEIS DE SANTA ANITA LTDA.</t>
  </si>
  <si>
    <t>70 a 90%</t>
  </si>
  <si>
    <t>Não</t>
  </si>
  <si>
    <t>Prazo Adicional - K13§ 2º do art. 10*</t>
  </si>
  <si>
    <t>07.903.169/0001-09</t>
  </si>
  <si>
    <t>ADECOAGRO VALE DO IVINHEMA S.A.</t>
  </si>
  <si>
    <t>29.316.596/0001-15</t>
  </si>
  <si>
    <t>INPASA AGROINDUSTRIAL S/A</t>
  </si>
  <si>
    <t>12.229.415/0001-10</t>
  </si>
  <si>
    <t>S A USINA CORURIPE ACUCAR E ALCOOL</t>
  </si>
  <si>
    <t>15.527.906/0001-36</t>
  </si>
  <si>
    <t>BIOSEV S.A.</t>
  </si>
  <si>
    <t>05.495.024/0001-82</t>
  </si>
  <si>
    <t>AGRÍCOLA PONTE ALTA LTDA.</t>
  </si>
  <si>
    <t>12.103.781/0001-29</t>
  </si>
  <si>
    <t>BCI COMERCIALIZADORA S/A</t>
  </si>
  <si>
    <t>11.035.672/0001-59</t>
  </si>
  <si>
    <t>AGRO SERRA INDUSTRIAL LTDA</t>
  </si>
  <si>
    <t>13.537.735/0001-09</t>
  </si>
  <si>
    <t>DELTA SUCROENERGIA S.A</t>
  </si>
  <si>
    <t>08.906.558/0001-42</t>
  </si>
  <si>
    <t>AGRO ENERGIA SANTA LUZIA S.A. - EM RECUPERACAO JUDICIAL</t>
  </si>
  <si>
    <t>51.990.778/0003-98</t>
  </si>
  <si>
    <t>ACUCAR E ALCOOL OSWALDO RIBEIRO DE MENDONCA LTDA</t>
  </si>
  <si>
    <t>08.195.806/0001-94</t>
  </si>
  <si>
    <t>TROPICAL BIOENERGIA S.A.</t>
  </si>
  <si>
    <t>08.517.600/0001-33</t>
  </si>
  <si>
    <t>ITUMBIARA BIOENERGIA S.A.</t>
  </si>
  <si>
    <t>09.067.572/0001-62</t>
  </si>
  <si>
    <t>PEDRO AFONSO BIOENERGIA LTDA</t>
  </si>
  <si>
    <t>05.980.986/0001-27</t>
  </si>
  <si>
    <t>SANTA JULIANA BIOENERGIA LTDA.</t>
  </si>
  <si>
    <t>12.282.034/0001-03</t>
  </si>
  <si>
    <t>USINA CAETE S A</t>
  </si>
  <si>
    <t>06.315.338/0001-19</t>
  </si>
  <si>
    <t>COFCO INTERNATIONAL BRASIL S.A.</t>
  </si>
  <si>
    <t>55.109.565/0001-01</t>
  </si>
  <si>
    <t>USINA BAZAN SA</t>
  </si>
  <si>
    <t>15.009.178/0001-70</t>
  </si>
  <si>
    <t>USINAS ITAMARATI S/A</t>
  </si>
  <si>
    <t>07.670.089/0001-42</t>
  </si>
  <si>
    <t>USIMAT DESTILARIA DE ALCOOL LTDA</t>
  </si>
  <si>
    <t>04.969.941/0001-99</t>
  </si>
  <si>
    <t>USINA BELA VISTA S/A</t>
  </si>
  <si>
    <t>33.664.228/0001-35</t>
  </si>
  <si>
    <t>USINA BARRALCOOL S/A</t>
  </si>
  <si>
    <t>78.340.270/0001-39</t>
  </si>
  <si>
    <t>COOPERATIVA AGRICOLA REGIONAL DE PRODUTORES DE CANA LTD</t>
  </si>
  <si>
    <t>07.459.492/0001-27</t>
  </si>
  <si>
    <t>DESTILARIA VALE DO PARACATU - AGROENERGIA S.A.</t>
  </si>
  <si>
    <t>48.708.267/0001-64</t>
  </si>
  <si>
    <t>NARDINI AGROINDUSTRIAL LTDA</t>
  </si>
  <si>
    <t>47.524.632/0001-18</t>
  </si>
  <si>
    <t>USINA SANTA ISABEL S/A</t>
  </si>
  <si>
    <t>49.213.747/0118-28</t>
  </si>
  <si>
    <t>BIOSEV BIOENERGIA S.A.</t>
  </si>
  <si>
    <t>08.493.354/0001-27</t>
  </si>
  <si>
    <t>VALE DO TIJUCO ACUCAR E ALCOOL S.A.</t>
  </si>
  <si>
    <t>44.330.975/0001-53</t>
  </si>
  <si>
    <t>COLOMBO AGROINDUSTRIA S.A</t>
  </si>
  <si>
    <t>02.635.522/0001-95</t>
  </si>
  <si>
    <t>JALLES MACHADO S.A.</t>
  </si>
  <si>
    <t>30.974.737/0001-76</t>
  </si>
  <si>
    <t>ALCON-COMPANHIA DE ALCOOL CONCEICAO DA BARRA</t>
  </si>
  <si>
    <t>53.009.825/0001-33</t>
  </si>
  <si>
    <t>USINA ALTA MOGIANA S/A-ACUCAR E ALCOOL</t>
  </si>
  <si>
    <t>08.355.201/0001-13</t>
  </si>
  <si>
    <t>BIOENERGETICA AROEIRA S.A.</t>
  </si>
  <si>
    <t>49.972.326/0001-70</t>
  </si>
  <si>
    <t>MOEMA BIOENERGIA S.A</t>
  </si>
  <si>
    <t>45.765.914/0001-81</t>
  </si>
  <si>
    <t>CENTRAL ENERGETICA MORENO ACUCAR E ALCOOL LTDA EM RECUPERACAO JUDICIAL</t>
  </si>
  <si>
    <t>37.216.363/0002-50</t>
  </si>
  <si>
    <t>ENERGETICA SANTA HELENA S/A</t>
  </si>
  <si>
    <t>09.357.997/0001-06</t>
  </si>
  <si>
    <t>JAPUNGU AGROINDUSTRIAL LTDA</t>
  </si>
  <si>
    <t>04.165.520/0001-05</t>
  </si>
  <si>
    <t>AGROPECUARIA NOVO MILENIO LTDA</t>
  </si>
  <si>
    <t>08.793.343/0001-62</t>
  </si>
  <si>
    <t>BIOENERGETICA VALE DO PARACATU SA</t>
  </si>
  <si>
    <t>04.588.246/0001-87</t>
  </si>
  <si>
    <t>USINA SANTA MARIA LTDA</t>
  </si>
  <si>
    <t>35.637.796/0001-72</t>
  </si>
  <si>
    <t>LINS AGROINDUSTRIAL S.A.</t>
  </si>
  <si>
    <t>75.084.871/0001-30</t>
  </si>
  <si>
    <t>COOPERVAL COOPERATIVA AGROINDUSTRIAL VALE DO IVAI LTDA</t>
  </si>
  <si>
    <t>04.171.382/0001-77</t>
  </si>
  <si>
    <t>CENTRAL ENERGETICA MORENO DE MONTE APRAZIVEL ACUCAR E ALCOOL LTDA EM RECUPERACAO JUDICIAL</t>
  </si>
  <si>
    <t>75.717.355/0001-03</t>
  </si>
  <si>
    <t>USINA DE ACUCAR SANTA TEREZINHA LTDA EM RECUPERACAO JUDICIAL</t>
  </si>
  <si>
    <t>04.958.554/0001-57</t>
  </si>
  <si>
    <t>BLUEWAY TRADING IMPORTAÇÃO E EXPORTAÇÃO S.A.</t>
  </si>
  <si>
    <t>AGENTE DE COMÉRCIO EXTERIOR</t>
  </si>
  <si>
    <t>44.209.336/0001-34</t>
  </si>
  <si>
    <t>U.S.J. - ACUCAR E ALCOOL S/A</t>
  </si>
  <si>
    <t>48.295.562/0001-36</t>
  </si>
  <si>
    <t>USINA ALTO ALEGRE S/A - ACUCAR E ALCOOL</t>
  </si>
  <si>
    <t>08.598.391/0001-08</t>
  </si>
  <si>
    <t>RIO CLARO AGROINDUSTRIAL S.A - EM RECUPERACAO JUDICIAL</t>
  </si>
  <si>
    <t>09.022.388/0001-04</t>
  </si>
  <si>
    <t>CAMBUI ACUCAR E ALCOOL LTDA</t>
  </si>
  <si>
    <t>09.090.259/0001-45</t>
  </si>
  <si>
    <t>MIRIRI ALIMENTOS E BIOENERGIA S/A.</t>
  </si>
  <si>
    <t>08.164.344/0001-48</t>
  </si>
  <si>
    <t>ITUIUTABA BIOENERGIA LTDA.</t>
  </si>
  <si>
    <t>05.553.456/0001-00</t>
  </si>
  <si>
    <t>USINA OUROESTE - ACUCAR E ALCOOL LTDA</t>
  </si>
  <si>
    <t>05.459.177/0001-74</t>
  </si>
  <si>
    <t>PAGRISA PARA PASTORIL E AGRICOLA S/A</t>
  </si>
  <si>
    <t>02.414.858/0001-28</t>
  </si>
  <si>
    <t>VALE VERDE EMPREENDIMENTOS AGRICOLAS LTDA EM RECUPERACAO JUDICIAL</t>
  </si>
  <si>
    <t>05.620.523/0001-54</t>
  </si>
  <si>
    <t>USINA ELDORADO S/A</t>
  </si>
  <si>
    <t>07.895.728/0001-78</t>
  </si>
  <si>
    <t>IACO AGRICOLA S/A</t>
  </si>
  <si>
    <t>05.928.246/0001-41</t>
  </si>
  <si>
    <t>COPLASA - ACUCAR E ALCOOL LTDA EM RECUPERACAO JUDICIAL</t>
  </si>
  <si>
    <t>15.043.391/0001-07</t>
  </si>
  <si>
    <t>COOPERATIVA AGR PROD CANA DE CAMPO NOVO DO PARECIS LTDA</t>
  </si>
  <si>
    <t>43.545.284/0001-04</t>
  </si>
  <si>
    <t>ALCOESTE BIOENERGIA FERNANDOPOLIS S.A</t>
  </si>
  <si>
    <t>13.642.699/0001-35</t>
  </si>
  <si>
    <t>AGRO INDUSTRIAS DO VALE DO SAO FRANCISCO SA AGROVALE</t>
  </si>
  <si>
    <t>02.859.452/0001-59</t>
  </si>
  <si>
    <t>VALE DO VERDAO SOCIEDADE ANONIMA ACUCAR E ALCOOL</t>
  </si>
  <si>
    <t>06.312.488/0001-79</t>
  </si>
  <si>
    <t>D'PADUA - DESTILACAO, PRODUCAO, AGROINDUSTRIA E COMERCIO S/A</t>
  </si>
  <si>
    <t>08.110.543/0001-73</t>
  </si>
  <si>
    <t>DA MATA S.A. - ACUCAR E ALCOOL</t>
  </si>
  <si>
    <t>68.316.801/0001-02</t>
  </si>
  <si>
    <t>GLENCANE BIOENERGIA S.A.</t>
  </si>
  <si>
    <t>08.048.772/0001-05</t>
  </si>
  <si>
    <t>FLORESTA S/A ACUCAR E ALCOOL</t>
  </si>
  <si>
    <t>07.308.871/0001-16</t>
  </si>
  <si>
    <t>CEG COMERCIALIZADORA DE ETANOL S/A</t>
  </si>
  <si>
    <t>08.830.263/0001-30</t>
  </si>
  <si>
    <t>FATIMA DO SUL AGRO-ENERGETICA S/A - ALCOOL E ACUCAR</t>
  </si>
  <si>
    <t>07.300.906/0001-70</t>
  </si>
  <si>
    <t>USINA NOVA GALIA LTDA</t>
  </si>
  <si>
    <t>09.053.646/0001-01</t>
  </si>
  <si>
    <t>AGRO INDUSTRIAL TABU S.A</t>
  </si>
  <si>
    <t>75.177.857/0001-80</t>
  </si>
  <si>
    <t>RENUKA VALE DO IVAI S.A. - EM RECUPERACAO JUDICIAL</t>
  </si>
  <si>
    <t>01.105.558/0001-02</t>
  </si>
  <si>
    <t>WD AGROINDUSTRIAL LTDA</t>
  </si>
  <si>
    <t>07.007.398/0001-37</t>
  </si>
  <si>
    <t>MAITY BIOENERGIA S/A</t>
  </si>
  <si>
    <t>47.063.128/0001-68</t>
  </si>
  <si>
    <t>USINA SAO DOMINGOS-ACUCAR E ETANOL S/A</t>
  </si>
  <si>
    <t>19.537.471/0001-61</t>
  </si>
  <si>
    <t>U.S.A. - USINA SANTO ANGELO LTDA</t>
  </si>
  <si>
    <t>10.820.645/0001-24</t>
  </si>
  <si>
    <t>USINA TRAPICHE S/A</t>
  </si>
  <si>
    <t>02.773.950/0001-84</t>
  </si>
  <si>
    <t>GOIASA GOIATUBA ALCOOL LTDA</t>
  </si>
  <si>
    <t>09.094.632/0001-36</t>
  </si>
  <si>
    <t>USINA MONTE ALEGRE SA</t>
  </si>
  <si>
    <t>54.470.679/0001-01</t>
  </si>
  <si>
    <t>USINA BATATAIS S/A ACUCAR E ALCOOL</t>
  </si>
  <si>
    <t>31.093.639/0001-92</t>
  </si>
  <si>
    <t>USINA GIASA LTDA</t>
  </si>
  <si>
    <t>27.777.903/0001-30</t>
  </si>
  <si>
    <t>USINA PAINEIRAS SOCIEDADE ANONIMA</t>
  </si>
  <si>
    <t>00.372.496/0001-24</t>
  </si>
  <si>
    <t>CENTRAL ENERGÉTICA VALE DO SAPUCAI LTDA</t>
  </si>
  <si>
    <t>03.347.747/0001-09</t>
  </si>
  <si>
    <t>COOPERATIVA AGROINDUSTRIAL DE RUBIATABA LTDA</t>
  </si>
  <si>
    <t>12.718.011/0001-90</t>
  </si>
  <si>
    <t>CENTRAL ACUCAREIRA SANTO ANTONIO S A</t>
  </si>
  <si>
    <t>44.836.856/0001-77</t>
  </si>
  <si>
    <t>AGROINDUSTRIAL VISTA ALEGRE S.A. EM RECUPERACAO JUDICIAL</t>
  </si>
  <si>
    <t>03.937.452/0001-92</t>
  </si>
  <si>
    <t>CRV INDUSTRIAL LTDA</t>
  </si>
  <si>
    <t>12.706.289/0001-48</t>
  </si>
  <si>
    <t>USINA SERRA GRANDE SA</t>
  </si>
  <si>
    <t>18.054.379/0001-88</t>
  </si>
  <si>
    <t>DASA- DESTILARIA DE ALCOOL SERRA DOS AIMORES S/A</t>
  </si>
  <si>
    <t>00.595.322/0001-20</t>
  </si>
  <si>
    <t>DENUSA DESTILARIA NOVA UNIAO S/A - EM RECUPERACAO JUDICIAL</t>
  </si>
  <si>
    <t>02.126.558/0001-43</t>
  </si>
  <si>
    <t>T.G AGRO INDUSTRIAL LTDA - EM RECUPERACAO JUDICIAL</t>
  </si>
  <si>
    <t>05.938.884/0001-43</t>
  </si>
  <si>
    <t>VALE DO PARANA S/A - ALCOOL E ACUCAR</t>
  </si>
  <si>
    <t>02.783.009/0001-41</t>
  </si>
  <si>
    <t>ANICUNS S A ALCOOL E DERIVADOS EM RECUPERACAO JUDICIAL</t>
  </si>
  <si>
    <t>12.217.832/0001-43</t>
  </si>
  <si>
    <t>INDUSTRIAL PORTO RICO S A - EM RECUPERACAO JUDICIAL</t>
  </si>
  <si>
    <t>11.699.378/0001-41</t>
  </si>
  <si>
    <t>COMPANHIA ALCOOLQUIMICA NACIONAL-ALCOOLQUIMICA</t>
  </si>
  <si>
    <t>12.229.753/0001-52</t>
  </si>
  <si>
    <t>COOPERATIVA DE COLONIZACAO AGROPECUARIA E INDUSTRIAL PINDORAMA LTDA</t>
  </si>
  <si>
    <t>05.242.560/0001-76</t>
  </si>
  <si>
    <t>USINA VERTENTE LTDA.</t>
  </si>
  <si>
    <t>13.324.215/0001-00</t>
  </si>
  <si>
    <t>USINA SAO JOSE DO PINHEIRO LTDA</t>
  </si>
  <si>
    <t>28.144.326/0001-01</t>
  </si>
  <si>
    <t>CANAPOLIS ACUCAR E ETANOL S.A</t>
  </si>
  <si>
    <t>47.080.619/0001-17</t>
  </si>
  <si>
    <t>TEREOS ACUCAR E ENERGIA BRASIL S.A.</t>
  </si>
  <si>
    <t>19.818.301/0001-55</t>
  </si>
  <si>
    <t>ARAPORA BIOENERGIA S/A</t>
  </si>
  <si>
    <t>42.865.864/0001-16</t>
  </si>
  <si>
    <t>CANEX BIO COMBUSTIVEIS LTDA</t>
  </si>
  <si>
    <t>11.797.222/0001-01</t>
  </si>
  <si>
    <t>USINA CENTRAL OLHO D'AGUA S/A</t>
  </si>
  <si>
    <t>11.169.030/0001-42</t>
  </si>
  <si>
    <t>COOPERATIVA DO AGRONEGOCIO DOS ASSOCIADOS DA ASSOCIACAO DOS FORNECEDORES DE CANA-DE-ACUCAR</t>
  </si>
  <si>
    <t>00.738.822/0001-74</t>
  </si>
  <si>
    <t>SANTA CRUZ ACUCAR E ALCOOL LTDA</t>
  </si>
  <si>
    <t>07.987.748/0001-79</t>
  </si>
  <si>
    <t>URUACU ACUCAR E ALCOOL LTDA</t>
  </si>
  <si>
    <t>24.870.441/0002-93</t>
  </si>
  <si>
    <t>BAHIA ETANOL HOLDING S.A</t>
  </si>
  <si>
    <t>10.645.075/0001-83</t>
  </si>
  <si>
    <t>USINA PETRIBU SA</t>
  </si>
  <si>
    <t>05.643.160/0001-72</t>
  </si>
  <si>
    <t>ENERGETICA SERRANOPOLIS LTDA</t>
  </si>
  <si>
    <t>05.343.207/0001-82</t>
  </si>
  <si>
    <t>COMVAP ACUCAR E ALCOOL LTDA</t>
  </si>
  <si>
    <t>75.444.430/0001-00</t>
  </si>
  <si>
    <t>DACALDA ACUCAR E ALCOOL LTDA</t>
  </si>
  <si>
    <t>22.588.256/0001-02</t>
  </si>
  <si>
    <t>AXA OIL PETROLEO S.A.</t>
  </si>
  <si>
    <t>03.794.600/0001-67</t>
  </si>
  <si>
    <t>ZIHUATANEJO DO BRASIL ACUCAR E ALCOOL S.A EM RECUPERACAO JUDICIAL</t>
  </si>
  <si>
    <t>03.345.641/0001-76</t>
  </si>
  <si>
    <t>COOPERATIVA AGROINDUSTRIAL NOVA PRODUTIVA</t>
  </si>
  <si>
    <t>34.671.567/0001-01</t>
  </si>
  <si>
    <t>COOPERATIVA DOS PRODUTORES DE CANA DE ACUCAR DA MATA SUL</t>
  </si>
  <si>
    <t>08.704.527/0001-09</t>
  </si>
  <si>
    <t>USINA PANORAMA S/A</t>
  </si>
  <si>
    <t>08.057.019/0001-86</t>
  </si>
  <si>
    <t>VALE DO PONTAL ACUCAR E ETANOL LTDA.</t>
  </si>
  <si>
    <t>10.362.820/0001-87</t>
  </si>
  <si>
    <t>USINA SAO JOSE S/A</t>
  </si>
  <si>
    <t>02.460.988/0001-05</t>
  </si>
  <si>
    <t>USINA GOIANESIA S/A EM RECUPERACAO JUDICIAL</t>
  </si>
  <si>
    <t>31.059.324/0001-29</t>
  </si>
  <si>
    <t>USINA CENTRAL MATA SUL, INDUSTRIA E COMERCIO DE ACUCAR E ALCOOL LTDA</t>
  </si>
  <si>
    <t>12.733.937/0001-55</t>
  </si>
  <si>
    <t>TRIUNFO AGROINDUSTRIAL LTDA - EM RECUPERACAO JUDICIAL EM RECUPERACAO JUDICIAL</t>
  </si>
  <si>
    <t>12.478.095/0001-32</t>
  </si>
  <si>
    <t>COMPANHIA ACUCAREIRA CENTRAL SUMAUMA - EM RECUPERACAO JUDICIAL</t>
  </si>
  <si>
    <t>23.946.105/0001-33</t>
  </si>
  <si>
    <t>GLOBAL IMPORT LTDA</t>
  </si>
  <si>
    <t>10.384.022/0001-56</t>
  </si>
  <si>
    <t>USINA IPOJUCA S/A</t>
  </si>
  <si>
    <t>28.620.879/0001-93</t>
  </si>
  <si>
    <t>IMPACTO BIOENERGIA ALAGOAS S.A</t>
  </si>
  <si>
    <t>27.291.400/0001-50</t>
  </si>
  <si>
    <t>LASA LINHARES AGROINDUSTRIAL SA</t>
  </si>
  <si>
    <t>10.204.485/0006-01</t>
  </si>
  <si>
    <t>USINA UNIAO E INDUSTRIA SA</t>
  </si>
  <si>
    <t>12.607.842/0001-95</t>
  </si>
  <si>
    <t>USINA SANTA CLOTILDE S/A - EM RECUPERACAO JUDICIAL EM RECUPERACAO JUDICIAL</t>
  </si>
  <si>
    <t>07.736.245/0001-20</t>
  </si>
  <si>
    <t>DESTILARIA NOVA ERA LTDA.</t>
  </si>
  <si>
    <t>43.619.832/0001-01</t>
  </si>
  <si>
    <t>BRANCO PERES AGRO S/A</t>
  </si>
  <si>
    <t>43.932.102/0001-58</t>
  </si>
  <si>
    <t>RENUKA DO BRASIL S.A. - EM RECUPERACAO JUDICIAL</t>
  </si>
  <si>
    <t>12.277.646/0001-08</t>
  </si>
  <si>
    <t>COOPERATIVA REGIONAL DOS PRODUTORES DE AÇÚCAR E ÁLCOOL DE ALAGOAS</t>
  </si>
  <si>
    <t>16.617.789/0001-64</t>
  </si>
  <si>
    <t>AGROPEU-AGRO INDUSTRIAL DE POMPEU S/A</t>
  </si>
  <si>
    <t>23.796.998/0001-88</t>
  </si>
  <si>
    <t>COMPANHIA AGRICOLA PONTENOVENSE</t>
  </si>
  <si>
    <t>07.454.414/0001-30</t>
  </si>
  <si>
    <t>AGRO INDUSTRIAL CAMPO LINDO LTDA - EM RECUPERACAO JUDICIAL</t>
  </si>
  <si>
    <t>05.158.542/0001-00</t>
  </si>
  <si>
    <t>CENTRAL ACUCAREIRA USINA SANTA MARIA S/A.</t>
  </si>
  <si>
    <t>17.385.419/0001-01</t>
  </si>
  <si>
    <t>MAXXI PLUS COMERCIAL IMPORTADORA E EXPORTADORA LTDA</t>
  </si>
  <si>
    <t>07.455.944/0001-00</t>
  </si>
  <si>
    <t>FRUTAL BIOENERGIA LTDA.</t>
  </si>
  <si>
    <t>08.974.214/0001-70</t>
  </si>
  <si>
    <t>COMPANHIA USINA SAO JOAO</t>
  </si>
  <si>
    <t>31.168.247/0001-45</t>
  </si>
  <si>
    <t>USINA ESTIVAS LTDA</t>
  </si>
  <si>
    <t>10.258.246/0001-11</t>
  </si>
  <si>
    <t>COOPERATIVA DO AGRONEGOCIO DA CANA-DE-ACUCAR - AGROCAN</t>
  </si>
  <si>
    <t>05.073.264/0001-99</t>
  </si>
  <si>
    <t>ATLANTIMPORT COMERCIAL S.A.</t>
  </si>
  <si>
    <t>N/A</t>
  </si>
  <si>
    <t>12.837.701/0001-69</t>
  </si>
  <si>
    <t>TGV DESENVOLVIMENTO DE NEGÓCIOS E IMPORTAÇÃO S/A</t>
  </si>
  <si>
    <t>12.275.715/0001-36</t>
  </si>
  <si>
    <t>S/A LEAO IRMAOS ACUCAR E ALCOOL EM RECUPERACAO JUDICIAL</t>
  </si>
  <si>
    <t>07.969.961/0001-58</t>
  </si>
  <si>
    <t>PARAPUA AGROINDUSTRIAL S/A</t>
  </si>
  <si>
    <t>47.062.997/0001-78</t>
  </si>
  <si>
    <t>NEOMILLE S.A.</t>
  </si>
  <si>
    <t>Nota:  * Aguardando comprovação de contratação de 90% do volume comercializado em 2022.</t>
  </si>
  <si>
    <t>RAÍZEN CENTRO-SUL PAULISTA S.A.</t>
  </si>
  <si>
    <t>OUROESTE BIOENERGIA LTDA</t>
  </si>
  <si>
    <t>VITERRA BIOENERGIA S.A.</t>
  </si>
  <si>
    <t>RUBIATABA INDÚSTRIA S.A</t>
  </si>
  <si>
    <t>CIG ENERGIA S/A</t>
  </si>
  <si>
    <t>33.142.192/0001-20</t>
  </si>
  <si>
    <t>GOIAS BIOENERGIA S/A</t>
  </si>
  <si>
    <t>70.242.813/0001-73</t>
  </si>
  <si>
    <t>ALTERNATIVA AGRO INDUSTRIAL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</si>
</sst>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9" fillId="4" borderId="11" xfId="3" applyNumberFormat="1" applyFont="1" applyFill="1" applyBorder="1" applyAlignment="1">
      <alignment horizontal="center" vertical="center"/>
    </xf>
    <xf numFmtId="164" fontId="9" fillId="4" borderId="11" xfId="2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164" fontId="9" fillId="4" borderId="11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3" fontId="9" fillId="4" borderId="11" xfId="3" applyNumberFormat="1" applyFont="1" applyFill="1" applyBorder="1" applyAlignment="1">
      <alignment horizontal="right" vertical="center"/>
    </xf>
    <xf numFmtId="165" fontId="9" fillId="4" borderId="11" xfId="1" applyNumberFormat="1" applyFont="1" applyFill="1" applyBorder="1" applyAlignment="1">
      <alignment horizontal="center"/>
    </xf>
    <xf numFmtId="3" fontId="5" fillId="4" borderId="11" xfId="3" applyNumberFormat="1" applyFont="1" applyFill="1" applyBorder="1" applyAlignment="1">
      <alignment horizontal="center" vertical="center"/>
    </xf>
    <xf numFmtId="3" fontId="5" fillId="4" borderId="11" xfId="3" applyNumberFormat="1" applyFont="1" applyFill="1" applyBorder="1" applyAlignment="1">
      <alignment horizontal="right" vertical="center"/>
    </xf>
    <xf numFmtId="164" fontId="5" fillId="4" borderId="11" xfId="2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/>
    </xf>
    <xf numFmtId="0" fontId="12" fillId="0" borderId="0" xfId="0" applyFont="1"/>
    <xf numFmtId="3" fontId="13" fillId="0" borderId="0" xfId="0" applyNumberFormat="1" applyFont="1"/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76A80C80-69B3-489A-96B5-6A061FD069B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2</xdr:col>
      <xdr:colOff>504825</xdr:colOff>
      <xdr:row>1</xdr:row>
      <xdr:rowOff>180230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9DA5CE5A-4BB6-4F32-9AEF-AB9EE3ED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23825"/>
          <a:ext cx="1962150" cy="827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1247775</xdr:colOff>
      <xdr:row>4</xdr:row>
      <xdr:rowOff>189755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A874C341-0307-4004-8762-FE592D21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1247775" cy="923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680CDA-D296-4BF3-8E0A-0845FC887D48}" name="Tabela352" displayName="Tabela352" ref="B9:L162" totalsRowShown="0" headerRowDxfId="29" dataDxfId="27" headerRowBorderDxfId="28" tableBorderDxfId="26">
  <autoFilter ref="B9:L162" xr:uid="{2A680CDA-D296-4BF3-8E0A-0845FC887D48}"/>
  <tableColumns count="11">
    <tableColumn id="1" xr3:uid="{DBE0F1F3-C1BD-4601-B198-F271FCF2CE2A}" name="CNPJ" dataDxfId="25" dataCellStyle="Vírgula 2"/>
    <tableColumn id="2" xr3:uid="{8E9048F8-AF03-4783-A921-F0D3AC44EF1C}" name="Razão Social" dataDxfId="24" dataCellStyle="Vírgula 2"/>
    <tableColumn id="8" xr3:uid="{2C219DE6-76D3-45DA-A0AA-C4D22285318E}" name="Qualificação" dataDxfId="23" dataCellStyle="Vírgula 2"/>
    <tableColumn id="3" xr3:uid="{B34D3B57-30E9-41B8-87B0-58BDEA5942B8}" name="Volume de  Etanol Anidro comercializado em 2022 (m3)" dataDxfId="22" dataCellStyle="Vírgula"/>
    <tableColumn id="11" xr3:uid="{69ECA7FF-A528-49A8-ABEE-10F56125D017}" name="Volume de_x000a_Etanol Anidro a contratar - 70%  (m³) até 02.05.23" dataDxfId="21" dataCellStyle="Vírgula">
      <calculatedColumnFormula>E10*0.7</calculatedColumnFormula>
    </tableColumn>
    <tableColumn id="7" xr3:uid="{3E8DA557-2C40-46C0-9EA7-8CE3A86F33CC}" name="Volume de_x000a_Etanol Anidro a contratar - 90% (m³)" dataDxfId="20" dataCellStyle="Vírgula">
      <calculatedColumnFormula>E10*0.9</calculatedColumnFormula>
    </tableColumn>
    <tableColumn id="4" xr3:uid="{7BD554D7-78DA-4DE8-917F-13004094D69A}" name="Volume_x000a_Contratado (m³)" dataDxfId="19" dataCellStyle="Vírgula"/>
    <tableColumn id="5" xr3:uid="{06641AE4-88F9-4E57-ABDB-0E2B308076D4}" name="% Contratado" dataDxfId="18" dataCellStyle="Vírgula">
      <calculatedColumnFormula>H10/E10</calculatedColumnFormula>
    </tableColumn>
    <tableColumn id="6" xr3:uid="{75E6D590-1166-4FCC-8AA6-243299EB099D}" name="Meta_x000a_Atingida" dataDxfId="17" dataCellStyle="Vírgula">
      <calculatedColumnFormula>IF(I10&gt;=90%,"Sim","Não")</calculatedColumnFormula>
    </tableColumn>
    <tableColumn id="9" xr3:uid="{6D434EC0-CC4E-4E2F-B8D5-D04194CCEC6C}" name="Meta de Estoque de_x000a_Etanol Anidro em 31 de janeiro (m³)" dataDxfId="16" dataCellStyle="Vírgula">
      <calculatedColumnFormula>IF(I10&gt;=90%,"",IF(AND(I10&gt;=70%,I10&lt;90%),"Prazo Adicional - K13§ 2º do art. 10*",IF(I10&lt;70%,E10*0.25)))</calculatedColumnFormula>
    </tableColumn>
    <tableColumn id="10" xr3:uid="{91189993-BCA2-4547-A1B8-B5BD6B4D3216}" name="Meta de Estoque de_x000a_Etanol Anidro em 31 de março (m³)" dataDxfId="15" dataCellStyle="Vírgula">
      <calculatedColumnFormula>E10*0.04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D46E8-932D-4A01-9D01-5CBC6B499EDC}" name="Tabela3523" displayName="Tabela3523" ref="A9:K164" totalsRowShown="0" headerRowDxfId="14" dataDxfId="12" headerRowBorderDxfId="13" tableBorderDxfId="11">
  <tableColumns count="11">
    <tableColumn id="1" xr3:uid="{D51D54FF-2B2D-4F4E-B8FF-20FE9FE9C2B3}" name="CNPJ" dataDxfId="10" dataCellStyle="Vírgula 2"/>
    <tableColumn id="2" xr3:uid="{8E7F52BC-EB48-4DB3-B4F9-AF75525A9A93}" name="Razão Social" dataDxfId="9" dataCellStyle="Vírgula 2"/>
    <tableColumn id="8" xr3:uid="{BB1E63E4-3B83-40C6-B8AE-452E0D5C7D97}" name="Qualificação" dataDxfId="8" dataCellStyle="Vírgula 2"/>
    <tableColumn id="3" xr3:uid="{8550BD16-5E63-4504-9B5A-C90E029CA5FD}" name="Volume de  Etanol Anidro comercializado em 2022 (m3)" dataDxfId="7" dataCellStyle="Vírgula"/>
    <tableColumn id="11" xr3:uid="{DA750046-A113-4BE7-B0EC-29BDC772F63F}" name="Volume de_x000a_Etanol Anidro a contratar - 70%  (m³) até 02.05.23" dataDxfId="6" dataCellStyle="Vírgula">
      <calculatedColumnFormula>D10*0.7</calculatedColumnFormula>
    </tableColumn>
    <tableColumn id="7" xr3:uid="{96732682-B656-4FDF-A41E-938AA1ECC49C}" name="Volume de_x000a_Etanol Anidro a contratar - 90% (m³)" dataDxfId="5" dataCellStyle="Vírgula">
      <calculatedColumnFormula>D10*0.9</calculatedColumnFormula>
    </tableColumn>
    <tableColumn id="4" xr3:uid="{3EDBE43E-4711-4672-9129-F40698C5583E}" name="Volume_x000a_Contratado (m³)" dataDxfId="4" dataCellStyle="Vírgula"/>
    <tableColumn id="5" xr3:uid="{44AFFF60-2B0B-4EB5-93FE-D4A56071C8FD}" name="% Contratado" dataDxfId="3" dataCellStyle="Vírgula">
      <calculatedColumnFormula>G10/D10</calculatedColumnFormula>
    </tableColumn>
    <tableColumn id="6" xr3:uid="{DD57B157-2807-425B-A755-1806F2F878AA}" name="Meta_x000a_Atingida" dataDxfId="2" dataCellStyle="Vírgula">
      <calculatedColumnFormula>IF(H10&gt;=90%,"Sim","Não")</calculatedColumnFormula>
    </tableColumn>
    <tableColumn id="9" xr3:uid="{AA59A223-3DC7-4AA8-B202-F72EF54E8141}" name="Meta de Estoque de_x000a_Etanol Anidro em 31 de janeiro (m³)" dataDxfId="1" dataCellStyle="Vírgula">
      <calculatedColumnFormula>IF(Tabela3523[[#This Row],[Qualificação]]="AGENTE DE COMÉRCIO EXTERIOR",D10*0.25,IF(H10&gt;=90%,"",IF(AND(H10&gt;=70%,H10&lt;90%),D10*0.25,IF(H10&lt;70%,D10*0.25))))</calculatedColumnFormula>
    </tableColumn>
    <tableColumn id="10" xr3:uid="{97F5B339-42C9-4DCB-AEB0-68A0CBA5C87E}" name="Meta de Estoque de_x000a_Etanol Anidro em 31 de março (m³)" dataDxfId="0" dataCellStyle="Vírgula">
      <calculatedColumnFormula>D10*0.04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52B2-AA5B-4F7E-BD2A-71E045E29E25}">
  <dimension ref="B1:L163"/>
  <sheetViews>
    <sheetView showGridLines="0" topLeftCell="A127" zoomScaleNormal="100" workbookViewId="0">
      <selection activeCell="C139" sqref="C139"/>
    </sheetView>
  </sheetViews>
  <sheetFormatPr defaultRowHeight="15" x14ac:dyDescent="0.25"/>
  <cols>
    <col min="1" max="1" width="2" customWidth="1"/>
    <col min="2" max="2" width="21.85546875" customWidth="1"/>
    <col min="3" max="3" width="45.28515625" customWidth="1"/>
    <col min="4" max="4" width="25.140625" customWidth="1"/>
    <col min="5" max="5" width="18" customWidth="1"/>
    <col min="6" max="6" width="18.7109375" customWidth="1"/>
    <col min="7" max="7" width="17" customWidth="1"/>
    <col min="8" max="8" width="12.7109375" customWidth="1"/>
    <col min="9" max="9" width="22.140625" customWidth="1"/>
    <col min="10" max="10" width="25" customWidth="1"/>
    <col min="11" max="11" width="29.42578125" bestFit="1" customWidth="1"/>
    <col min="12" max="12" width="23.7109375" customWidth="1"/>
  </cols>
  <sheetData>
    <row r="1" spans="2:12" ht="60.75" customHeight="1" x14ac:dyDescent="0.25">
      <c r="C1" s="23" t="s">
        <v>0</v>
      </c>
      <c r="D1" s="23"/>
      <c r="E1" s="23"/>
      <c r="F1" s="23"/>
      <c r="G1" s="23"/>
      <c r="H1" s="23"/>
      <c r="I1" s="23"/>
      <c r="J1" s="23"/>
    </row>
    <row r="4" spans="2:12" x14ac:dyDescent="0.25">
      <c r="B4" s="1" t="s">
        <v>1</v>
      </c>
      <c r="C4" s="24" t="s">
        <v>2</v>
      </c>
      <c r="D4" s="25"/>
      <c r="E4" s="25"/>
      <c r="F4" s="25"/>
      <c r="G4" s="25"/>
      <c r="H4" s="25"/>
      <c r="I4" s="25"/>
      <c r="J4" s="25"/>
      <c r="K4" s="25"/>
      <c r="L4" s="26"/>
    </row>
    <row r="5" spans="2:12" ht="78.75" customHeight="1" x14ac:dyDescent="0.25">
      <c r="B5" s="2" t="s">
        <v>3</v>
      </c>
      <c r="C5" s="27" t="s">
        <v>4</v>
      </c>
      <c r="D5" s="28"/>
      <c r="E5" s="28"/>
      <c r="F5" s="28"/>
      <c r="G5" s="28"/>
      <c r="H5" s="28"/>
      <c r="I5" s="28"/>
      <c r="J5" s="28"/>
      <c r="K5" s="28"/>
      <c r="L5" s="29"/>
    </row>
    <row r="6" spans="2:12" ht="12.75" customHeight="1" x14ac:dyDescent="0.25">
      <c r="B6" s="3"/>
      <c r="C6" s="4"/>
      <c r="D6" s="4"/>
      <c r="E6" s="4"/>
      <c r="F6" s="4"/>
      <c r="G6" s="4"/>
      <c r="H6" s="4"/>
      <c r="I6" s="4"/>
      <c r="J6" s="4"/>
    </row>
    <row r="7" spans="2:12" ht="12" customHeight="1" x14ac:dyDescent="0.25"/>
    <row r="8" spans="2:12" ht="24" customHeight="1" thickBot="1" x14ac:dyDescent="0.3">
      <c r="B8" s="30" t="s">
        <v>5</v>
      </c>
      <c r="C8" s="31"/>
      <c r="D8" s="31"/>
      <c r="E8" s="31"/>
      <c r="F8" s="31"/>
      <c r="G8" s="31"/>
      <c r="H8" s="31"/>
      <c r="I8" s="31"/>
      <c r="J8" s="32"/>
      <c r="K8" s="33" t="s">
        <v>6</v>
      </c>
      <c r="L8" s="34"/>
    </row>
    <row r="9" spans="2:12" ht="54" thickTop="1" x14ac:dyDescent="0.25">
      <c r="B9" s="5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13</v>
      </c>
      <c r="I9" s="6" t="s">
        <v>14</v>
      </c>
      <c r="J9" s="6" t="s">
        <v>15</v>
      </c>
      <c r="K9" s="6" t="s">
        <v>16</v>
      </c>
      <c r="L9" s="6" t="s">
        <v>17</v>
      </c>
    </row>
    <row r="10" spans="2:12" x14ac:dyDescent="0.25">
      <c r="B10" s="11" t="s">
        <v>18</v>
      </c>
      <c r="C10" s="11" t="s">
        <v>19</v>
      </c>
      <c r="D10" s="11" t="s">
        <v>20</v>
      </c>
      <c r="E10" s="13">
        <v>1281060</v>
      </c>
      <c r="F10" s="7">
        <f t="shared" ref="F10:F73" si="0">E10*0.7</f>
        <v>896742</v>
      </c>
      <c r="G10" s="7">
        <f t="shared" ref="G10:G73" si="1">E10*0.9</f>
        <v>1152954</v>
      </c>
      <c r="H10" s="14">
        <v>0</v>
      </c>
      <c r="I10" s="8">
        <f>H10/E10</f>
        <v>0</v>
      </c>
      <c r="J10" s="9" t="str">
        <f t="shared" ref="J10:J14" si="2">IF(I10&gt;=90%,"Sim","Não")</f>
        <v>Não</v>
      </c>
      <c r="K10" s="7">
        <f>IF(Tabela352[[#This Row],[Qualificação]]="AGENTE DE COMÉRCIO EXTERIOR",E10*0.25,IF(I10&gt;=90%,"",IF(AND(I10&gt;=70%,I10&lt;90%),"Prazo Adicional - K13§ 2º do art. 10*",IF(I10&lt;70%,E10*0.25))))</f>
        <v>320265</v>
      </c>
      <c r="L10" s="14">
        <f t="shared" ref="L10:L14" si="3">E10*0.04</f>
        <v>51242.400000000001</v>
      </c>
    </row>
    <row r="11" spans="2:12" x14ac:dyDescent="0.25">
      <c r="B11" s="11" t="s">
        <v>21</v>
      </c>
      <c r="C11" s="11" t="s">
        <v>22</v>
      </c>
      <c r="D11" s="11" t="s">
        <v>23</v>
      </c>
      <c r="E11" s="13">
        <v>693168</v>
      </c>
      <c r="F11" s="7">
        <f t="shared" si="0"/>
        <v>485217.6</v>
      </c>
      <c r="G11" s="7">
        <f t="shared" si="1"/>
        <v>623851.20000000007</v>
      </c>
      <c r="H11" s="14">
        <v>864410</v>
      </c>
      <c r="I11" s="8">
        <f t="shared" ref="I11:I14" si="4">H11/E11</f>
        <v>1.2470425639960299</v>
      </c>
      <c r="J11" s="9" t="str">
        <f t="shared" si="2"/>
        <v>Sim</v>
      </c>
      <c r="K11" s="7" t="str">
        <f>IF(Tabela352[[#This Row],[Qualificação]]="AGENTE DE COMÉRCIO EXTERIOR",E11*0.25,IF(I11&gt;=90%,"",IF(AND(I11&gt;=70%,I11&lt;90%),"Prazo Adicional - K13§ 2º do art. 10*",IF(I11&lt;70%,E11*0.25))))</f>
        <v/>
      </c>
      <c r="L11" s="14">
        <f t="shared" si="3"/>
        <v>27726.720000000001</v>
      </c>
    </row>
    <row r="12" spans="2:12" x14ac:dyDescent="0.25">
      <c r="B12" s="11" t="s">
        <v>24</v>
      </c>
      <c r="C12" s="11" t="s">
        <v>25</v>
      </c>
      <c r="D12" s="11" t="s">
        <v>26</v>
      </c>
      <c r="E12" s="13">
        <v>592354</v>
      </c>
      <c r="F12" s="7">
        <f t="shared" si="0"/>
        <v>414647.8</v>
      </c>
      <c r="G12" s="7">
        <f t="shared" si="1"/>
        <v>533118.6</v>
      </c>
      <c r="H12" s="14">
        <v>1513438</v>
      </c>
      <c r="I12" s="8">
        <f t="shared" si="4"/>
        <v>2.5549553138832524</v>
      </c>
      <c r="J12" s="9" t="str">
        <f t="shared" si="2"/>
        <v>Sim</v>
      </c>
      <c r="K12" s="7" t="str">
        <f>IF(Tabela352[[#This Row],[Qualificação]]="AGENTE DE COMÉRCIO EXTERIOR",E12*0.25,IF(I12&gt;=90%,"",IF(AND(I12&gt;=70%,I12&lt;90%),"Prazo Adicional - K13§ 2º do art. 10*",IF(I12&lt;70%,E12*0.25))))</f>
        <v/>
      </c>
      <c r="L12" s="14">
        <f t="shared" si="3"/>
        <v>23694.16</v>
      </c>
    </row>
    <row r="13" spans="2:12" x14ac:dyDescent="0.25">
      <c r="B13" s="11" t="s">
        <v>27</v>
      </c>
      <c r="C13" s="11" t="s">
        <v>28</v>
      </c>
      <c r="D13" s="11" t="s">
        <v>20</v>
      </c>
      <c r="E13" s="13">
        <v>513456</v>
      </c>
      <c r="F13" s="16">
        <f t="shared" si="0"/>
        <v>359419.19999999995</v>
      </c>
      <c r="G13" s="16">
        <f t="shared" si="1"/>
        <v>462110.4</v>
      </c>
      <c r="H13" s="17">
        <v>884528</v>
      </c>
      <c r="I13" s="18">
        <f t="shared" si="4"/>
        <v>1.7226948365585366</v>
      </c>
      <c r="J13" s="19" t="str">
        <f t="shared" si="2"/>
        <v>Sim</v>
      </c>
      <c r="K13" s="7" t="str">
        <f>IF(Tabela352[[#This Row],[Qualificação]]="AGENTE DE COMÉRCIO EXTERIOR",E13*0.25,IF(I13&gt;=90%,"",IF(AND(I13&gt;=70%,I13&lt;90%),"Prazo Adicional - K13§ 2º do art. 10*",IF(I13&lt;70%,E13*0.25))))</f>
        <v/>
      </c>
      <c r="L13" s="17">
        <f t="shared" si="3"/>
        <v>20538.240000000002</v>
      </c>
    </row>
    <row r="14" spans="2:12" x14ac:dyDescent="0.25">
      <c r="B14" s="11" t="s">
        <v>29</v>
      </c>
      <c r="C14" s="11" t="s">
        <v>30</v>
      </c>
      <c r="D14" s="11" t="s">
        <v>23</v>
      </c>
      <c r="E14" s="13">
        <v>337304</v>
      </c>
      <c r="F14" s="7">
        <f t="shared" si="0"/>
        <v>236112.8</v>
      </c>
      <c r="G14" s="7">
        <f t="shared" si="1"/>
        <v>303573.60000000003</v>
      </c>
      <c r="H14" s="14">
        <v>306533</v>
      </c>
      <c r="I14" s="8">
        <f t="shared" si="4"/>
        <v>0.90877368783056234</v>
      </c>
      <c r="J14" s="9" t="str">
        <f t="shared" si="2"/>
        <v>Sim</v>
      </c>
      <c r="K14" s="7" t="str">
        <f>IF(Tabela352[[#This Row],[Qualificação]]="AGENTE DE COMÉRCIO EXTERIOR",E14*0.25,IF(I14&gt;=90%,"",IF(AND(I14&gt;=70%,I14&lt;90%),"Prazo Adicional - K13§ 2º do art. 10*",IF(I14&lt;70%,E14*0.25))))</f>
        <v/>
      </c>
      <c r="L14" s="14">
        <f t="shared" si="3"/>
        <v>13492.16</v>
      </c>
    </row>
    <row r="15" spans="2:12" x14ac:dyDescent="0.25">
      <c r="B15" s="11" t="s">
        <v>31</v>
      </c>
      <c r="C15" s="11" t="s">
        <v>32</v>
      </c>
      <c r="D15" s="11" t="s">
        <v>23</v>
      </c>
      <c r="E15" s="13">
        <v>308437</v>
      </c>
      <c r="F15" s="7">
        <f t="shared" si="0"/>
        <v>215905.9</v>
      </c>
      <c r="G15" s="7">
        <f t="shared" si="1"/>
        <v>277593.3</v>
      </c>
      <c r="H15" s="9">
        <v>317624</v>
      </c>
      <c r="I15" s="12">
        <f t="shared" ref="I15:I78" si="5">H15/E15</f>
        <v>1.0297856612533516</v>
      </c>
      <c r="J15" s="9" t="str">
        <f t="shared" ref="J15:J78" si="6">IF(I15&gt;=90%,"Sim","Não")</f>
        <v>Sim</v>
      </c>
      <c r="K15" s="7" t="str">
        <f>IF(Tabela352[[#This Row],[Qualificação]]="AGENTE DE COMÉRCIO EXTERIOR",E15*0.25,IF(I15&gt;=90%,"",IF(AND(I15&gt;=70%,I15&lt;90%),"Prazo Adicional - K13§ 2º do art. 10*",IF(I15&lt;70%,E15*0.25))))</f>
        <v/>
      </c>
      <c r="L15" s="15">
        <f t="shared" ref="L15:L78" si="7">E15*0.04</f>
        <v>12337.48</v>
      </c>
    </row>
    <row r="16" spans="2:12" x14ac:dyDescent="0.25">
      <c r="B16" s="11" t="s">
        <v>33</v>
      </c>
      <c r="C16" s="11" t="s">
        <v>34</v>
      </c>
      <c r="D16" s="11" t="s">
        <v>23</v>
      </c>
      <c r="E16" s="13">
        <v>304454</v>
      </c>
      <c r="F16" s="7">
        <f t="shared" si="0"/>
        <v>213117.8</v>
      </c>
      <c r="G16" s="7">
        <f t="shared" si="1"/>
        <v>274008.60000000003</v>
      </c>
      <c r="H16" s="9">
        <v>376300</v>
      </c>
      <c r="I16" s="12">
        <f t="shared" si="5"/>
        <v>1.2359831041799418</v>
      </c>
      <c r="J16" s="9" t="str">
        <f t="shared" si="6"/>
        <v>Sim</v>
      </c>
      <c r="K16" s="7" t="str">
        <f>IF(Tabela352[[#This Row],[Qualificação]]="AGENTE DE COMÉRCIO EXTERIOR",E16*0.25,IF(I16&gt;=90%,"",IF(AND(I16&gt;=70%,I16&lt;90%),"Prazo Adicional - K13§ 2º do art. 10*",IF(I16&lt;70%,E16*0.25))))</f>
        <v/>
      </c>
      <c r="L16" s="15">
        <f t="shared" si="7"/>
        <v>12178.16</v>
      </c>
    </row>
    <row r="17" spans="2:12" x14ac:dyDescent="0.25">
      <c r="B17" s="11" t="s">
        <v>35</v>
      </c>
      <c r="C17" s="11" t="s">
        <v>36</v>
      </c>
      <c r="D17" s="11" t="s">
        <v>23</v>
      </c>
      <c r="E17" s="13">
        <v>283585</v>
      </c>
      <c r="F17" s="7">
        <f t="shared" si="0"/>
        <v>198509.5</v>
      </c>
      <c r="G17" s="7">
        <f t="shared" si="1"/>
        <v>255226.5</v>
      </c>
      <c r="H17" s="9">
        <v>262680</v>
      </c>
      <c r="I17" s="12">
        <f t="shared" si="5"/>
        <v>0.92628312498898036</v>
      </c>
      <c r="J17" s="9" t="str">
        <f t="shared" si="6"/>
        <v>Sim</v>
      </c>
      <c r="K17" s="7" t="str">
        <f>IF(Tabela352[[#This Row],[Qualificação]]="AGENTE DE COMÉRCIO EXTERIOR",E17*0.25,IF(I17&gt;=90%,"",IF(AND(I17&gt;=70%,I17&lt;90%),"Prazo Adicional - K13§ 2º do art. 10*",IF(I17&lt;70%,E17*0.25))))</f>
        <v/>
      </c>
      <c r="L17" s="15">
        <f t="shared" si="7"/>
        <v>11343.4</v>
      </c>
    </row>
    <row r="18" spans="2:12" x14ac:dyDescent="0.25">
      <c r="B18" s="11" t="s">
        <v>37</v>
      </c>
      <c r="C18" s="11" t="s">
        <v>38</v>
      </c>
      <c r="D18" s="11" t="s">
        <v>23</v>
      </c>
      <c r="E18" s="13">
        <v>282935</v>
      </c>
      <c r="F18" s="7">
        <f t="shared" si="0"/>
        <v>198054.5</v>
      </c>
      <c r="G18" s="7">
        <f t="shared" si="1"/>
        <v>254641.5</v>
      </c>
      <c r="H18" s="9">
        <v>293760</v>
      </c>
      <c r="I18" s="12">
        <f>H18/E18</f>
        <v>1.0382596709491578</v>
      </c>
      <c r="J18" s="9" t="str">
        <f t="shared" si="6"/>
        <v>Sim</v>
      </c>
      <c r="K18" s="7" t="str">
        <f>IF(Tabela352[[#This Row],[Qualificação]]="AGENTE DE COMÉRCIO EXTERIOR",E18*0.25,IF(I18&gt;=90%,"",IF(AND(I18&gt;=70%,I18&lt;90%),"Prazo Adicional - K13§ 2º do art. 10*",IF(I18&lt;70%,E18*0.25))))</f>
        <v/>
      </c>
      <c r="L18" s="15">
        <f t="shared" si="7"/>
        <v>11317.4</v>
      </c>
    </row>
    <row r="19" spans="2:12" x14ac:dyDescent="0.25">
      <c r="B19" s="11" t="s">
        <v>39</v>
      </c>
      <c r="C19" s="11" t="s">
        <v>40</v>
      </c>
      <c r="D19" s="11" t="s">
        <v>23</v>
      </c>
      <c r="E19" s="13">
        <v>219206</v>
      </c>
      <c r="F19" s="7">
        <f t="shared" si="0"/>
        <v>153444.19999999998</v>
      </c>
      <c r="G19" s="7">
        <f t="shared" si="1"/>
        <v>197285.4</v>
      </c>
      <c r="H19" s="9"/>
      <c r="I19" s="12" t="s">
        <v>41</v>
      </c>
      <c r="J19" s="9" t="s">
        <v>42</v>
      </c>
      <c r="K19" s="7" t="s">
        <v>43</v>
      </c>
      <c r="L19" s="15">
        <f t="shared" si="7"/>
        <v>8768.24</v>
      </c>
    </row>
    <row r="20" spans="2:12" x14ac:dyDescent="0.25">
      <c r="B20" s="11" t="s">
        <v>44</v>
      </c>
      <c r="C20" s="11" t="s">
        <v>45</v>
      </c>
      <c r="D20" s="11" t="s">
        <v>23</v>
      </c>
      <c r="E20" s="13">
        <v>214993</v>
      </c>
      <c r="F20" s="7">
        <f t="shared" si="0"/>
        <v>150495.09999999998</v>
      </c>
      <c r="G20" s="7">
        <f t="shared" si="1"/>
        <v>193493.7</v>
      </c>
      <c r="H20" s="9">
        <v>116160</v>
      </c>
      <c r="I20" s="12">
        <f t="shared" si="5"/>
        <v>0.54029666082151517</v>
      </c>
      <c r="J20" s="9" t="str">
        <f t="shared" si="6"/>
        <v>Não</v>
      </c>
      <c r="K20" s="7">
        <f>IF(Tabela352[[#This Row],[Qualificação]]="AGENTE DE COMÉRCIO EXTERIOR",E20*0.25,IF(I20&gt;=90%,"",IF(AND(I20&gt;=70%,I20&lt;90%),"Prazo Adicional - K13§ 2º do art. 10*",IF(I20&lt;70%,E20*0.25))))</f>
        <v>53748.25</v>
      </c>
      <c r="L20" s="15">
        <f t="shared" si="7"/>
        <v>8599.7199999999993</v>
      </c>
    </row>
    <row r="21" spans="2:12" x14ac:dyDescent="0.25">
      <c r="B21" s="11" t="s">
        <v>46</v>
      </c>
      <c r="C21" s="11" t="s">
        <v>47</v>
      </c>
      <c r="D21" s="11" t="s">
        <v>23</v>
      </c>
      <c r="E21" s="13">
        <v>186604</v>
      </c>
      <c r="F21" s="7">
        <f t="shared" si="0"/>
        <v>130622.79999999999</v>
      </c>
      <c r="G21" s="7">
        <f t="shared" si="1"/>
        <v>167943.6</v>
      </c>
      <c r="H21" s="9">
        <v>1032427</v>
      </c>
      <c r="I21" s="12">
        <f t="shared" si="5"/>
        <v>5.5327163404857345</v>
      </c>
      <c r="J21" s="9" t="str">
        <f t="shared" si="6"/>
        <v>Sim</v>
      </c>
      <c r="K21" s="7" t="str">
        <f>IF(Tabela352[[#This Row],[Qualificação]]="AGENTE DE COMÉRCIO EXTERIOR",E21*0.25,IF(I21&gt;=90%,"",IF(AND(I21&gt;=70%,I21&lt;90%),"Prazo Adicional - K13§ 2º do art. 10*",IF(I21&lt;70%,E21*0.25))))</f>
        <v/>
      </c>
      <c r="L21" s="15">
        <f t="shared" si="7"/>
        <v>7464.16</v>
      </c>
    </row>
    <row r="22" spans="2:12" x14ac:dyDescent="0.25">
      <c r="B22" s="11" t="s">
        <v>48</v>
      </c>
      <c r="C22" s="11" t="s">
        <v>49</v>
      </c>
      <c r="D22" s="11" t="s">
        <v>23</v>
      </c>
      <c r="E22" s="13">
        <v>179403</v>
      </c>
      <c r="F22" s="7">
        <f t="shared" si="0"/>
        <v>125582.09999999999</v>
      </c>
      <c r="G22" s="7">
        <f t="shared" si="1"/>
        <v>161462.70000000001</v>
      </c>
      <c r="H22" s="9">
        <v>167000</v>
      </c>
      <c r="I22" s="12">
        <f t="shared" si="5"/>
        <v>0.93086514718260005</v>
      </c>
      <c r="J22" s="9" t="str">
        <f t="shared" si="6"/>
        <v>Sim</v>
      </c>
      <c r="K22" s="7" t="str">
        <f>IF(Tabela352[[#This Row],[Qualificação]]="AGENTE DE COMÉRCIO EXTERIOR",E22*0.25,IF(I22&gt;=90%,"",IF(AND(I22&gt;=70%,I22&lt;90%),"Prazo Adicional - K13§ 2º do art. 10*",IF(I22&lt;70%,E22*0.25))))</f>
        <v/>
      </c>
      <c r="L22" s="15">
        <f t="shared" si="7"/>
        <v>7176.12</v>
      </c>
    </row>
    <row r="23" spans="2:12" x14ac:dyDescent="0.25">
      <c r="B23" s="11" t="s">
        <v>50</v>
      </c>
      <c r="C23" s="11" t="s">
        <v>51</v>
      </c>
      <c r="D23" s="11" t="s">
        <v>23</v>
      </c>
      <c r="E23" s="13">
        <v>155021</v>
      </c>
      <c r="F23" s="7">
        <f t="shared" si="0"/>
        <v>108514.7</v>
      </c>
      <c r="G23" s="7">
        <f t="shared" si="1"/>
        <v>139518.9</v>
      </c>
      <c r="H23" s="9">
        <v>207900</v>
      </c>
      <c r="I23" s="12">
        <f t="shared" si="5"/>
        <v>1.3411086239928784</v>
      </c>
      <c r="J23" s="9" t="str">
        <f t="shared" si="6"/>
        <v>Sim</v>
      </c>
      <c r="K23" s="7" t="str">
        <f>IF(Tabela352[[#This Row],[Qualificação]]="AGENTE DE COMÉRCIO EXTERIOR",E23*0.25,IF(I23&gt;=90%,"",IF(AND(I23&gt;=70%,I23&lt;90%),"Prazo Adicional - K13§ 2º do art. 10*",IF(I23&lt;70%,E23*0.25))))</f>
        <v/>
      </c>
      <c r="L23" s="15">
        <f t="shared" si="7"/>
        <v>6200.84</v>
      </c>
    </row>
    <row r="24" spans="2:12" x14ac:dyDescent="0.25">
      <c r="B24" s="11" t="s">
        <v>52</v>
      </c>
      <c r="C24" s="11" t="s">
        <v>53</v>
      </c>
      <c r="D24" s="11" t="s">
        <v>20</v>
      </c>
      <c r="E24" s="13">
        <v>153640</v>
      </c>
      <c r="F24" s="7">
        <f t="shared" si="0"/>
        <v>107548</v>
      </c>
      <c r="G24" s="7">
        <f t="shared" si="1"/>
        <v>138276</v>
      </c>
      <c r="H24" s="9">
        <v>173700</v>
      </c>
      <c r="I24" s="12">
        <f t="shared" si="5"/>
        <v>1.1305649570424368</v>
      </c>
      <c r="J24" s="9" t="str">
        <f t="shared" si="6"/>
        <v>Sim</v>
      </c>
      <c r="K24" s="7" t="str">
        <f>IF(Tabela352[[#This Row],[Qualificação]]="AGENTE DE COMÉRCIO EXTERIOR",E24*0.25,IF(I24&gt;=90%,"",IF(AND(I24&gt;=70%,I24&lt;90%),"Prazo Adicional - K13§ 2º do art. 10*",IF(I24&lt;70%,E24*0.25))))</f>
        <v/>
      </c>
      <c r="L24" s="15">
        <f t="shared" si="7"/>
        <v>6145.6</v>
      </c>
    </row>
    <row r="25" spans="2:12" x14ac:dyDescent="0.25">
      <c r="B25" s="11" t="s">
        <v>54</v>
      </c>
      <c r="C25" s="11" t="s">
        <v>55</v>
      </c>
      <c r="D25" s="11" t="s">
        <v>20</v>
      </c>
      <c r="E25" s="13">
        <v>143359</v>
      </c>
      <c r="F25" s="7">
        <f t="shared" si="0"/>
        <v>100351.29999999999</v>
      </c>
      <c r="G25" s="7">
        <f t="shared" si="1"/>
        <v>129023.1</v>
      </c>
      <c r="H25" s="9">
        <v>171000</v>
      </c>
      <c r="I25" s="12">
        <f t="shared" si="5"/>
        <v>1.1928096596655948</v>
      </c>
      <c r="J25" s="9" t="str">
        <f t="shared" si="6"/>
        <v>Sim</v>
      </c>
      <c r="K25" s="7" t="str">
        <f>IF(Tabela352[[#This Row],[Qualificação]]="AGENTE DE COMÉRCIO EXTERIOR",E25*0.25,IF(I25&gt;=90%,"",IF(AND(I25&gt;=70%,I25&lt;90%),"Prazo Adicional - K13§ 2º do art. 10*",IF(I25&lt;70%,E25*0.25))))</f>
        <v/>
      </c>
      <c r="L25" s="15">
        <f t="shared" si="7"/>
        <v>5734.36</v>
      </c>
    </row>
    <row r="26" spans="2:12" x14ac:dyDescent="0.25">
      <c r="B26" s="11" t="s">
        <v>56</v>
      </c>
      <c r="C26" s="11" t="s">
        <v>57</v>
      </c>
      <c r="D26" s="11" t="s">
        <v>23</v>
      </c>
      <c r="E26" s="13">
        <v>133998</v>
      </c>
      <c r="F26" s="7">
        <f t="shared" si="0"/>
        <v>93798.599999999991</v>
      </c>
      <c r="G26" s="7">
        <f t="shared" si="1"/>
        <v>120598.2</v>
      </c>
      <c r="H26" s="9">
        <v>78800</v>
      </c>
      <c r="I26" s="12">
        <f t="shared" si="5"/>
        <v>0.58806847863400946</v>
      </c>
      <c r="J26" s="9" t="str">
        <f t="shared" si="6"/>
        <v>Não</v>
      </c>
      <c r="K26" s="7">
        <f>IF(Tabela352[[#This Row],[Qualificação]]="AGENTE DE COMÉRCIO EXTERIOR",E26*0.25,IF(I26&gt;=90%,"",IF(AND(I26&gt;=70%,I26&lt;90%),"Prazo Adicional - K13§ 2º do art. 10*",IF(I26&lt;70%,E26*0.25))))</f>
        <v>33499.5</v>
      </c>
      <c r="L26" s="15">
        <f t="shared" si="7"/>
        <v>5359.92</v>
      </c>
    </row>
    <row r="27" spans="2:12" x14ac:dyDescent="0.25">
      <c r="B27" s="11" t="s">
        <v>58</v>
      </c>
      <c r="C27" s="11" t="s">
        <v>59</v>
      </c>
      <c r="D27" s="11" t="s">
        <v>23</v>
      </c>
      <c r="E27" s="13">
        <v>127394</v>
      </c>
      <c r="F27" s="7">
        <f t="shared" si="0"/>
        <v>89175.799999999988</v>
      </c>
      <c r="G27" s="7">
        <f t="shared" si="1"/>
        <v>114654.6</v>
      </c>
      <c r="H27" s="9">
        <v>118000</v>
      </c>
      <c r="I27" s="12">
        <f t="shared" si="5"/>
        <v>0.92626026343469869</v>
      </c>
      <c r="J27" s="9" t="str">
        <f t="shared" si="6"/>
        <v>Sim</v>
      </c>
      <c r="K27" s="7" t="str">
        <f>IF(Tabela352[[#This Row],[Qualificação]]="AGENTE DE COMÉRCIO EXTERIOR",E27*0.25,IF(I27&gt;=90%,"",IF(AND(I27&gt;=70%,I27&lt;90%),"Prazo Adicional - K13§ 2º do art. 10*",IF(I27&lt;70%,E27*0.25))))</f>
        <v/>
      </c>
      <c r="L27" s="15">
        <f t="shared" si="7"/>
        <v>5095.76</v>
      </c>
    </row>
    <row r="28" spans="2:12" x14ac:dyDescent="0.25">
      <c r="B28" s="11" t="s">
        <v>60</v>
      </c>
      <c r="C28" s="11" t="s">
        <v>61</v>
      </c>
      <c r="D28" s="11" t="s">
        <v>23</v>
      </c>
      <c r="E28" s="13">
        <v>125531</v>
      </c>
      <c r="F28" s="7">
        <f t="shared" si="0"/>
        <v>87871.7</v>
      </c>
      <c r="G28" s="7">
        <f t="shared" si="1"/>
        <v>112977.90000000001</v>
      </c>
      <c r="H28" s="9">
        <v>0</v>
      </c>
      <c r="I28" s="12">
        <f t="shared" si="5"/>
        <v>0</v>
      </c>
      <c r="J28" s="9" t="str">
        <f t="shared" si="6"/>
        <v>Não</v>
      </c>
      <c r="K28" s="7">
        <f>IF(Tabela352[[#This Row],[Qualificação]]="AGENTE DE COMÉRCIO EXTERIOR",E28*0.25,IF(I28&gt;=90%,"",IF(AND(I28&gt;=70%,I28&lt;90%),"Prazo Adicional - K13§ 2º do art. 10*",IF(I28&lt;70%,E28*0.25))))</f>
        <v>31382.75</v>
      </c>
      <c r="L28" s="15">
        <f t="shared" si="7"/>
        <v>5021.24</v>
      </c>
    </row>
    <row r="29" spans="2:12" x14ac:dyDescent="0.25">
      <c r="B29" s="11" t="s">
        <v>62</v>
      </c>
      <c r="C29" s="11" t="s">
        <v>63</v>
      </c>
      <c r="D29" s="11" t="s">
        <v>23</v>
      </c>
      <c r="E29" s="13">
        <v>121218</v>
      </c>
      <c r="F29" s="7">
        <f t="shared" si="0"/>
        <v>84852.599999999991</v>
      </c>
      <c r="G29" s="7">
        <f t="shared" si="1"/>
        <v>109096.2</v>
      </c>
      <c r="H29" s="9">
        <v>120000</v>
      </c>
      <c r="I29" s="12">
        <f t="shared" si="5"/>
        <v>0.98995198732861456</v>
      </c>
      <c r="J29" s="9" t="str">
        <f t="shared" si="6"/>
        <v>Sim</v>
      </c>
      <c r="K29" s="7" t="str">
        <f>IF(Tabela352[[#This Row],[Qualificação]]="AGENTE DE COMÉRCIO EXTERIOR",E29*0.25,IF(I29&gt;=90%,"",IF(AND(I29&gt;=70%,I29&lt;90%),"Prazo Adicional - K13§ 2º do art. 10*",IF(I29&lt;70%,E29*0.25))))</f>
        <v/>
      </c>
      <c r="L29" s="15">
        <f t="shared" si="7"/>
        <v>4848.72</v>
      </c>
    </row>
    <row r="30" spans="2:12" x14ac:dyDescent="0.25">
      <c r="B30" s="11" t="s">
        <v>64</v>
      </c>
      <c r="C30" s="11" t="s">
        <v>65</v>
      </c>
      <c r="D30" s="11" t="s">
        <v>23</v>
      </c>
      <c r="E30" s="13">
        <v>117297</v>
      </c>
      <c r="F30" s="7">
        <f t="shared" si="0"/>
        <v>82107.899999999994</v>
      </c>
      <c r="G30" s="7">
        <f t="shared" si="1"/>
        <v>105567.3</v>
      </c>
      <c r="H30" s="9">
        <v>107000</v>
      </c>
      <c r="I30" s="12">
        <f t="shared" si="5"/>
        <v>0.91221429363069817</v>
      </c>
      <c r="J30" s="9" t="str">
        <f t="shared" si="6"/>
        <v>Sim</v>
      </c>
      <c r="K30" s="7" t="str">
        <f>IF(Tabela352[[#This Row],[Qualificação]]="AGENTE DE COMÉRCIO EXTERIOR",E30*0.25,IF(I30&gt;=90%,"",IF(AND(I30&gt;=70%,I30&lt;90%),"Prazo Adicional - K13§ 2º do art. 10*",IF(I30&lt;70%,E30*0.25))))</f>
        <v/>
      </c>
      <c r="L30" s="15">
        <f t="shared" si="7"/>
        <v>4691.88</v>
      </c>
    </row>
    <row r="31" spans="2:12" x14ac:dyDescent="0.25">
      <c r="B31" s="11" t="s">
        <v>66</v>
      </c>
      <c r="C31" s="11" t="s">
        <v>67</v>
      </c>
      <c r="D31" s="11" t="s">
        <v>23</v>
      </c>
      <c r="E31" s="13">
        <v>106720</v>
      </c>
      <c r="F31" s="7">
        <f t="shared" si="0"/>
        <v>74704</v>
      </c>
      <c r="G31" s="7">
        <f t="shared" si="1"/>
        <v>96048</v>
      </c>
      <c r="H31" s="9">
        <v>18000</v>
      </c>
      <c r="I31" s="12">
        <f t="shared" si="5"/>
        <v>0.16866566716641679</v>
      </c>
      <c r="J31" s="9" t="str">
        <f t="shared" si="6"/>
        <v>Não</v>
      </c>
      <c r="K31" s="7">
        <f>IF(Tabela352[[#This Row],[Qualificação]]="AGENTE DE COMÉRCIO EXTERIOR",E31*0.25,IF(I31&gt;=90%,"",IF(AND(I31&gt;=70%,I31&lt;90%),"Prazo Adicional - K13§ 2º do art. 10*",IF(I31&lt;70%,E31*0.25))))</f>
        <v>26680</v>
      </c>
      <c r="L31" s="15">
        <f t="shared" si="7"/>
        <v>4268.8</v>
      </c>
    </row>
    <row r="32" spans="2:12" x14ac:dyDescent="0.25">
      <c r="B32" s="11" t="s">
        <v>68</v>
      </c>
      <c r="C32" s="11" t="s">
        <v>69</v>
      </c>
      <c r="D32" s="11" t="s">
        <v>23</v>
      </c>
      <c r="E32" s="13">
        <v>106067</v>
      </c>
      <c r="F32" s="7">
        <f t="shared" si="0"/>
        <v>74246.899999999994</v>
      </c>
      <c r="G32" s="7">
        <f t="shared" si="1"/>
        <v>95460.3</v>
      </c>
      <c r="H32" s="9">
        <v>124600</v>
      </c>
      <c r="I32" s="12">
        <f t="shared" si="5"/>
        <v>1.1747291806122546</v>
      </c>
      <c r="J32" s="9" t="str">
        <f t="shared" si="6"/>
        <v>Sim</v>
      </c>
      <c r="K32" s="7" t="str">
        <f>IF(Tabela352[[#This Row],[Qualificação]]="AGENTE DE COMÉRCIO EXTERIOR",E32*0.25,IF(I32&gt;=90%,"",IF(AND(I32&gt;=70%,I32&lt;90%),"Prazo Adicional - K13§ 2º do art. 10*",IF(I32&lt;70%,E32*0.25))))</f>
        <v/>
      </c>
      <c r="L32" s="15">
        <f t="shared" si="7"/>
        <v>4242.68</v>
      </c>
    </row>
    <row r="33" spans="2:12" x14ac:dyDescent="0.25">
      <c r="B33" s="11" t="s">
        <v>70</v>
      </c>
      <c r="C33" s="11" t="s">
        <v>71</v>
      </c>
      <c r="D33" s="11" t="s">
        <v>23</v>
      </c>
      <c r="E33" s="13">
        <v>102405</v>
      </c>
      <c r="F33" s="7">
        <f t="shared" si="0"/>
        <v>71683.5</v>
      </c>
      <c r="G33" s="7">
        <f t="shared" si="1"/>
        <v>92164.5</v>
      </c>
      <c r="H33" s="9">
        <v>102000</v>
      </c>
      <c r="I33" s="12">
        <f t="shared" si="5"/>
        <v>0.99604511498461989</v>
      </c>
      <c r="J33" s="9" t="str">
        <f t="shared" si="6"/>
        <v>Sim</v>
      </c>
      <c r="K33" s="7" t="str">
        <f>IF(Tabela352[[#This Row],[Qualificação]]="AGENTE DE COMÉRCIO EXTERIOR",E33*0.25,IF(I33&gt;=90%,"",IF(AND(I33&gt;=70%,I33&lt;90%),"Prazo Adicional - K13§ 2º do art. 10*",IF(I33&lt;70%,E33*0.25))))</f>
        <v/>
      </c>
      <c r="L33" s="15">
        <f t="shared" si="7"/>
        <v>4096.2</v>
      </c>
    </row>
    <row r="34" spans="2:12" x14ac:dyDescent="0.25">
      <c r="B34" s="11" t="s">
        <v>72</v>
      </c>
      <c r="C34" s="11" t="s">
        <v>73</v>
      </c>
      <c r="D34" s="11" t="s">
        <v>23</v>
      </c>
      <c r="E34" s="13">
        <v>98836</v>
      </c>
      <c r="F34" s="7">
        <f t="shared" si="0"/>
        <v>69185.2</v>
      </c>
      <c r="G34" s="7">
        <f t="shared" si="1"/>
        <v>88952.400000000009</v>
      </c>
      <c r="H34" s="9">
        <v>97500</v>
      </c>
      <c r="I34" s="12">
        <f t="shared" si="5"/>
        <v>0.98648265814075842</v>
      </c>
      <c r="J34" s="9" t="str">
        <f t="shared" si="6"/>
        <v>Sim</v>
      </c>
      <c r="K34" s="7" t="str">
        <f>IF(Tabela352[[#This Row],[Qualificação]]="AGENTE DE COMÉRCIO EXTERIOR",E34*0.25,IF(I34&gt;=90%,"",IF(AND(I34&gt;=70%,I34&lt;90%),"Prazo Adicional - K13§ 2º do art. 10*",IF(I34&lt;70%,E34*0.25))))</f>
        <v/>
      </c>
      <c r="L34" s="15">
        <f t="shared" si="7"/>
        <v>3953.44</v>
      </c>
    </row>
    <row r="35" spans="2:12" x14ac:dyDescent="0.25">
      <c r="B35" s="11" t="s">
        <v>74</v>
      </c>
      <c r="C35" s="11" t="s">
        <v>75</v>
      </c>
      <c r="D35" s="11" t="s">
        <v>23</v>
      </c>
      <c r="E35" s="13">
        <v>98675</v>
      </c>
      <c r="F35" s="7">
        <f t="shared" si="0"/>
        <v>69072.5</v>
      </c>
      <c r="G35" s="7">
        <f t="shared" si="1"/>
        <v>88807.5</v>
      </c>
      <c r="H35" s="9">
        <v>175000</v>
      </c>
      <c r="I35" s="12">
        <f t="shared" si="5"/>
        <v>1.7734988598935901</v>
      </c>
      <c r="J35" s="9" t="str">
        <f t="shared" si="6"/>
        <v>Sim</v>
      </c>
      <c r="K35" s="7" t="str">
        <f>IF(Tabela352[[#This Row],[Qualificação]]="AGENTE DE COMÉRCIO EXTERIOR",E35*0.25,IF(I35&gt;=90%,"",IF(AND(I35&gt;=70%,I35&lt;90%),"Prazo Adicional - K13§ 2º do art. 10*",IF(I35&lt;70%,E35*0.25))))</f>
        <v/>
      </c>
      <c r="L35" s="15">
        <f t="shared" si="7"/>
        <v>3947</v>
      </c>
    </row>
    <row r="36" spans="2:12" x14ac:dyDescent="0.25">
      <c r="B36" s="11" t="s">
        <v>76</v>
      </c>
      <c r="C36" s="11" t="s">
        <v>77</v>
      </c>
      <c r="D36" s="11" t="s">
        <v>23</v>
      </c>
      <c r="E36" s="13">
        <v>95407</v>
      </c>
      <c r="F36" s="7">
        <f t="shared" si="0"/>
        <v>66784.899999999994</v>
      </c>
      <c r="G36" s="7">
        <f t="shared" si="1"/>
        <v>85866.3</v>
      </c>
      <c r="H36" s="9"/>
      <c r="I36" s="12" t="s">
        <v>41</v>
      </c>
      <c r="J36" s="9" t="s">
        <v>42</v>
      </c>
      <c r="K36" s="7" t="s">
        <v>43</v>
      </c>
      <c r="L36" s="15">
        <f t="shared" si="7"/>
        <v>3816.28</v>
      </c>
    </row>
    <row r="37" spans="2:12" x14ac:dyDescent="0.25">
      <c r="B37" s="11" t="s">
        <v>78</v>
      </c>
      <c r="C37" s="11" t="s">
        <v>79</v>
      </c>
      <c r="D37" s="11" t="s">
        <v>23</v>
      </c>
      <c r="E37" s="13">
        <v>94847</v>
      </c>
      <c r="F37" s="7">
        <f t="shared" si="0"/>
        <v>66392.899999999994</v>
      </c>
      <c r="G37" s="7">
        <f t="shared" si="1"/>
        <v>85362.3</v>
      </c>
      <c r="H37" s="9"/>
      <c r="I37" s="12" t="s">
        <v>41</v>
      </c>
      <c r="J37" s="9" t="s">
        <v>42</v>
      </c>
      <c r="K37" s="7" t="s">
        <v>43</v>
      </c>
      <c r="L37" s="15">
        <f t="shared" si="7"/>
        <v>3793.88</v>
      </c>
    </row>
    <row r="38" spans="2:12" x14ac:dyDescent="0.25">
      <c r="B38" s="11" t="s">
        <v>80</v>
      </c>
      <c r="C38" s="11" t="s">
        <v>81</v>
      </c>
      <c r="D38" s="11" t="s">
        <v>23</v>
      </c>
      <c r="E38" s="13">
        <v>91077</v>
      </c>
      <c r="F38" s="7">
        <f t="shared" si="0"/>
        <v>63753.899999999994</v>
      </c>
      <c r="G38" s="7">
        <f t="shared" si="1"/>
        <v>81969.3</v>
      </c>
      <c r="H38" s="9">
        <v>111000</v>
      </c>
      <c r="I38" s="12">
        <f t="shared" si="5"/>
        <v>1.2187489706512071</v>
      </c>
      <c r="J38" s="9" t="str">
        <f t="shared" si="6"/>
        <v>Sim</v>
      </c>
      <c r="K38" s="7" t="str">
        <f>IF(Tabela352[[#This Row],[Qualificação]]="AGENTE DE COMÉRCIO EXTERIOR",E38*0.25,IF(I38&gt;=90%,"",IF(AND(I38&gt;=70%,I38&lt;90%),"Prazo Adicional - K13§ 2º do art. 10*",IF(I38&lt;70%,E38*0.25))))</f>
        <v/>
      </c>
      <c r="L38" s="15">
        <f t="shared" si="7"/>
        <v>3643.08</v>
      </c>
    </row>
    <row r="39" spans="2:12" x14ac:dyDescent="0.25">
      <c r="B39" s="11" t="s">
        <v>82</v>
      </c>
      <c r="C39" s="11" t="s">
        <v>83</v>
      </c>
      <c r="D39" s="11" t="s">
        <v>23</v>
      </c>
      <c r="E39" s="13">
        <v>89887</v>
      </c>
      <c r="F39" s="7">
        <f t="shared" si="0"/>
        <v>62920.899999999994</v>
      </c>
      <c r="G39" s="7">
        <f t="shared" si="1"/>
        <v>80898.3</v>
      </c>
      <c r="H39" s="9"/>
      <c r="I39" s="12" t="s">
        <v>41</v>
      </c>
      <c r="J39" s="9" t="s">
        <v>42</v>
      </c>
      <c r="K39" s="7" t="s">
        <v>43</v>
      </c>
      <c r="L39" s="15">
        <f t="shared" si="7"/>
        <v>3595.48</v>
      </c>
    </row>
    <row r="40" spans="2:12" x14ac:dyDescent="0.25">
      <c r="B40" s="11" t="s">
        <v>84</v>
      </c>
      <c r="C40" s="11" t="s">
        <v>85</v>
      </c>
      <c r="D40" s="11" t="s">
        <v>23</v>
      </c>
      <c r="E40" s="13">
        <v>86947</v>
      </c>
      <c r="F40" s="7">
        <f t="shared" si="0"/>
        <v>60862.899999999994</v>
      </c>
      <c r="G40" s="7">
        <f t="shared" si="1"/>
        <v>78252.3</v>
      </c>
      <c r="H40" s="9">
        <v>85200</v>
      </c>
      <c r="I40" s="12">
        <f t="shared" si="5"/>
        <v>0.97990729984933356</v>
      </c>
      <c r="J40" s="9" t="str">
        <f t="shared" si="6"/>
        <v>Sim</v>
      </c>
      <c r="K40" s="7" t="str">
        <f>IF(Tabela352[[#This Row],[Qualificação]]="AGENTE DE COMÉRCIO EXTERIOR",E40*0.25,IF(I40&gt;=90%,"",IF(AND(I40&gt;=70%,I40&lt;90%),"Prazo Adicional - K13§ 2º do art. 10*",IF(I40&lt;70%,E40*0.25))))</f>
        <v/>
      </c>
      <c r="L40" s="15">
        <f t="shared" si="7"/>
        <v>3477.88</v>
      </c>
    </row>
    <row r="41" spans="2:12" x14ac:dyDescent="0.25">
      <c r="B41" s="11" t="s">
        <v>86</v>
      </c>
      <c r="C41" s="11" t="s">
        <v>87</v>
      </c>
      <c r="D41" s="11" t="s">
        <v>23</v>
      </c>
      <c r="E41" s="13">
        <v>85064</v>
      </c>
      <c r="F41" s="7">
        <f t="shared" si="0"/>
        <v>59544.799999999996</v>
      </c>
      <c r="G41" s="7">
        <f t="shared" si="1"/>
        <v>76557.600000000006</v>
      </c>
      <c r="H41" s="9">
        <v>115460</v>
      </c>
      <c r="I41" s="12">
        <f t="shared" si="5"/>
        <v>1.3573309508135052</v>
      </c>
      <c r="J41" s="9" t="str">
        <f t="shared" si="6"/>
        <v>Sim</v>
      </c>
      <c r="K41" s="7" t="str">
        <f>IF(Tabela352[[#This Row],[Qualificação]]="AGENTE DE COMÉRCIO EXTERIOR",E41*0.25,IF(I41&gt;=90%,"",IF(AND(I41&gt;=70%,I41&lt;90%),"Prazo Adicional - K13§ 2º do art. 10*",IF(I41&lt;70%,E41*0.25))))</f>
        <v/>
      </c>
      <c r="L41" s="15">
        <f t="shared" si="7"/>
        <v>3402.56</v>
      </c>
    </row>
    <row r="42" spans="2:12" x14ac:dyDescent="0.25">
      <c r="B42" s="11" t="s">
        <v>88</v>
      </c>
      <c r="C42" s="11" t="s">
        <v>89</v>
      </c>
      <c r="D42" s="11" t="s">
        <v>23</v>
      </c>
      <c r="E42" s="13">
        <v>83885</v>
      </c>
      <c r="F42" s="7">
        <f t="shared" si="0"/>
        <v>58719.499999999993</v>
      </c>
      <c r="G42" s="7">
        <f t="shared" si="1"/>
        <v>75496.5</v>
      </c>
      <c r="H42" s="9"/>
      <c r="I42" s="12" t="s">
        <v>41</v>
      </c>
      <c r="J42" s="9" t="s">
        <v>42</v>
      </c>
      <c r="K42" s="7" t="s">
        <v>43</v>
      </c>
      <c r="L42" s="15">
        <f t="shared" si="7"/>
        <v>3355.4</v>
      </c>
    </row>
    <row r="43" spans="2:12" x14ac:dyDescent="0.25">
      <c r="B43" s="11" t="s">
        <v>90</v>
      </c>
      <c r="C43" s="11" t="s">
        <v>91</v>
      </c>
      <c r="D43" s="11" t="s">
        <v>23</v>
      </c>
      <c r="E43" s="13">
        <v>79460</v>
      </c>
      <c r="F43" s="7">
        <f t="shared" si="0"/>
        <v>55622</v>
      </c>
      <c r="G43" s="7">
        <f t="shared" si="1"/>
        <v>71514</v>
      </c>
      <c r="H43" s="9">
        <v>73100</v>
      </c>
      <c r="I43" s="12">
        <f t="shared" si="5"/>
        <v>0.91995972816511451</v>
      </c>
      <c r="J43" s="9" t="str">
        <f t="shared" si="6"/>
        <v>Sim</v>
      </c>
      <c r="K43" s="7" t="str">
        <f>IF(Tabela352[[#This Row],[Qualificação]]="AGENTE DE COMÉRCIO EXTERIOR",E43*0.25,IF(I43&gt;=90%,"",IF(AND(I43&gt;=70%,I43&lt;90%),"Prazo Adicional - K13§ 2º do art. 10*",IF(I43&lt;70%,E43*0.25))))</f>
        <v/>
      </c>
      <c r="L43" s="15">
        <f t="shared" si="7"/>
        <v>3178.4</v>
      </c>
    </row>
    <row r="44" spans="2:12" x14ac:dyDescent="0.25">
      <c r="B44" s="11" t="s">
        <v>92</v>
      </c>
      <c r="C44" s="11" t="s">
        <v>93</v>
      </c>
      <c r="D44" s="11" t="s">
        <v>23</v>
      </c>
      <c r="E44" s="13">
        <v>77412</v>
      </c>
      <c r="F44" s="7">
        <f t="shared" si="0"/>
        <v>54188.399999999994</v>
      </c>
      <c r="G44" s="7">
        <f t="shared" si="1"/>
        <v>69670.8</v>
      </c>
      <c r="H44" s="9">
        <v>73100</v>
      </c>
      <c r="I44" s="12">
        <f t="shared" si="5"/>
        <v>0.94429804164728981</v>
      </c>
      <c r="J44" s="9" t="str">
        <f t="shared" si="6"/>
        <v>Sim</v>
      </c>
      <c r="K44" s="7" t="str">
        <f>IF(Tabela352[[#This Row],[Qualificação]]="AGENTE DE COMÉRCIO EXTERIOR",E44*0.25,IF(I44&gt;=90%,"",IF(AND(I44&gt;=70%,I44&lt;90%),"Prazo Adicional - K13§ 2º do art. 10*",IF(I44&lt;70%,E44*0.25))))</f>
        <v/>
      </c>
      <c r="L44" s="15">
        <f t="shared" si="7"/>
        <v>3096.48</v>
      </c>
    </row>
    <row r="45" spans="2:12" x14ac:dyDescent="0.25">
      <c r="B45" s="11" t="s">
        <v>94</v>
      </c>
      <c r="C45" s="11" t="s">
        <v>95</v>
      </c>
      <c r="D45" s="11" t="s">
        <v>23</v>
      </c>
      <c r="E45" s="13">
        <v>74888</v>
      </c>
      <c r="F45" s="7">
        <f t="shared" si="0"/>
        <v>52421.599999999999</v>
      </c>
      <c r="G45" s="7">
        <f t="shared" si="1"/>
        <v>67399.199999999997</v>
      </c>
      <c r="H45" s="9">
        <v>86160</v>
      </c>
      <c r="I45" s="12">
        <f t="shared" si="5"/>
        <v>1.1505181070398462</v>
      </c>
      <c r="J45" s="9" t="str">
        <f t="shared" si="6"/>
        <v>Sim</v>
      </c>
      <c r="K45" s="7" t="str">
        <f>IF(Tabela352[[#This Row],[Qualificação]]="AGENTE DE COMÉRCIO EXTERIOR",E45*0.25,IF(I45&gt;=90%,"",IF(AND(I45&gt;=70%,I45&lt;90%),"Prazo Adicional - K13§ 2º do art. 10*",IF(I45&lt;70%,E45*0.25))))</f>
        <v/>
      </c>
      <c r="L45" s="15">
        <f t="shared" si="7"/>
        <v>2995.52</v>
      </c>
    </row>
    <row r="46" spans="2:12" x14ac:dyDescent="0.25">
      <c r="B46" s="11" t="s">
        <v>96</v>
      </c>
      <c r="C46" s="11" t="s">
        <v>97</v>
      </c>
      <c r="D46" s="11" t="s">
        <v>23</v>
      </c>
      <c r="E46" s="13">
        <v>71285</v>
      </c>
      <c r="F46" s="7">
        <f t="shared" si="0"/>
        <v>49899.5</v>
      </c>
      <c r="G46" s="7">
        <f t="shared" si="1"/>
        <v>64156.5</v>
      </c>
      <c r="H46" s="9">
        <v>67240</v>
      </c>
      <c r="I46" s="12">
        <f t="shared" si="5"/>
        <v>0.94325594444834115</v>
      </c>
      <c r="J46" s="9" t="str">
        <f t="shared" si="6"/>
        <v>Sim</v>
      </c>
      <c r="K46" s="7" t="str">
        <f>IF(Tabela352[[#This Row],[Qualificação]]="AGENTE DE COMÉRCIO EXTERIOR",E46*0.25,IF(I46&gt;=90%,"",IF(AND(I46&gt;=70%,I46&lt;90%),"Prazo Adicional - K13§ 2º do art. 10*",IF(I46&lt;70%,E46*0.25))))</f>
        <v/>
      </c>
      <c r="L46" s="15">
        <f t="shared" si="7"/>
        <v>2851.4</v>
      </c>
    </row>
    <row r="47" spans="2:12" x14ac:dyDescent="0.25">
      <c r="B47" s="11" t="s">
        <v>98</v>
      </c>
      <c r="C47" s="11" t="s">
        <v>99</v>
      </c>
      <c r="D47" s="11" t="s">
        <v>23</v>
      </c>
      <c r="E47" s="13">
        <v>70725</v>
      </c>
      <c r="F47" s="7">
        <f t="shared" si="0"/>
        <v>49507.5</v>
      </c>
      <c r="G47" s="7">
        <f t="shared" si="1"/>
        <v>63652.5</v>
      </c>
      <c r="H47" s="9">
        <v>102000</v>
      </c>
      <c r="I47" s="12">
        <f t="shared" si="5"/>
        <v>1.44220572640509</v>
      </c>
      <c r="J47" s="9" t="str">
        <f t="shared" si="6"/>
        <v>Sim</v>
      </c>
      <c r="K47" s="7" t="str">
        <f>IF(Tabela352[[#This Row],[Qualificação]]="AGENTE DE COMÉRCIO EXTERIOR",E47*0.25,IF(I47&gt;=90%,"",IF(AND(I47&gt;=70%,I47&lt;90%),"Prazo Adicional - K13§ 2º do art. 10*",IF(I47&lt;70%,E47*0.25))))</f>
        <v/>
      </c>
      <c r="L47" s="15">
        <f t="shared" si="7"/>
        <v>2829</v>
      </c>
    </row>
    <row r="48" spans="2:12" x14ac:dyDescent="0.25">
      <c r="B48" s="11" t="s">
        <v>100</v>
      </c>
      <c r="C48" s="11" t="s">
        <v>101</v>
      </c>
      <c r="D48" s="11" t="s">
        <v>23</v>
      </c>
      <c r="E48" s="13">
        <v>67400</v>
      </c>
      <c r="F48" s="7">
        <f t="shared" si="0"/>
        <v>47180</v>
      </c>
      <c r="G48" s="7">
        <f t="shared" si="1"/>
        <v>60660</v>
      </c>
      <c r="H48" s="9">
        <v>64560</v>
      </c>
      <c r="I48" s="12">
        <f t="shared" si="5"/>
        <v>0.95786350148367949</v>
      </c>
      <c r="J48" s="9" t="str">
        <f t="shared" si="6"/>
        <v>Sim</v>
      </c>
      <c r="K48" s="7" t="str">
        <f>IF(Tabela352[[#This Row],[Qualificação]]="AGENTE DE COMÉRCIO EXTERIOR",E48*0.25,IF(I48&gt;=90%,"",IF(AND(I48&gt;=70%,I48&lt;90%),"Prazo Adicional - K13§ 2º do art. 10*",IF(I48&lt;70%,E48*0.25))))</f>
        <v/>
      </c>
      <c r="L48" s="15">
        <f t="shared" si="7"/>
        <v>2696</v>
      </c>
    </row>
    <row r="49" spans="2:12" x14ac:dyDescent="0.25">
      <c r="B49" s="11" t="s">
        <v>102</v>
      </c>
      <c r="C49" s="11" t="s">
        <v>103</v>
      </c>
      <c r="D49" s="11" t="s">
        <v>23</v>
      </c>
      <c r="E49" s="13">
        <v>66717</v>
      </c>
      <c r="F49" s="7">
        <f t="shared" si="0"/>
        <v>46701.899999999994</v>
      </c>
      <c r="G49" s="7">
        <f t="shared" si="1"/>
        <v>60045.3</v>
      </c>
      <c r="H49" s="9">
        <v>45500</v>
      </c>
      <c r="I49" s="12">
        <f t="shared" si="5"/>
        <v>0.68198510124855738</v>
      </c>
      <c r="J49" s="9" t="str">
        <f t="shared" si="6"/>
        <v>Não</v>
      </c>
      <c r="K49" s="7">
        <f>IF(Tabela352[[#This Row],[Qualificação]]="AGENTE DE COMÉRCIO EXTERIOR",E49*0.25,IF(I49&gt;=90%,"",IF(AND(I49&gt;=70%,I49&lt;90%),"Prazo Adicional - K13§ 2º do art. 10*",IF(I49&lt;70%,E49*0.25))))</f>
        <v>16679.25</v>
      </c>
      <c r="L49" s="15">
        <f t="shared" si="7"/>
        <v>2668.68</v>
      </c>
    </row>
    <row r="50" spans="2:12" x14ac:dyDescent="0.25">
      <c r="B50" s="11" t="s">
        <v>104</v>
      </c>
      <c r="C50" s="11" t="s">
        <v>105</v>
      </c>
      <c r="D50" s="11" t="s">
        <v>23</v>
      </c>
      <c r="E50" s="13">
        <v>66303</v>
      </c>
      <c r="F50" s="7">
        <f t="shared" si="0"/>
        <v>46412.1</v>
      </c>
      <c r="G50" s="7">
        <f t="shared" si="1"/>
        <v>59672.700000000004</v>
      </c>
      <c r="H50" s="9">
        <v>106420</v>
      </c>
      <c r="I50" s="12">
        <f t="shared" si="5"/>
        <v>1.6050555781789662</v>
      </c>
      <c r="J50" s="9" t="str">
        <f t="shared" si="6"/>
        <v>Sim</v>
      </c>
      <c r="K50" s="7" t="str">
        <f>IF(Tabela352[[#This Row],[Qualificação]]="AGENTE DE COMÉRCIO EXTERIOR",E50*0.25,IF(I50&gt;=90%,"",IF(AND(I50&gt;=70%,I50&lt;90%),"Prazo Adicional - K13§ 2º do art. 10*",IF(I50&lt;70%,E50*0.25))))</f>
        <v/>
      </c>
      <c r="L50" s="15">
        <f t="shared" si="7"/>
        <v>2652.12</v>
      </c>
    </row>
    <row r="51" spans="2:12" x14ac:dyDescent="0.25">
      <c r="B51" s="11" t="s">
        <v>106</v>
      </c>
      <c r="C51" s="11" t="s">
        <v>107</v>
      </c>
      <c r="D51" s="11" t="s">
        <v>23</v>
      </c>
      <c r="E51" s="13">
        <v>66199</v>
      </c>
      <c r="F51" s="7">
        <f t="shared" si="0"/>
        <v>46339.299999999996</v>
      </c>
      <c r="G51" s="7">
        <f t="shared" si="1"/>
        <v>59579.1</v>
      </c>
      <c r="H51" s="9">
        <v>7020</v>
      </c>
      <c r="I51" s="12">
        <f t="shared" si="5"/>
        <v>0.1060438979440777</v>
      </c>
      <c r="J51" s="9" t="str">
        <f t="shared" si="6"/>
        <v>Não</v>
      </c>
      <c r="K51" s="7">
        <f>IF(Tabela352[[#This Row],[Qualificação]]="AGENTE DE COMÉRCIO EXTERIOR",E51*0.25,IF(I51&gt;=90%,"",IF(AND(I51&gt;=70%,I51&lt;90%),"Prazo Adicional - K13§ 2º do art. 10*",IF(I51&lt;70%,E51*0.25))))</f>
        <v>16549.75</v>
      </c>
      <c r="L51" s="15">
        <f t="shared" si="7"/>
        <v>2647.96</v>
      </c>
    </row>
    <row r="52" spans="2:12" x14ac:dyDescent="0.25">
      <c r="B52" s="11" t="s">
        <v>108</v>
      </c>
      <c r="C52" s="11" t="s">
        <v>109</v>
      </c>
      <c r="D52" s="11" t="s">
        <v>23</v>
      </c>
      <c r="E52" s="13">
        <v>65912</v>
      </c>
      <c r="F52" s="7">
        <f t="shared" si="0"/>
        <v>46138.399999999994</v>
      </c>
      <c r="G52" s="7">
        <f t="shared" si="1"/>
        <v>59320.800000000003</v>
      </c>
      <c r="H52" s="9">
        <v>22000</v>
      </c>
      <c r="I52" s="12">
        <f t="shared" si="5"/>
        <v>0.33377837116154874</v>
      </c>
      <c r="J52" s="9" t="str">
        <f t="shared" si="6"/>
        <v>Não</v>
      </c>
      <c r="K52" s="7">
        <f>IF(Tabela352[[#This Row],[Qualificação]]="AGENTE DE COMÉRCIO EXTERIOR",E52*0.25,IF(I52&gt;=90%,"",IF(AND(I52&gt;=70%,I52&lt;90%),"Prazo Adicional - K13§ 2º do art. 10*",IF(I52&lt;70%,E52*0.25))))</f>
        <v>16478</v>
      </c>
      <c r="L52" s="15">
        <f t="shared" si="7"/>
        <v>2636.48</v>
      </c>
    </row>
    <row r="53" spans="2:12" x14ac:dyDescent="0.25">
      <c r="B53" s="11" t="s">
        <v>110</v>
      </c>
      <c r="C53" s="11" t="s">
        <v>111</v>
      </c>
      <c r="D53" s="11" t="s">
        <v>23</v>
      </c>
      <c r="E53" s="13">
        <v>65532</v>
      </c>
      <c r="F53" s="7">
        <f t="shared" si="0"/>
        <v>45872.399999999994</v>
      </c>
      <c r="G53" s="7">
        <f t="shared" si="1"/>
        <v>58978.8</v>
      </c>
      <c r="H53" s="9"/>
      <c r="I53" s="12" t="s">
        <v>41</v>
      </c>
      <c r="J53" s="9" t="s">
        <v>42</v>
      </c>
      <c r="K53" s="7" t="s">
        <v>43</v>
      </c>
      <c r="L53" s="15">
        <f t="shared" si="7"/>
        <v>2621.2800000000002</v>
      </c>
    </row>
    <row r="54" spans="2:12" x14ac:dyDescent="0.25">
      <c r="B54" s="11" t="s">
        <v>112</v>
      </c>
      <c r="C54" s="11" t="s">
        <v>113</v>
      </c>
      <c r="D54" s="11" t="s">
        <v>23</v>
      </c>
      <c r="E54" s="13">
        <v>60906</v>
      </c>
      <c r="F54" s="7">
        <f t="shared" si="0"/>
        <v>42634.2</v>
      </c>
      <c r="G54" s="7">
        <f t="shared" si="1"/>
        <v>54815.4</v>
      </c>
      <c r="H54" s="9">
        <v>36000</v>
      </c>
      <c r="I54" s="12">
        <f t="shared" si="5"/>
        <v>0.59107477095852623</v>
      </c>
      <c r="J54" s="9" t="str">
        <f t="shared" si="6"/>
        <v>Não</v>
      </c>
      <c r="K54" s="7">
        <f>IF(Tabela352[[#This Row],[Qualificação]]="AGENTE DE COMÉRCIO EXTERIOR",E54*0.25,IF(I54&gt;=90%,"",IF(AND(I54&gt;=70%,I54&lt;90%),"Prazo Adicional - K13§ 2º do art. 10*",IF(I54&lt;70%,E54*0.25))))</f>
        <v>15226.5</v>
      </c>
      <c r="L54" s="15">
        <f t="shared" si="7"/>
        <v>2436.2400000000002</v>
      </c>
    </row>
    <row r="55" spans="2:12" x14ac:dyDescent="0.25">
      <c r="B55" s="11" t="s">
        <v>114</v>
      </c>
      <c r="C55" s="11" t="s">
        <v>115</v>
      </c>
      <c r="D55" s="11" t="s">
        <v>23</v>
      </c>
      <c r="E55" s="13">
        <v>59969</v>
      </c>
      <c r="F55" s="7">
        <f t="shared" si="0"/>
        <v>41978.299999999996</v>
      </c>
      <c r="G55" s="7">
        <f t="shared" si="1"/>
        <v>53972.1</v>
      </c>
      <c r="H55" s="9">
        <v>67500</v>
      </c>
      <c r="I55" s="12">
        <f t="shared" si="5"/>
        <v>1.1255815504677418</v>
      </c>
      <c r="J55" s="9" t="str">
        <f t="shared" si="6"/>
        <v>Sim</v>
      </c>
      <c r="K55" s="7" t="str">
        <f>IF(Tabela352[[#This Row],[Qualificação]]="AGENTE DE COMÉRCIO EXTERIOR",E55*0.25,IF(I55&gt;=90%,"",IF(AND(I55&gt;=70%,I55&lt;90%),"Prazo Adicional - K13§ 2º do art. 10*",IF(I55&lt;70%,E55*0.25))))</f>
        <v/>
      </c>
      <c r="L55" s="15">
        <f t="shared" si="7"/>
        <v>2398.7600000000002</v>
      </c>
    </row>
    <row r="56" spans="2:12" x14ac:dyDescent="0.25">
      <c r="B56" s="11" t="s">
        <v>116</v>
      </c>
      <c r="C56" s="11" t="s">
        <v>117</v>
      </c>
      <c r="D56" s="11" t="s">
        <v>23</v>
      </c>
      <c r="E56" s="13">
        <v>55872</v>
      </c>
      <c r="F56" s="7">
        <f t="shared" si="0"/>
        <v>39110.399999999994</v>
      </c>
      <c r="G56" s="7">
        <f t="shared" si="1"/>
        <v>50284.800000000003</v>
      </c>
      <c r="H56" s="9">
        <v>19200</v>
      </c>
      <c r="I56" s="12">
        <f t="shared" si="5"/>
        <v>0.3436426116838488</v>
      </c>
      <c r="J56" s="9" t="str">
        <f t="shared" si="6"/>
        <v>Não</v>
      </c>
      <c r="K56" s="7">
        <f>IF(Tabela352[[#This Row],[Qualificação]]="AGENTE DE COMÉRCIO EXTERIOR",E56*0.25,IF(I56&gt;=90%,"",IF(AND(I56&gt;=70%,I56&lt;90%),"Prazo Adicional - K13§ 2º do art. 10*",IF(I56&lt;70%,E56*0.25))))</f>
        <v>13968</v>
      </c>
      <c r="L56" s="15">
        <f t="shared" si="7"/>
        <v>2234.88</v>
      </c>
    </row>
    <row r="57" spans="2:12" x14ac:dyDescent="0.25">
      <c r="B57" s="11" t="s">
        <v>118</v>
      </c>
      <c r="C57" s="11" t="s">
        <v>119</v>
      </c>
      <c r="D57" s="11" t="s">
        <v>23</v>
      </c>
      <c r="E57" s="13">
        <v>55705</v>
      </c>
      <c r="F57" s="7">
        <f t="shared" si="0"/>
        <v>38993.5</v>
      </c>
      <c r="G57" s="7">
        <f t="shared" si="1"/>
        <v>50134.5</v>
      </c>
      <c r="H57" s="9">
        <v>67200</v>
      </c>
      <c r="I57" s="12">
        <f t="shared" si="5"/>
        <v>1.2063549053047302</v>
      </c>
      <c r="J57" s="9" t="str">
        <f t="shared" si="6"/>
        <v>Sim</v>
      </c>
      <c r="K57" s="7" t="str">
        <f>IF(Tabela352[[#This Row],[Qualificação]]="AGENTE DE COMÉRCIO EXTERIOR",E57*0.25,IF(I57&gt;=90%,"",IF(AND(I57&gt;=70%,I57&lt;90%),"Prazo Adicional - K13§ 2º do art. 10*",IF(I57&lt;70%,E57*0.25))))</f>
        <v/>
      </c>
      <c r="L57" s="15">
        <f t="shared" si="7"/>
        <v>2228.2000000000003</v>
      </c>
    </row>
    <row r="58" spans="2:12" x14ac:dyDescent="0.25">
      <c r="B58" s="11" t="s">
        <v>120</v>
      </c>
      <c r="C58" s="11" t="s">
        <v>121</v>
      </c>
      <c r="D58" s="11" t="s">
        <v>23</v>
      </c>
      <c r="E58" s="13">
        <v>55346</v>
      </c>
      <c r="F58" s="7">
        <f t="shared" si="0"/>
        <v>38742.199999999997</v>
      </c>
      <c r="G58" s="7">
        <f t="shared" si="1"/>
        <v>49811.4</v>
      </c>
      <c r="H58" s="9">
        <v>70400</v>
      </c>
      <c r="I58" s="12">
        <f t="shared" si="5"/>
        <v>1.2719979763668559</v>
      </c>
      <c r="J58" s="9" t="str">
        <f t="shared" si="6"/>
        <v>Sim</v>
      </c>
      <c r="K58" s="7" t="str">
        <f>IF(Tabela352[[#This Row],[Qualificação]]="AGENTE DE COMÉRCIO EXTERIOR",E58*0.25,IF(I58&gt;=90%,"",IF(AND(I58&gt;=70%,I58&lt;90%),"Prazo Adicional - K13§ 2º do art. 10*",IF(I58&lt;70%,E58*0.25))))</f>
        <v/>
      </c>
      <c r="L58" s="15">
        <f t="shared" si="7"/>
        <v>2213.84</v>
      </c>
    </row>
    <row r="59" spans="2:12" x14ac:dyDescent="0.25">
      <c r="B59" s="11" t="s">
        <v>122</v>
      </c>
      <c r="C59" s="11" t="s">
        <v>123</v>
      </c>
      <c r="D59" s="11" t="s">
        <v>23</v>
      </c>
      <c r="E59" s="13">
        <v>53085</v>
      </c>
      <c r="F59" s="7">
        <f t="shared" si="0"/>
        <v>37159.5</v>
      </c>
      <c r="G59" s="7">
        <f t="shared" si="1"/>
        <v>47776.5</v>
      </c>
      <c r="H59" s="9">
        <v>60000</v>
      </c>
      <c r="I59" s="12">
        <f t="shared" si="5"/>
        <v>1.1302627860977676</v>
      </c>
      <c r="J59" s="9" t="str">
        <f t="shared" si="6"/>
        <v>Sim</v>
      </c>
      <c r="K59" s="7" t="str">
        <f>IF(Tabela352[[#This Row],[Qualificação]]="AGENTE DE COMÉRCIO EXTERIOR",E59*0.25,IF(I59&gt;=90%,"",IF(AND(I59&gt;=70%,I59&lt;90%),"Prazo Adicional - K13§ 2º do art. 10*",IF(I59&lt;70%,E59*0.25))))</f>
        <v/>
      </c>
      <c r="L59" s="15">
        <f t="shared" si="7"/>
        <v>2123.4</v>
      </c>
    </row>
    <row r="60" spans="2:12" x14ac:dyDescent="0.25">
      <c r="B60" s="11" t="s">
        <v>124</v>
      </c>
      <c r="C60" s="11" t="s">
        <v>125</v>
      </c>
      <c r="D60" s="11" t="s">
        <v>23</v>
      </c>
      <c r="E60" s="13">
        <v>51746</v>
      </c>
      <c r="F60" s="7">
        <f t="shared" si="0"/>
        <v>36222.199999999997</v>
      </c>
      <c r="G60" s="7">
        <f t="shared" si="1"/>
        <v>46571.4</v>
      </c>
      <c r="H60" s="9">
        <v>28000</v>
      </c>
      <c r="I60" s="12">
        <f t="shared" si="5"/>
        <v>0.54110462644455615</v>
      </c>
      <c r="J60" s="9" t="str">
        <f t="shared" si="6"/>
        <v>Não</v>
      </c>
      <c r="K60" s="7">
        <f>IF(Tabela352[[#This Row],[Qualificação]]="AGENTE DE COMÉRCIO EXTERIOR",E60*0.25,IF(I60&gt;=90%,"",IF(AND(I60&gt;=70%,I60&lt;90%),"Prazo Adicional - K13§ 2º do art. 10*",IF(I60&lt;70%,E60*0.25))))</f>
        <v>12936.5</v>
      </c>
      <c r="L60" s="15">
        <f t="shared" si="7"/>
        <v>2069.84</v>
      </c>
    </row>
    <row r="61" spans="2:12" x14ac:dyDescent="0.25">
      <c r="B61" s="11" t="s">
        <v>126</v>
      </c>
      <c r="C61" s="11" t="s">
        <v>127</v>
      </c>
      <c r="D61" s="11" t="s">
        <v>23</v>
      </c>
      <c r="E61" s="13">
        <v>51127</v>
      </c>
      <c r="F61" s="7">
        <f t="shared" si="0"/>
        <v>35788.899999999994</v>
      </c>
      <c r="G61" s="7">
        <f t="shared" si="1"/>
        <v>46014.3</v>
      </c>
      <c r="H61" s="9">
        <v>31000</v>
      </c>
      <c r="I61" s="12">
        <f t="shared" si="5"/>
        <v>0.60633324857707283</v>
      </c>
      <c r="J61" s="9" t="str">
        <f t="shared" si="6"/>
        <v>Não</v>
      </c>
      <c r="K61" s="7">
        <f>IF(Tabela352[[#This Row],[Qualificação]]="AGENTE DE COMÉRCIO EXTERIOR",E61*0.25,IF(I61&gt;=90%,"",IF(AND(I61&gt;=70%,I61&lt;90%),"Prazo Adicional - K13§ 2º do art. 10*",IF(I61&lt;70%,E61*0.25))))</f>
        <v>12781.75</v>
      </c>
      <c r="L61" s="15">
        <f t="shared" si="7"/>
        <v>2045.0800000000002</v>
      </c>
    </row>
    <row r="62" spans="2:12" x14ac:dyDescent="0.25">
      <c r="B62" s="11" t="s">
        <v>128</v>
      </c>
      <c r="C62" s="11" t="s">
        <v>129</v>
      </c>
      <c r="D62" s="11" t="s">
        <v>23</v>
      </c>
      <c r="E62" s="13">
        <v>50798</v>
      </c>
      <c r="F62" s="7">
        <f t="shared" si="0"/>
        <v>35558.6</v>
      </c>
      <c r="G62" s="7">
        <f t="shared" si="1"/>
        <v>45718.200000000004</v>
      </c>
      <c r="H62" s="9">
        <v>62860</v>
      </c>
      <c r="I62" s="12">
        <f t="shared" si="5"/>
        <v>1.2374502933186347</v>
      </c>
      <c r="J62" s="9" t="str">
        <f t="shared" si="6"/>
        <v>Sim</v>
      </c>
      <c r="K62" s="7" t="str">
        <f>IF(Tabela352[[#This Row],[Qualificação]]="AGENTE DE COMÉRCIO EXTERIOR",E62*0.25,IF(I62&gt;=90%,"",IF(AND(I62&gt;=70%,I62&lt;90%),"Prazo Adicional - K13§ 2º do art. 10*",IF(I62&lt;70%,E62*0.25))))</f>
        <v/>
      </c>
      <c r="L62" s="15">
        <f t="shared" si="7"/>
        <v>2031.92</v>
      </c>
    </row>
    <row r="63" spans="2:12" x14ac:dyDescent="0.25">
      <c r="B63" s="11" t="s">
        <v>130</v>
      </c>
      <c r="C63" s="11" t="s">
        <v>131</v>
      </c>
      <c r="D63" s="11" t="s">
        <v>132</v>
      </c>
      <c r="E63" s="13">
        <v>49929</v>
      </c>
      <c r="F63" s="7">
        <f t="shared" si="0"/>
        <v>34950.299999999996</v>
      </c>
      <c r="G63" s="7">
        <f t="shared" si="1"/>
        <v>44936.1</v>
      </c>
      <c r="H63" s="9">
        <v>69700</v>
      </c>
      <c r="I63" s="12">
        <f t="shared" si="5"/>
        <v>1.3959822948586993</v>
      </c>
      <c r="J63" s="9" t="str">
        <f t="shared" si="6"/>
        <v>Sim</v>
      </c>
      <c r="K63" s="7">
        <f>IF(Tabela352[[#This Row],[Qualificação]]="AGENTE DE COMÉRCIO EXTERIOR",E63*0.25,IF(I63&gt;=90%,"",IF(AND(I63&gt;=70%,I63&lt;90%),"Prazo Adicional - K13§ 2º do art. 10*",IF(I63&lt;70%,E63*0.25))))</f>
        <v>12482.25</v>
      </c>
      <c r="L63" s="15">
        <f t="shared" si="7"/>
        <v>1997.16</v>
      </c>
    </row>
    <row r="64" spans="2:12" x14ac:dyDescent="0.25">
      <c r="B64" s="11" t="s">
        <v>133</v>
      </c>
      <c r="C64" s="11" t="s">
        <v>134</v>
      </c>
      <c r="D64" s="11" t="s">
        <v>23</v>
      </c>
      <c r="E64" s="13">
        <v>49672</v>
      </c>
      <c r="F64" s="7">
        <f t="shared" si="0"/>
        <v>34770.399999999994</v>
      </c>
      <c r="G64" s="7">
        <f t="shared" si="1"/>
        <v>44704.800000000003</v>
      </c>
      <c r="H64" s="9">
        <v>64200</v>
      </c>
      <c r="I64" s="12">
        <f t="shared" si="5"/>
        <v>1.2924786600096634</v>
      </c>
      <c r="J64" s="9" t="str">
        <f t="shared" si="6"/>
        <v>Sim</v>
      </c>
      <c r="K64" s="7" t="str">
        <f>IF(Tabela352[[#This Row],[Qualificação]]="AGENTE DE COMÉRCIO EXTERIOR",E64*0.25,IF(I64&gt;=90%,"",IF(AND(I64&gt;=70%,I64&lt;90%),"Prazo Adicional - K13§ 2º do art. 10*",IF(I64&lt;70%,E64*0.25))))</f>
        <v/>
      </c>
      <c r="L64" s="15">
        <f t="shared" si="7"/>
        <v>1986.88</v>
      </c>
    </row>
    <row r="65" spans="2:12" x14ac:dyDescent="0.25">
      <c r="B65" s="11" t="s">
        <v>135</v>
      </c>
      <c r="C65" s="11" t="s">
        <v>136</v>
      </c>
      <c r="D65" s="11" t="s">
        <v>23</v>
      </c>
      <c r="E65" s="13">
        <v>48849</v>
      </c>
      <c r="F65" s="7">
        <f t="shared" si="0"/>
        <v>34194.299999999996</v>
      </c>
      <c r="G65" s="7">
        <f t="shared" si="1"/>
        <v>43964.1</v>
      </c>
      <c r="H65" s="9"/>
      <c r="I65" s="12" t="s">
        <v>41</v>
      </c>
      <c r="J65" s="9" t="s">
        <v>42</v>
      </c>
      <c r="K65" s="7" t="s">
        <v>43</v>
      </c>
      <c r="L65" s="15">
        <f t="shared" si="7"/>
        <v>1953.96</v>
      </c>
    </row>
    <row r="66" spans="2:12" x14ac:dyDescent="0.25">
      <c r="B66" s="11" t="s">
        <v>137</v>
      </c>
      <c r="C66" s="11" t="s">
        <v>138</v>
      </c>
      <c r="D66" s="11" t="s">
        <v>23</v>
      </c>
      <c r="E66" s="13">
        <v>45288</v>
      </c>
      <c r="F66" s="7">
        <f t="shared" si="0"/>
        <v>31701.599999999999</v>
      </c>
      <c r="G66" s="7">
        <f t="shared" si="1"/>
        <v>40759.200000000004</v>
      </c>
      <c r="H66" s="9">
        <v>0</v>
      </c>
      <c r="I66" s="12">
        <f t="shared" si="5"/>
        <v>0</v>
      </c>
      <c r="J66" s="9" t="str">
        <f t="shared" si="6"/>
        <v>Não</v>
      </c>
      <c r="K66" s="7">
        <f>IF(Tabela352[[#This Row],[Qualificação]]="AGENTE DE COMÉRCIO EXTERIOR",E66*0.25,IF(I66&gt;=90%,"",IF(AND(I66&gt;=70%,I66&lt;90%),"Prazo Adicional - K13§ 2º do art. 10*",IF(I66&lt;70%,E66*0.25))))</f>
        <v>11322</v>
      </c>
      <c r="L66" s="15">
        <f t="shared" si="7"/>
        <v>1811.52</v>
      </c>
    </row>
    <row r="67" spans="2:12" x14ac:dyDescent="0.25">
      <c r="B67" s="11" t="s">
        <v>139</v>
      </c>
      <c r="C67" s="11" t="s">
        <v>140</v>
      </c>
      <c r="D67" s="11" t="s">
        <v>23</v>
      </c>
      <c r="E67" s="13">
        <v>44470</v>
      </c>
      <c r="F67" s="7">
        <f t="shared" si="0"/>
        <v>31128.999999999996</v>
      </c>
      <c r="G67" s="7">
        <f t="shared" si="1"/>
        <v>40023</v>
      </c>
      <c r="H67" s="9">
        <v>55784</v>
      </c>
      <c r="I67" s="12">
        <f t="shared" si="5"/>
        <v>1.2544187092421857</v>
      </c>
      <c r="J67" s="9" t="str">
        <f t="shared" si="6"/>
        <v>Sim</v>
      </c>
      <c r="K67" s="7" t="str">
        <f>IF(Tabela352[[#This Row],[Qualificação]]="AGENTE DE COMÉRCIO EXTERIOR",E67*0.25,IF(I67&gt;=90%,"",IF(AND(I67&gt;=70%,I67&lt;90%),"Prazo Adicional - K13§ 2º do art. 10*",IF(I67&lt;70%,E67*0.25))))</f>
        <v/>
      </c>
      <c r="L67" s="15">
        <f t="shared" si="7"/>
        <v>1778.8</v>
      </c>
    </row>
    <row r="68" spans="2:12" x14ac:dyDescent="0.25">
      <c r="B68" s="11" t="s">
        <v>141</v>
      </c>
      <c r="C68" s="11" t="s">
        <v>142</v>
      </c>
      <c r="D68" s="11" t="s">
        <v>23</v>
      </c>
      <c r="E68" s="13">
        <v>42370</v>
      </c>
      <c r="F68" s="7">
        <f t="shared" si="0"/>
        <v>29658.999999999996</v>
      </c>
      <c r="G68" s="7">
        <f t="shared" si="1"/>
        <v>38133</v>
      </c>
      <c r="H68" s="9">
        <v>28000</v>
      </c>
      <c r="I68" s="12">
        <f t="shared" si="5"/>
        <v>0.66084493745574702</v>
      </c>
      <c r="J68" s="9" t="str">
        <f t="shared" si="6"/>
        <v>Não</v>
      </c>
      <c r="K68" s="7">
        <f>IF(Tabela352[[#This Row],[Qualificação]]="AGENTE DE COMÉRCIO EXTERIOR",E68*0.25,IF(I68&gt;=90%,"",IF(AND(I68&gt;=70%,I68&lt;90%),"Prazo Adicional - K13§ 2º do art. 10*",IF(I68&lt;70%,E68*0.25))))</f>
        <v>10592.5</v>
      </c>
      <c r="L68" s="15">
        <f t="shared" si="7"/>
        <v>1694.8</v>
      </c>
    </row>
    <row r="69" spans="2:12" x14ac:dyDescent="0.25">
      <c r="B69" s="11" t="s">
        <v>143</v>
      </c>
      <c r="C69" s="11" t="s">
        <v>144</v>
      </c>
      <c r="D69" s="11" t="s">
        <v>23</v>
      </c>
      <c r="E69" s="13">
        <v>40392</v>
      </c>
      <c r="F69" s="7">
        <f t="shared" si="0"/>
        <v>28274.399999999998</v>
      </c>
      <c r="G69" s="7">
        <f t="shared" si="1"/>
        <v>36352.800000000003</v>
      </c>
      <c r="H69" s="9">
        <v>36400</v>
      </c>
      <c r="I69" s="12">
        <f t="shared" si="5"/>
        <v>0.9011685482273718</v>
      </c>
      <c r="J69" s="9" t="str">
        <f t="shared" si="6"/>
        <v>Sim</v>
      </c>
      <c r="K69" s="7" t="str">
        <f>IF(Tabela352[[#This Row],[Qualificação]]="AGENTE DE COMÉRCIO EXTERIOR",E69*0.25,IF(I69&gt;=90%,"",IF(AND(I69&gt;=70%,I69&lt;90%),"Prazo Adicional - K13§ 2º do art. 10*",IF(I69&lt;70%,E69*0.25))))</f>
        <v/>
      </c>
      <c r="L69" s="15">
        <f t="shared" si="7"/>
        <v>1615.68</v>
      </c>
    </row>
    <row r="70" spans="2:12" x14ac:dyDescent="0.25">
      <c r="B70" s="11" t="s">
        <v>145</v>
      </c>
      <c r="C70" s="11" t="s">
        <v>146</v>
      </c>
      <c r="D70" s="11" t="s">
        <v>23</v>
      </c>
      <c r="E70" s="13">
        <v>40046</v>
      </c>
      <c r="F70" s="7">
        <f t="shared" si="0"/>
        <v>28032.199999999997</v>
      </c>
      <c r="G70" s="7">
        <f t="shared" si="1"/>
        <v>36041.4</v>
      </c>
      <c r="H70" s="9">
        <v>15000</v>
      </c>
      <c r="I70" s="12">
        <f t="shared" si="5"/>
        <v>0.37456924536782699</v>
      </c>
      <c r="J70" s="9" t="str">
        <f t="shared" si="6"/>
        <v>Não</v>
      </c>
      <c r="K70" s="7">
        <f>IF(Tabela352[[#This Row],[Qualificação]]="AGENTE DE COMÉRCIO EXTERIOR",E70*0.25,IF(I70&gt;=90%,"",IF(AND(I70&gt;=70%,I70&lt;90%),"Prazo Adicional - K13§ 2º do art. 10*",IF(I70&lt;70%,E70*0.25))))</f>
        <v>10011.5</v>
      </c>
      <c r="L70" s="15">
        <f t="shared" si="7"/>
        <v>1601.8400000000001</v>
      </c>
    </row>
    <row r="71" spans="2:12" x14ac:dyDescent="0.25">
      <c r="B71" s="11" t="s">
        <v>147</v>
      </c>
      <c r="C71" s="11" t="s">
        <v>148</v>
      </c>
      <c r="D71" s="11" t="s">
        <v>23</v>
      </c>
      <c r="E71" s="13">
        <v>39618</v>
      </c>
      <c r="F71" s="7">
        <f t="shared" si="0"/>
        <v>27732.6</v>
      </c>
      <c r="G71" s="7">
        <f t="shared" si="1"/>
        <v>35656.200000000004</v>
      </c>
      <c r="H71" s="9"/>
      <c r="I71" s="12" t="s">
        <v>41</v>
      </c>
      <c r="J71" s="9" t="s">
        <v>42</v>
      </c>
      <c r="K71" s="7" t="s">
        <v>43</v>
      </c>
      <c r="L71" s="15">
        <f t="shared" si="7"/>
        <v>1584.72</v>
      </c>
    </row>
    <row r="72" spans="2:12" x14ac:dyDescent="0.25">
      <c r="B72" s="11" t="s">
        <v>149</v>
      </c>
      <c r="C72" s="11" t="s">
        <v>150</v>
      </c>
      <c r="D72" s="11" t="s">
        <v>23</v>
      </c>
      <c r="E72" s="13">
        <v>39435</v>
      </c>
      <c r="F72" s="7">
        <f t="shared" si="0"/>
        <v>27604.5</v>
      </c>
      <c r="G72" s="7">
        <f t="shared" si="1"/>
        <v>35491.5</v>
      </c>
      <c r="H72" s="9">
        <v>27400</v>
      </c>
      <c r="I72" s="12">
        <f t="shared" si="5"/>
        <v>0.69481425129960694</v>
      </c>
      <c r="J72" s="9" t="str">
        <f t="shared" si="6"/>
        <v>Não</v>
      </c>
      <c r="K72" s="7">
        <f>IF(Tabela352[[#This Row],[Qualificação]]="AGENTE DE COMÉRCIO EXTERIOR",E72*0.25,IF(I72&gt;=90%,"",IF(AND(I72&gt;=70%,I72&lt;90%),"Prazo Adicional - K13§ 2º do art. 10*",IF(I72&lt;70%,E72*0.25))))</f>
        <v>9858.75</v>
      </c>
      <c r="L72" s="15">
        <f t="shared" si="7"/>
        <v>1577.4</v>
      </c>
    </row>
    <row r="73" spans="2:12" x14ac:dyDescent="0.25">
      <c r="B73" s="11" t="s">
        <v>151</v>
      </c>
      <c r="C73" s="11" t="s">
        <v>152</v>
      </c>
      <c r="D73" s="11" t="s">
        <v>23</v>
      </c>
      <c r="E73" s="13">
        <v>38033</v>
      </c>
      <c r="F73" s="7">
        <f t="shared" si="0"/>
        <v>26623.1</v>
      </c>
      <c r="G73" s="7">
        <f t="shared" si="1"/>
        <v>34229.700000000004</v>
      </c>
      <c r="H73" s="9">
        <v>94000</v>
      </c>
      <c r="I73" s="12">
        <f t="shared" si="5"/>
        <v>2.4715378750032868</v>
      </c>
      <c r="J73" s="9" t="str">
        <f t="shared" si="6"/>
        <v>Sim</v>
      </c>
      <c r="K73" s="7" t="str">
        <f>IF(Tabela352[[#This Row],[Qualificação]]="AGENTE DE COMÉRCIO EXTERIOR",E73*0.25,IF(I73&gt;=90%,"",IF(AND(I73&gt;=70%,I73&lt;90%),"Prazo Adicional - K13§ 2º do art. 10*",IF(I73&lt;70%,E73*0.25))))</f>
        <v/>
      </c>
      <c r="L73" s="15">
        <f t="shared" si="7"/>
        <v>1521.32</v>
      </c>
    </row>
    <row r="74" spans="2:12" x14ac:dyDescent="0.25">
      <c r="B74" s="11" t="s">
        <v>153</v>
      </c>
      <c r="C74" s="11" t="s">
        <v>154</v>
      </c>
      <c r="D74" s="11" t="s">
        <v>23</v>
      </c>
      <c r="E74" s="13">
        <v>37999</v>
      </c>
      <c r="F74" s="7">
        <f t="shared" ref="F74:F137" si="8">E74*0.7</f>
        <v>26599.3</v>
      </c>
      <c r="G74" s="7">
        <f t="shared" ref="G74:G137" si="9">E74*0.9</f>
        <v>34199.1</v>
      </c>
      <c r="H74" s="9">
        <v>47760</v>
      </c>
      <c r="I74" s="12">
        <f t="shared" si="5"/>
        <v>1.2568751809258139</v>
      </c>
      <c r="J74" s="9" t="str">
        <f t="shared" si="6"/>
        <v>Sim</v>
      </c>
      <c r="K74" s="7" t="str">
        <f>IF(Tabela352[[#This Row],[Qualificação]]="AGENTE DE COMÉRCIO EXTERIOR",E74*0.25,IF(I74&gt;=90%,"",IF(AND(I74&gt;=70%,I74&lt;90%),"Prazo Adicional - K13§ 2º do art. 10*",IF(I74&lt;70%,E74*0.25))))</f>
        <v/>
      </c>
      <c r="L74" s="15">
        <f t="shared" si="7"/>
        <v>1519.96</v>
      </c>
    </row>
    <row r="75" spans="2:12" x14ac:dyDescent="0.25">
      <c r="B75" s="11" t="s">
        <v>155</v>
      </c>
      <c r="C75" s="11" t="s">
        <v>156</v>
      </c>
      <c r="D75" s="11" t="s">
        <v>23</v>
      </c>
      <c r="E75" s="13">
        <v>37594</v>
      </c>
      <c r="F75" s="7">
        <f t="shared" si="8"/>
        <v>26315.8</v>
      </c>
      <c r="G75" s="7">
        <f t="shared" si="9"/>
        <v>33834.6</v>
      </c>
      <c r="H75" s="9">
        <v>49000</v>
      </c>
      <c r="I75" s="12">
        <f t="shared" si="5"/>
        <v>1.3033994786402086</v>
      </c>
      <c r="J75" s="9" t="str">
        <f t="shared" si="6"/>
        <v>Sim</v>
      </c>
      <c r="K75" s="7" t="str">
        <f>IF(Tabela352[[#This Row],[Qualificação]]="AGENTE DE COMÉRCIO EXTERIOR",E75*0.25,IF(I75&gt;=90%,"",IF(AND(I75&gt;=70%,I75&lt;90%),"Prazo Adicional - K13§ 2º do art. 10*",IF(I75&lt;70%,E75*0.25))))</f>
        <v/>
      </c>
      <c r="L75" s="15">
        <f t="shared" si="7"/>
        <v>1503.76</v>
      </c>
    </row>
    <row r="76" spans="2:12" x14ac:dyDescent="0.25">
      <c r="B76" s="11" t="s">
        <v>157</v>
      </c>
      <c r="C76" s="11" t="s">
        <v>158</v>
      </c>
      <c r="D76" s="11" t="s">
        <v>23</v>
      </c>
      <c r="E76" s="13">
        <v>35922</v>
      </c>
      <c r="F76" s="7">
        <f t="shared" si="8"/>
        <v>25145.399999999998</v>
      </c>
      <c r="G76" s="7">
        <f t="shared" si="9"/>
        <v>32329.8</v>
      </c>
      <c r="H76" s="9"/>
      <c r="I76" s="12" t="s">
        <v>41</v>
      </c>
      <c r="J76" s="9" t="s">
        <v>42</v>
      </c>
      <c r="K76" s="7" t="s">
        <v>43</v>
      </c>
      <c r="L76" s="15">
        <f t="shared" si="7"/>
        <v>1436.88</v>
      </c>
    </row>
    <row r="77" spans="2:12" x14ac:dyDescent="0.25">
      <c r="B77" s="11" t="s">
        <v>159</v>
      </c>
      <c r="C77" s="11" t="s">
        <v>160</v>
      </c>
      <c r="D77" s="11" t="s">
        <v>23</v>
      </c>
      <c r="E77" s="13">
        <v>35812</v>
      </c>
      <c r="F77" s="7">
        <f t="shared" si="8"/>
        <v>25068.399999999998</v>
      </c>
      <c r="G77" s="7">
        <f t="shared" si="9"/>
        <v>32230.799999999999</v>
      </c>
      <c r="H77" s="9">
        <v>44800</v>
      </c>
      <c r="I77" s="12">
        <f t="shared" si="5"/>
        <v>1.2509773260359656</v>
      </c>
      <c r="J77" s="9" t="str">
        <f t="shared" si="6"/>
        <v>Sim</v>
      </c>
      <c r="K77" s="7" t="str">
        <f>IF(Tabela352[[#This Row],[Qualificação]]="AGENTE DE COMÉRCIO EXTERIOR",E77*0.25,IF(I77&gt;=90%,"",IF(AND(I77&gt;=70%,I77&lt;90%),"Prazo Adicional - K13§ 2º do art. 10*",IF(I77&lt;70%,E77*0.25))))</f>
        <v/>
      </c>
      <c r="L77" s="15">
        <f t="shared" si="7"/>
        <v>1432.48</v>
      </c>
    </row>
    <row r="78" spans="2:12" x14ac:dyDescent="0.25">
      <c r="B78" s="11" t="s">
        <v>161</v>
      </c>
      <c r="C78" s="11" t="s">
        <v>162</v>
      </c>
      <c r="D78" s="11" t="s">
        <v>23</v>
      </c>
      <c r="E78" s="13">
        <v>35717</v>
      </c>
      <c r="F78" s="7">
        <f t="shared" si="8"/>
        <v>25001.899999999998</v>
      </c>
      <c r="G78" s="7">
        <f t="shared" si="9"/>
        <v>32145.3</v>
      </c>
      <c r="H78" s="9">
        <v>48400</v>
      </c>
      <c r="I78" s="12">
        <f t="shared" si="5"/>
        <v>1.3550970126270403</v>
      </c>
      <c r="J78" s="9" t="str">
        <f t="shared" si="6"/>
        <v>Sim</v>
      </c>
      <c r="K78" s="7" t="str">
        <f>IF(Tabela352[[#This Row],[Qualificação]]="AGENTE DE COMÉRCIO EXTERIOR",E78*0.25,IF(I78&gt;=90%,"",IF(AND(I78&gt;=70%,I78&lt;90%),"Prazo Adicional - K13§ 2º do art. 10*",IF(I78&lt;70%,E78*0.25))))</f>
        <v/>
      </c>
      <c r="L78" s="15">
        <f t="shared" si="7"/>
        <v>1428.68</v>
      </c>
    </row>
    <row r="79" spans="2:12" x14ac:dyDescent="0.25">
      <c r="B79" s="11" t="s">
        <v>163</v>
      </c>
      <c r="C79" s="11" t="s">
        <v>164</v>
      </c>
      <c r="D79" s="11" t="s">
        <v>23</v>
      </c>
      <c r="E79" s="13">
        <v>35536</v>
      </c>
      <c r="F79" s="7">
        <f t="shared" si="8"/>
        <v>24875.199999999997</v>
      </c>
      <c r="G79" s="7">
        <f t="shared" si="9"/>
        <v>31982.400000000001</v>
      </c>
      <c r="H79" s="9">
        <v>36480</v>
      </c>
      <c r="I79" s="12">
        <f t="shared" ref="I79:I142" si="10">H79/E79</f>
        <v>1.0265646105357946</v>
      </c>
      <c r="J79" s="9" t="str">
        <f t="shared" ref="J79:J142" si="11">IF(I79&gt;=90%,"Sim","Não")</f>
        <v>Sim</v>
      </c>
      <c r="K79" s="7" t="str">
        <f>IF(Tabela352[[#This Row],[Qualificação]]="AGENTE DE COMÉRCIO EXTERIOR",E79*0.25,IF(I79&gt;=90%,"",IF(AND(I79&gt;=70%,I79&lt;90%),"Prazo Adicional - K13§ 2º do art. 10*",IF(I79&lt;70%,E79*0.25))))</f>
        <v/>
      </c>
      <c r="L79" s="15">
        <f t="shared" ref="L79:L142" si="12">E79*0.04</f>
        <v>1421.44</v>
      </c>
    </row>
    <row r="80" spans="2:12" x14ac:dyDescent="0.25">
      <c r="B80" s="11" t="s">
        <v>165</v>
      </c>
      <c r="C80" s="11" t="s">
        <v>166</v>
      </c>
      <c r="D80" s="11" t="s">
        <v>23</v>
      </c>
      <c r="E80" s="13">
        <v>35318</v>
      </c>
      <c r="F80" s="7">
        <f t="shared" si="8"/>
        <v>24722.6</v>
      </c>
      <c r="G80" s="7">
        <f t="shared" si="9"/>
        <v>31786.2</v>
      </c>
      <c r="H80" s="9">
        <v>19000</v>
      </c>
      <c r="I80" s="12">
        <f t="shared" si="10"/>
        <v>0.53796930743530214</v>
      </c>
      <c r="J80" s="9" t="str">
        <f t="shared" si="11"/>
        <v>Não</v>
      </c>
      <c r="K80" s="7">
        <f>IF(Tabela352[[#This Row],[Qualificação]]="AGENTE DE COMÉRCIO EXTERIOR",E80*0.25,IF(I80&gt;=90%,"",IF(AND(I80&gt;=70%,I80&lt;90%),"Prazo Adicional - K13§ 2º do art. 10*",IF(I80&lt;70%,E80*0.25))))</f>
        <v>8829.5</v>
      </c>
      <c r="L80" s="15">
        <f t="shared" si="12"/>
        <v>1412.72</v>
      </c>
    </row>
    <row r="81" spans="2:12" x14ac:dyDescent="0.25">
      <c r="B81" s="11" t="s">
        <v>167</v>
      </c>
      <c r="C81" s="11" t="s">
        <v>168</v>
      </c>
      <c r="D81" s="11" t="s">
        <v>23</v>
      </c>
      <c r="E81" s="13">
        <v>33115</v>
      </c>
      <c r="F81" s="7">
        <f t="shared" si="8"/>
        <v>23180.5</v>
      </c>
      <c r="G81" s="7">
        <f t="shared" si="9"/>
        <v>29803.5</v>
      </c>
      <c r="H81" s="9">
        <v>0</v>
      </c>
      <c r="I81" s="12">
        <f t="shared" si="10"/>
        <v>0</v>
      </c>
      <c r="J81" s="9" t="str">
        <f t="shared" si="11"/>
        <v>Não</v>
      </c>
      <c r="K81" s="7">
        <f>IF(Tabela352[[#This Row],[Qualificação]]="AGENTE DE COMÉRCIO EXTERIOR",E81*0.25,IF(I81&gt;=90%,"",IF(AND(I81&gt;=70%,I81&lt;90%),"Prazo Adicional - K13§ 2º do art. 10*",IF(I81&lt;70%,E81*0.25))))</f>
        <v>8278.75</v>
      </c>
      <c r="L81" s="15">
        <f t="shared" si="12"/>
        <v>1324.6000000000001</v>
      </c>
    </row>
    <row r="82" spans="2:12" x14ac:dyDescent="0.25">
      <c r="B82" s="11" t="s">
        <v>169</v>
      </c>
      <c r="C82" s="11" t="s">
        <v>170</v>
      </c>
      <c r="D82" s="11" t="s">
        <v>23</v>
      </c>
      <c r="E82" s="13">
        <v>32282</v>
      </c>
      <c r="F82" s="7">
        <f t="shared" si="8"/>
        <v>22597.399999999998</v>
      </c>
      <c r="G82" s="7">
        <f t="shared" si="9"/>
        <v>29053.8</v>
      </c>
      <c r="H82" s="9"/>
      <c r="I82" s="12" t="s">
        <v>41</v>
      </c>
      <c r="J82" s="9" t="s">
        <v>42</v>
      </c>
      <c r="K82" s="7" t="s">
        <v>43</v>
      </c>
      <c r="L82" s="15">
        <f t="shared" si="12"/>
        <v>1291.28</v>
      </c>
    </row>
    <row r="83" spans="2:12" x14ac:dyDescent="0.25">
      <c r="B83" s="11" t="s">
        <v>171</v>
      </c>
      <c r="C83" s="11" t="s">
        <v>172</v>
      </c>
      <c r="D83" s="11" t="s">
        <v>23</v>
      </c>
      <c r="E83" s="13">
        <v>31048</v>
      </c>
      <c r="F83" s="7">
        <f t="shared" si="8"/>
        <v>21733.599999999999</v>
      </c>
      <c r="G83" s="7">
        <f t="shared" si="9"/>
        <v>27943.200000000001</v>
      </c>
      <c r="H83" s="9">
        <v>0</v>
      </c>
      <c r="I83" s="12">
        <f t="shared" si="10"/>
        <v>0</v>
      </c>
      <c r="J83" s="9" t="str">
        <f t="shared" si="11"/>
        <v>Não</v>
      </c>
      <c r="K83" s="7">
        <f>IF(Tabela352[[#This Row],[Qualificação]]="AGENTE DE COMÉRCIO EXTERIOR",E83*0.25,IF(I83&gt;=90%,"",IF(AND(I83&gt;=70%,I83&lt;90%),"Prazo Adicional - K13§ 2º do art. 10*",IF(I83&lt;70%,E83*0.25))))</f>
        <v>7762</v>
      </c>
      <c r="L83" s="15">
        <f t="shared" si="12"/>
        <v>1241.92</v>
      </c>
    </row>
    <row r="84" spans="2:12" x14ac:dyDescent="0.25">
      <c r="B84" s="11" t="s">
        <v>173</v>
      </c>
      <c r="C84" s="11" t="s">
        <v>174</v>
      </c>
      <c r="D84" s="11" t="s">
        <v>20</v>
      </c>
      <c r="E84" s="13">
        <v>30841</v>
      </c>
      <c r="F84" s="7">
        <f t="shared" si="8"/>
        <v>21588.699999999997</v>
      </c>
      <c r="G84" s="7">
        <f t="shared" si="9"/>
        <v>27756.9</v>
      </c>
      <c r="H84" s="9">
        <v>30000</v>
      </c>
      <c r="I84" s="12">
        <f t="shared" si="10"/>
        <v>0.97273110469829127</v>
      </c>
      <c r="J84" s="9" t="str">
        <f t="shared" si="11"/>
        <v>Sim</v>
      </c>
      <c r="K84" s="7" t="str">
        <f>IF(Tabela352[[#This Row],[Qualificação]]="AGENTE DE COMÉRCIO EXTERIOR",E84*0.25,IF(I84&gt;=90%,"",IF(AND(I84&gt;=70%,I84&lt;90%),"Prazo Adicional - K13§ 2º do art. 10*",IF(I84&lt;70%,E84*0.25))))</f>
        <v/>
      </c>
      <c r="L84" s="15">
        <f t="shared" si="12"/>
        <v>1233.6400000000001</v>
      </c>
    </row>
    <row r="85" spans="2:12" x14ac:dyDescent="0.25">
      <c r="B85" s="11" t="s">
        <v>175</v>
      </c>
      <c r="C85" s="11" t="s">
        <v>176</v>
      </c>
      <c r="D85" s="11" t="s">
        <v>23</v>
      </c>
      <c r="E85" s="13">
        <v>30753</v>
      </c>
      <c r="F85" s="7">
        <f t="shared" si="8"/>
        <v>21527.1</v>
      </c>
      <c r="G85" s="7">
        <f t="shared" si="9"/>
        <v>27677.7</v>
      </c>
      <c r="H85" s="9">
        <v>34000</v>
      </c>
      <c r="I85" s="12">
        <f t="shared" si="10"/>
        <v>1.105583195135434</v>
      </c>
      <c r="J85" s="9" t="str">
        <f t="shared" si="11"/>
        <v>Sim</v>
      </c>
      <c r="K85" s="7" t="str">
        <f>IF(Tabela352[[#This Row],[Qualificação]]="AGENTE DE COMÉRCIO EXTERIOR",E85*0.25,IF(I85&gt;=90%,"",IF(AND(I85&gt;=70%,I85&lt;90%),"Prazo Adicional - K13§ 2º do art. 10*",IF(I85&lt;70%,E85*0.25))))</f>
        <v/>
      </c>
      <c r="L85" s="15">
        <f t="shared" si="12"/>
        <v>1230.1200000000001</v>
      </c>
    </row>
    <row r="86" spans="2:12" x14ac:dyDescent="0.25">
      <c r="B86" s="11" t="s">
        <v>177</v>
      </c>
      <c r="C86" s="11" t="s">
        <v>178</v>
      </c>
      <c r="D86" s="11" t="s">
        <v>23</v>
      </c>
      <c r="E86" s="13">
        <v>30727</v>
      </c>
      <c r="F86" s="7">
        <f t="shared" si="8"/>
        <v>21508.899999999998</v>
      </c>
      <c r="G86" s="7">
        <f t="shared" si="9"/>
        <v>27654.3</v>
      </c>
      <c r="H86" s="9">
        <v>0</v>
      </c>
      <c r="I86" s="12">
        <f t="shared" si="10"/>
        <v>0</v>
      </c>
      <c r="J86" s="9" t="str">
        <f t="shared" si="11"/>
        <v>Não</v>
      </c>
      <c r="K86" s="7">
        <f>IF(Tabela352[[#This Row],[Qualificação]]="AGENTE DE COMÉRCIO EXTERIOR",E86*0.25,IF(I86&gt;=90%,"",IF(AND(I86&gt;=70%,I86&lt;90%),"Prazo Adicional - K13§ 2º do art. 10*",IF(I86&lt;70%,E86*0.25))))</f>
        <v>7681.75</v>
      </c>
      <c r="L86" s="15">
        <f t="shared" si="12"/>
        <v>1229.08</v>
      </c>
    </row>
    <row r="87" spans="2:12" x14ac:dyDescent="0.25">
      <c r="B87" s="11" t="s">
        <v>179</v>
      </c>
      <c r="C87" s="11" t="s">
        <v>180</v>
      </c>
      <c r="D87" s="11" t="s">
        <v>23</v>
      </c>
      <c r="E87" s="13">
        <v>28650</v>
      </c>
      <c r="F87" s="7">
        <f t="shared" si="8"/>
        <v>20055</v>
      </c>
      <c r="G87" s="7">
        <f t="shared" si="9"/>
        <v>25785</v>
      </c>
      <c r="H87" s="9">
        <v>65000</v>
      </c>
      <c r="I87" s="12">
        <f t="shared" si="10"/>
        <v>2.2687609075043631</v>
      </c>
      <c r="J87" s="9" t="str">
        <f t="shared" si="11"/>
        <v>Sim</v>
      </c>
      <c r="K87" s="7" t="str">
        <f>IF(Tabela352[[#This Row],[Qualificação]]="AGENTE DE COMÉRCIO EXTERIOR",E87*0.25,IF(I87&gt;=90%,"",IF(AND(I87&gt;=70%,I87&lt;90%),"Prazo Adicional - K13§ 2º do art. 10*",IF(I87&lt;70%,E87*0.25))))</f>
        <v/>
      </c>
      <c r="L87" s="15">
        <f t="shared" si="12"/>
        <v>1146</v>
      </c>
    </row>
    <row r="88" spans="2:12" x14ac:dyDescent="0.25">
      <c r="B88" s="11" t="s">
        <v>181</v>
      </c>
      <c r="C88" s="11" t="s">
        <v>182</v>
      </c>
      <c r="D88" s="11" t="s">
        <v>23</v>
      </c>
      <c r="E88" s="13">
        <v>28451</v>
      </c>
      <c r="F88" s="7">
        <f t="shared" si="8"/>
        <v>19915.699999999997</v>
      </c>
      <c r="G88" s="7">
        <f t="shared" si="9"/>
        <v>25605.9</v>
      </c>
      <c r="H88" s="9"/>
      <c r="I88" s="12" t="s">
        <v>41</v>
      </c>
      <c r="J88" s="9" t="s">
        <v>42</v>
      </c>
      <c r="K88" s="7" t="s">
        <v>43</v>
      </c>
      <c r="L88" s="15">
        <f t="shared" si="12"/>
        <v>1138.04</v>
      </c>
    </row>
    <row r="89" spans="2:12" x14ac:dyDescent="0.25">
      <c r="B89" s="11" t="s">
        <v>183</v>
      </c>
      <c r="C89" s="11" t="s">
        <v>184</v>
      </c>
      <c r="D89" s="11" t="s">
        <v>23</v>
      </c>
      <c r="E89" s="13">
        <v>28395</v>
      </c>
      <c r="F89" s="7">
        <f t="shared" si="8"/>
        <v>19876.5</v>
      </c>
      <c r="G89" s="7">
        <f t="shared" si="9"/>
        <v>25555.5</v>
      </c>
      <c r="H89" s="9">
        <v>30000</v>
      </c>
      <c r="I89" s="12">
        <f t="shared" si="10"/>
        <v>1.0565240359218173</v>
      </c>
      <c r="J89" s="9" t="str">
        <f t="shared" si="11"/>
        <v>Sim</v>
      </c>
      <c r="K89" s="7" t="str">
        <f>IF(Tabela352[[#This Row],[Qualificação]]="AGENTE DE COMÉRCIO EXTERIOR",E89*0.25,IF(I89&gt;=90%,"",IF(AND(I89&gt;=70%,I89&lt;90%),"Prazo Adicional - K13§ 2º do art. 10*",IF(I89&lt;70%,E89*0.25))))</f>
        <v/>
      </c>
      <c r="L89" s="15">
        <f t="shared" si="12"/>
        <v>1135.8</v>
      </c>
    </row>
    <row r="90" spans="2:12" x14ac:dyDescent="0.25">
      <c r="B90" s="11" t="s">
        <v>185</v>
      </c>
      <c r="C90" s="11" t="s">
        <v>186</v>
      </c>
      <c r="D90" s="11" t="s">
        <v>23</v>
      </c>
      <c r="E90" s="13">
        <v>28198</v>
      </c>
      <c r="F90" s="7">
        <f t="shared" si="8"/>
        <v>19738.599999999999</v>
      </c>
      <c r="G90" s="7">
        <f t="shared" si="9"/>
        <v>25378.2</v>
      </c>
      <c r="H90" s="9">
        <v>18000</v>
      </c>
      <c r="I90" s="12">
        <f t="shared" si="10"/>
        <v>0.63834314490389388</v>
      </c>
      <c r="J90" s="9" t="str">
        <f t="shared" si="11"/>
        <v>Não</v>
      </c>
      <c r="K90" s="7">
        <f>IF(Tabela352[[#This Row],[Qualificação]]="AGENTE DE COMÉRCIO EXTERIOR",E90*0.25,IF(I90&gt;=90%,"",IF(AND(I90&gt;=70%,I90&lt;90%),"Prazo Adicional - K13§ 2º do art. 10*",IF(I90&lt;70%,E90*0.25))))</f>
        <v>7049.5</v>
      </c>
      <c r="L90" s="15">
        <f t="shared" si="12"/>
        <v>1127.92</v>
      </c>
    </row>
    <row r="91" spans="2:12" x14ac:dyDescent="0.25">
      <c r="B91" s="11" t="s">
        <v>187</v>
      </c>
      <c r="C91" s="11" t="s">
        <v>188</v>
      </c>
      <c r="D91" s="11" t="s">
        <v>23</v>
      </c>
      <c r="E91" s="13">
        <v>27770</v>
      </c>
      <c r="F91" s="7">
        <f t="shared" si="8"/>
        <v>19439</v>
      </c>
      <c r="G91" s="7">
        <f t="shared" si="9"/>
        <v>24993</v>
      </c>
      <c r="H91" s="9">
        <v>46320</v>
      </c>
      <c r="I91" s="12">
        <f t="shared" si="10"/>
        <v>1.6679870363701836</v>
      </c>
      <c r="J91" s="9" t="str">
        <f t="shared" si="11"/>
        <v>Sim</v>
      </c>
      <c r="K91" s="7" t="str">
        <f>IF(Tabela352[[#This Row],[Qualificação]]="AGENTE DE COMÉRCIO EXTERIOR",E91*0.25,IF(I91&gt;=90%,"",IF(AND(I91&gt;=70%,I91&lt;90%),"Prazo Adicional - K13§ 2º do art. 10*",IF(I91&lt;70%,E91*0.25))))</f>
        <v/>
      </c>
      <c r="L91" s="15">
        <f t="shared" si="12"/>
        <v>1110.8</v>
      </c>
    </row>
    <row r="92" spans="2:12" x14ac:dyDescent="0.25">
      <c r="B92" s="11" t="s">
        <v>189</v>
      </c>
      <c r="C92" s="11" t="s">
        <v>190</v>
      </c>
      <c r="D92" s="11" t="s">
        <v>23</v>
      </c>
      <c r="E92" s="13">
        <v>27378</v>
      </c>
      <c r="F92" s="7">
        <f t="shared" si="8"/>
        <v>19164.599999999999</v>
      </c>
      <c r="G92" s="7">
        <f t="shared" si="9"/>
        <v>24640.2</v>
      </c>
      <c r="H92" s="9">
        <v>15000</v>
      </c>
      <c r="I92" s="12">
        <f t="shared" si="10"/>
        <v>0.54788516326977865</v>
      </c>
      <c r="J92" s="9" t="str">
        <f t="shared" si="11"/>
        <v>Não</v>
      </c>
      <c r="K92" s="7">
        <f>IF(Tabela352[[#This Row],[Qualificação]]="AGENTE DE COMÉRCIO EXTERIOR",E92*0.25,IF(I92&gt;=90%,"",IF(AND(I92&gt;=70%,I92&lt;90%),"Prazo Adicional - K13§ 2º do art. 10*",IF(I92&lt;70%,E92*0.25))))</f>
        <v>6844.5</v>
      </c>
      <c r="L92" s="15">
        <f t="shared" si="12"/>
        <v>1095.1200000000001</v>
      </c>
    </row>
    <row r="93" spans="2:12" x14ac:dyDescent="0.25">
      <c r="B93" s="11" t="s">
        <v>191</v>
      </c>
      <c r="C93" s="11" t="s">
        <v>192</v>
      </c>
      <c r="D93" s="11" t="s">
        <v>23</v>
      </c>
      <c r="E93" s="13">
        <v>26101</v>
      </c>
      <c r="F93" s="7">
        <f t="shared" si="8"/>
        <v>18270.699999999997</v>
      </c>
      <c r="G93" s="7">
        <f t="shared" si="9"/>
        <v>23490.9</v>
      </c>
      <c r="H93" s="9">
        <v>0</v>
      </c>
      <c r="I93" s="12">
        <f t="shared" si="10"/>
        <v>0</v>
      </c>
      <c r="J93" s="9" t="str">
        <f t="shared" si="11"/>
        <v>Não</v>
      </c>
      <c r="K93" s="7">
        <f>IF(Tabela352[[#This Row],[Qualificação]]="AGENTE DE COMÉRCIO EXTERIOR",E93*0.25,IF(I93&gt;=90%,"",IF(AND(I93&gt;=70%,I93&lt;90%),"Prazo Adicional - K13§ 2º do art. 10*",IF(I93&lt;70%,E93*0.25))))</f>
        <v>6525.25</v>
      </c>
      <c r="L93" s="15">
        <f t="shared" si="12"/>
        <v>1044.04</v>
      </c>
    </row>
    <row r="94" spans="2:12" x14ac:dyDescent="0.25">
      <c r="B94" s="11" t="s">
        <v>193</v>
      </c>
      <c r="C94" s="11" t="s">
        <v>194</v>
      </c>
      <c r="D94" s="11" t="s">
        <v>23</v>
      </c>
      <c r="E94" s="13">
        <v>25556</v>
      </c>
      <c r="F94" s="7">
        <f t="shared" si="8"/>
        <v>17889.199999999997</v>
      </c>
      <c r="G94" s="7">
        <f t="shared" si="9"/>
        <v>23000.400000000001</v>
      </c>
      <c r="H94" s="9">
        <v>23440</v>
      </c>
      <c r="I94" s="12">
        <f t="shared" si="10"/>
        <v>0.91720143997495696</v>
      </c>
      <c r="J94" s="9" t="str">
        <f t="shared" si="11"/>
        <v>Sim</v>
      </c>
      <c r="K94" s="7" t="str">
        <f>IF(Tabela352[[#This Row],[Qualificação]]="AGENTE DE COMÉRCIO EXTERIOR",E94*0.25,IF(I94&gt;=90%,"",IF(AND(I94&gt;=70%,I94&lt;90%),"Prazo Adicional - K13§ 2º do art. 10*",IF(I94&lt;70%,E94*0.25))))</f>
        <v/>
      </c>
      <c r="L94" s="15">
        <f t="shared" si="12"/>
        <v>1022.24</v>
      </c>
    </row>
    <row r="95" spans="2:12" x14ac:dyDescent="0.25">
      <c r="B95" s="11" t="s">
        <v>195</v>
      </c>
      <c r="C95" s="11" t="s">
        <v>196</v>
      </c>
      <c r="D95" s="11" t="s">
        <v>23</v>
      </c>
      <c r="E95" s="13">
        <v>25474</v>
      </c>
      <c r="F95" s="7">
        <f t="shared" si="8"/>
        <v>17831.8</v>
      </c>
      <c r="G95" s="7">
        <f t="shared" si="9"/>
        <v>22926.600000000002</v>
      </c>
      <c r="H95" s="9">
        <v>30000</v>
      </c>
      <c r="I95" s="12">
        <f t="shared" si="10"/>
        <v>1.1776713511815968</v>
      </c>
      <c r="J95" s="9" t="str">
        <f t="shared" si="11"/>
        <v>Sim</v>
      </c>
      <c r="K95" s="7" t="str">
        <f>IF(Tabela352[[#This Row],[Qualificação]]="AGENTE DE COMÉRCIO EXTERIOR",E95*0.25,IF(I95&gt;=90%,"",IF(AND(I95&gt;=70%,I95&lt;90%),"Prazo Adicional - K13§ 2º do art. 10*",IF(I95&lt;70%,E95*0.25))))</f>
        <v/>
      </c>
      <c r="L95" s="15">
        <f t="shared" si="12"/>
        <v>1018.96</v>
      </c>
    </row>
    <row r="96" spans="2:12" x14ac:dyDescent="0.25">
      <c r="B96" s="11" t="s">
        <v>197</v>
      </c>
      <c r="C96" s="11" t="s">
        <v>198</v>
      </c>
      <c r="D96" s="11" t="s">
        <v>23</v>
      </c>
      <c r="E96" s="13">
        <v>25341</v>
      </c>
      <c r="F96" s="7">
        <f t="shared" si="8"/>
        <v>17738.699999999997</v>
      </c>
      <c r="G96" s="7">
        <f t="shared" si="9"/>
        <v>22806.9</v>
      </c>
      <c r="H96" s="9">
        <v>30000</v>
      </c>
      <c r="I96" s="12">
        <f t="shared" si="10"/>
        <v>1.1838522552385462</v>
      </c>
      <c r="J96" s="9" t="str">
        <f t="shared" si="11"/>
        <v>Sim</v>
      </c>
      <c r="K96" s="7" t="str">
        <f>IF(Tabela352[[#This Row],[Qualificação]]="AGENTE DE COMÉRCIO EXTERIOR",E96*0.25,IF(I96&gt;=90%,"",IF(AND(I96&gt;=70%,I96&lt;90%),"Prazo Adicional - K13§ 2º do art. 10*",IF(I96&lt;70%,E96*0.25))))</f>
        <v/>
      </c>
      <c r="L96" s="15">
        <f t="shared" si="12"/>
        <v>1013.64</v>
      </c>
    </row>
    <row r="97" spans="2:12" x14ac:dyDescent="0.25">
      <c r="B97" s="11" t="s">
        <v>199</v>
      </c>
      <c r="C97" s="11" t="s">
        <v>200</v>
      </c>
      <c r="D97" s="11" t="s">
        <v>23</v>
      </c>
      <c r="E97" s="13">
        <v>25011</v>
      </c>
      <c r="F97" s="7">
        <f t="shared" si="8"/>
        <v>17507.699999999997</v>
      </c>
      <c r="G97" s="7">
        <f t="shared" si="9"/>
        <v>22509.9</v>
      </c>
      <c r="H97" s="9">
        <v>0</v>
      </c>
      <c r="I97" s="12">
        <f t="shared" si="10"/>
        <v>0</v>
      </c>
      <c r="J97" s="9" t="str">
        <f t="shared" si="11"/>
        <v>Não</v>
      </c>
      <c r="K97" s="7">
        <f>IF(Tabela352[[#This Row],[Qualificação]]="AGENTE DE COMÉRCIO EXTERIOR",E97*0.25,IF(I97&gt;=90%,"",IF(AND(I97&gt;=70%,I97&lt;90%),"Prazo Adicional - K13§ 2º do art. 10*",IF(I97&lt;70%,E97*0.25))))</f>
        <v>6252.75</v>
      </c>
      <c r="L97" s="15">
        <f t="shared" si="12"/>
        <v>1000.44</v>
      </c>
    </row>
    <row r="98" spans="2:12" x14ac:dyDescent="0.25">
      <c r="B98" s="11" t="s">
        <v>201</v>
      </c>
      <c r="C98" s="11" t="s">
        <v>202</v>
      </c>
      <c r="D98" s="11" t="s">
        <v>23</v>
      </c>
      <c r="E98" s="13">
        <v>24986</v>
      </c>
      <c r="F98" s="7">
        <f t="shared" si="8"/>
        <v>17490.199999999997</v>
      </c>
      <c r="G98" s="7">
        <f t="shared" si="9"/>
        <v>22487.4</v>
      </c>
      <c r="H98" s="9">
        <v>17000</v>
      </c>
      <c r="I98" s="12">
        <f t="shared" si="10"/>
        <v>0.6803810133674858</v>
      </c>
      <c r="J98" s="9" t="str">
        <f t="shared" si="11"/>
        <v>Não</v>
      </c>
      <c r="K98" s="7">
        <f>IF(Tabela352[[#This Row],[Qualificação]]="AGENTE DE COMÉRCIO EXTERIOR",E98*0.25,IF(I98&gt;=90%,"",IF(AND(I98&gt;=70%,I98&lt;90%),"Prazo Adicional - K13§ 2º do art. 10*",IF(I98&lt;70%,E98*0.25))))</f>
        <v>6246.5</v>
      </c>
      <c r="L98" s="15">
        <f t="shared" si="12"/>
        <v>999.44</v>
      </c>
    </row>
    <row r="99" spans="2:12" x14ac:dyDescent="0.25">
      <c r="B99" s="11" t="s">
        <v>203</v>
      </c>
      <c r="C99" s="11" t="s">
        <v>204</v>
      </c>
      <c r="D99" s="11" t="s">
        <v>23</v>
      </c>
      <c r="E99" s="13">
        <v>24974</v>
      </c>
      <c r="F99" s="7">
        <f t="shared" si="8"/>
        <v>17481.8</v>
      </c>
      <c r="G99" s="7">
        <f t="shared" si="9"/>
        <v>22476.600000000002</v>
      </c>
      <c r="H99" s="9">
        <v>42000</v>
      </c>
      <c r="I99" s="12">
        <f t="shared" si="10"/>
        <v>1.6817490189797388</v>
      </c>
      <c r="J99" s="9" t="str">
        <f t="shared" si="11"/>
        <v>Sim</v>
      </c>
      <c r="K99" s="7" t="str">
        <f>IF(Tabela352[[#This Row],[Qualificação]]="AGENTE DE COMÉRCIO EXTERIOR",E99*0.25,IF(I99&gt;=90%,"",IF(AND(I99&gt;=70%,I99&lt;90%),"Prazo Adicional - K13§ 2º do art. 10*",IF(I99&lt;70%,E99*0.25))))</f>
        <v/>
      </c>
      <c r="L99" s="15">
        <f t="shared" si="12"/>
        <v>998.96</v>
      </c>
    </row>
    <row r="100" spans="2:12" x14ac:dyDescent="0.25">
      <c r="B100" s="11" t="s">
        <v>205</v>
      </c>
      <c r="C100" s="11" t="s">
        <v>206</v>
      </c>
      <c r="D100" s="11" t="s">
        <v>23</v>
      </c>
      <c r="E100" s="13">
        <v>23909</v>
      </c>
      <c r="F100" s="7">
        <f t="shared" si="8"/>
        <v>16736.3</v>
      </c>
      <c r="G100" s="7">
        <f t="shared" si="9"/>
        <v>21518.100000000002</v>
      </c>
      <c r="H100" s="9">
        <v>14000</v>
      </c>
      <c r="I100" s="12">
        <f t="shared" si="10"/>
        <v>0.58555355723786018</v>
      </c>
      <c r="J100" s="9" t="str">
        <f t="shared" si="11"/>
        <v>Não</v>
      </c>
      <c r="K100" s="7">
        <f>IF(Tabela352[[#This Row],[Qualificação]]="AGENTE DE COMÉRCIO EXTERIOR",E100*0.25,IF(I100&gt;=90%,"",IF(AND(I100&gt;=70%,I100&lt;90%),"Prazo Adicional - K13§ 2º do art. 10*",IF(I100&lt;70%,E100*0.25))))</f>
        <v>5977.25</v>
      </c>
      <c r="L100" s="15">
        <f t="shared" si="12"/>
        <v>956.36</v>
      </c>
    </row>
    <row r="101" spans="2:12" x14ac:dyDescent="0.25">
      <c r="B101" s="11" t="s">
        <v>207</v>
      </c>
      <c r="C101" s="11" t="s">
        <v>208</v>
      </c>
      <c r="D101" s="11" t="s">
        <v>23</v>
      </c>
      <c r="E101" s="13">
        <v>21846</v>
      </c>
      <c r="F101" s="7">
        <f t="shared" si="8"/>
        <v>15292.199999999999</v>
      </c>
      <c r="G101" s="7">
        <f t="shared" si="9"/>
        <v>19661.400000000001</v>
      </c>
      <c r="H101" s="9">
        <v>30730</v>
      </c>
      <c r="I101" s="12">
        <f t="shared" si="10"/>
        <v>1.4066648356678568</v>
      </c>
      <c r="J101" s="9" t="str">
        <f t="shared" si="11"/>
        <v>Sim</v>
      </c>
      <c r="K101" s="7" t="str">
        <f>IF(Tabela352[[#This Row],[Qualificação]]="AGENTE DE COMÉRCIO EXTERIOR",E101*0.25,IF(I101&gt;=90%,"",IF(AND(I101&gt;=70%,I101&lt;90%),"Prazo Adicional - K13§ 2º do art. 10*",IF(I101&lt;70%,E101*0.25))))</f>
        <v/>
      </c>
      <c r="L101" s="15">
        <f t="shared" si="12"/>
        <v>873.84</v>
      </c>
    </row>
    <row r="102" spans="2:12" x14ac:dyDescent="0.25">
      <c r="B102" s="11" t="s">
        <v>209</v>
      </c>
      <c r="C102" s="11" t="s">
        <v>210</v>
      </c>
      <c r="D102" s="11" t="s">
        <v>23</v>
      </c>
      <c r="E102" s="13">
        <v>21764</v>
      </c>
      <c r="F102" s="7">
        <f t="shared" si="8"/>
        <v>15234.8</v>
      </c>
      <c r="G102" s="7">
        <f t="shared" si="9"/>
        <v>19587.600000000002</v>
      </c>
      <c r="H102" s="9">
        <v>9000</v>
      </c>
      <c r="I102" s="12">
        <f t="shared" si="10"/>
        <v>0.413526925197574</v>
      </c>
      <c r="J102" s="9" t="str">
        <f t="shared" si="11"/>
        <v>Não</v>
      </c>
      <c r="K102" s="7">
        <f>IF(Tabela352[[#This Row],[Qualificação]]="AGENTE DE COMÉRCIO EXTERIOR",E102*0.25,IF(I102&gt;=90%,"",IF(AND(I102&gt;=70%,I102&lt;90%),"Prazo Adicional - K13§ 2º do art. 10*",IF(I102&lt;70%,E102*0.25))))</f>
        <v>5441</v>
      </c>
      <c r="L102" s="15">
        <f t="shared" si="12"/>
        <v>870.56000000000006</v>
      </c>
    </row>
    <row r="103" spans="2:12" x14ac:dyDescent="0.25">
      <c r="B103" s="11" t="s">
        <v>211</v>
      </c>
      <c r="C103" s="11" t="s">
        <v>212</v>
      </c>
      <c r="D103" s="11" t="s">
        <v>23</v>
      </c>
      <c r="E103" s="13">
        <v>21660</v>
      </c>
      <c r="F103" s="7">
        <f t="shared" si="8"/>
        <v>15161.999999999998</v>
      </c>
      <c r="G103" s="7">
        <f t="shared" si="9"/>
        <v>19494</v>
      </c>
      <c r="H103" s="9">
        <v>21232</v>
      </c>
      <c r="I103" s="12">
        <f t="shared" si="10"/>
        <v>0.98024007386888279</v>
      </c>
      <c r="J103" s="9" t="str">
        <f t="shared" si="11"/>
        <v>Sim</v>
      </c>
      <c r="K103" s="7" t="str">
        <f>IF(Tabela352[[#This Row],[Qualificação]]="AGENTE DE COMÉRCIO EXTERIOR",E103*0.25,IF(I103&gt;=90%,"",IF(AND(I103&gt;=70%,I103&lt;90%),"Prazo Adicional - K13§ 2º do art. 10*",IF(I103&lt;70%,E103*0.25))))</f>
        <v/>
      </c>
      <c r="L103" s="15">
        <f t="shared" si="12"/>
        <v>866.4</v>
      </c>
    </row>
    <row r="104" spans="2:12" x14ac:dyDescent="0.25">
      <c r="B104" s="11" t="s">
        <v>213</v>
      </c>
      <c r="C104" s="11" t="s">
        <v>214</v>
      </c>
      <c r="D104" s="11" t="s">
        <v>23</v>
      </c>
      <c r="E104" s="13">
        <v>21377</v>
      </c>
      <c r="F104" s="7">
        <f t="shared" si="8"/>
        <v>14963.9</v>
      </c>
      <c r="G104" s="7">
        <f t="shared" si="9"/>
        <v>19239.3</v>
      </c>
      <c r="H104" s="9">
        <v>0</v>
      </c>
      <c r="I104" s="12">
        <f t="shared" si="10"/>
        <v>0</v>
      </c>
      <c r="J104" s="9" t="str">
        <f t="shared" si="11"/>
        <v>Não</v>
      </c>
      <c r="K104" s="7">
        <f>IF(Tabela352[[#This Row],[Qualificação]]="AGENTE DE COMÉRCIO EXTERIOR",E104*0.25,IF(I104&gt;=90%,"",IF(AND(I104&gt;=70%,I104&lt;90%),"Prazo Adicional - K13§ 2º do art. 10*",IF(I104&lt;70%,E104*0.25))))</f>
        <v>5344.25</v>
      </c>
      <c r="L104" s="15">
        <f t="shared" si="12"/>
        <v>855.08</v>
      </c>
    </row>
    <row r="105" spans="2:12" x14ac:dyDescent="0.25">
      <c r="B105" s="11" t="s">
        <v>215</v>
      </c>
      <c r="C105" s="11" t="s">
        <v>216</v>
      </c>
      <c r="D105" s="11" t="s">
        <v>23</v>
      </c>
      <c r="E105" s="13">
        <v>19074</v>
      </c>
      <c r="F105" s="7">
        <f t="shared" si="8"/>
        <v>13351.8</v>
      </c>
      <c r="G105" s="7">
        <f t="shared" si="9"/>
        <v>17166.600000000002</v>
      </c>
      <c r="H105" s="9">
        <v>20000</v>
      </c>
      <c r="I105" s="12">
        <f t="shared" si="10"/>
        <v>1.0485477613505294</v>
      </c>
      <c r="J105" s="9" t="str">
        <f t="shared" si="11"/>
        <v>Sim</v>
      </c>
      <c r="K105" s="7" t="str">
        <f>IF(Tabela352[[#This Row],[Qualificação]]="AGENTE DE COMÉRCIO EXTERIOR",E105*0.25,IF(I105&gt;=90%,"",IF(AND(I105&gt;=70%,I105&lt;90%),"Prazo Adicional - K13§ 2º do art. 10*",IF(I105&lt;70%,E105*0.25))))</f>
        <v/>
      </c>
      <c r="L105" s="15">
        <f t="shared" si="12"/>
        <v>762.96</v>
      </c>
    </row>
    <row r="106" spans="2:12" x14ac:dyDescent="0.25">
      <c r="B106" s="11" t="s">
        <v>217</v>
      </c>
      <c r="C106" s="11" t="s">
        <v>218</v>
      </c>
      <c r="D106" s="11" t="s">
        <v>23</v>
      </c>
      <c r="E106" s="13">
        <v>18625</v>
      </c>
      <c r="F106" s="7">
        <f t="shared" si="8"/>
        <v>13037.5</v>
      </c>
      <c r="G106" s="7">
        <f t="shared" si="9"/>
        <v>16762.5</v>
      </c>
      <c r="H106" s="9">
        <v>20800</v>
      </c>
      <c r="I106" s="12">
        <f t="shared" si="10"/>
        <v>1.1167785234899328</v>
      </c>
      <c r="J106" s="9" t="str">
        <f t="shared" si="11"/>
        <v>Sim</v>
      </c>
      <c r="K106" s="7" t="str">
        <f>IF(Tabela352[[#This Row],[Qualificação]]="AGENTE DE COMÉRCIO EXTERIOR",E106*0.25,IF(I106&gt;=90%,"",IF(AND(I106&gt;=70%,I106&lt;90%),"Prazo Adicional - K13§ 2º do art. 10*",IF(I106&lt;70%,E106*0.25))))</f>
        <v/>
      </c>
      <c r="L106" s="15">
        <f t="shared" si="12"/>
        <v>745</v>
      </c>
    </row>
    <row r="107" spans="2:12" x14ac:dyDescent="0.25">
      <c r="B107" s="11" t="s">
        <v>219</v>
      </c>
      <c r="C107" s="11" t="s">
        <v>220</v>
      </c>
      <c r="D107" s="11" t="s">
        <v>23</v>
      </c>
      <c r="E107" s="13">
        <v>18166</v>
      </c>
      <c r="F107" s="7">
        <f t="shared" si="8"/>
        <v>12716.199999999999</v>
      </c>
      <c r="G107" s="7">
        <f t="shared" si="9"/>
        <v>16349.4</v>
      </c>
      <c r="H107" s="9">
        <v>25020</v>
      </c>
      <c r="I107" s="12">
        <f t="shared" si="10"/>
        <v>1.3772982494770449</v>
      </c>
      <c r="J107" s="9" t="str">
        <f t="shared" si="11"/>
        <v>Sim</v>
      </c>
      <c r="K107" s="7" t="str">
        <f>IF(Tabela352[[#This Row],[Qualificação]]="AGENTE DE COMÉRCIO EXTERIOR",E107*0.25,IF(I107&gt;=90%,"",IF(AND(I107&gt;=70%,I107&lt;90%),"Prazo Adicional - K13§ 2º do art. 10*",IF(I107&lt;70%,E107*0.25))))</f>
        <v/>
      </c>
      <c r="L107" s="15">
        <f t="shared" si="12"/>
        <v>726.64</v>
      </c>
    </row>
    <row r="108" spans="2:12" x14ac:dyDescent="0.25">
      <c r="B108" s="11" t="s">
        <v>221</v>
      </c>
      <c r="C108" s="11" t="s">
        <v>222</v>
      </c>
      <c r="D108" s="11" t="s">
        <v>23</v>
      </c>
      <c r="E108" s="13">
        <v>16822</v>
      </c>
      <c r="F108" s="7">
        <f t="shared" si="8"/>
        <v>11775.4</v>
      </c>
      <c r="G108" s="7">
        <f t="shared" si="9"/>
        <v>15139.800000000001</v>
      </c>
      <c r="H108" s="9">
        <v>0</v>
      </c>
      <c r="I108" s="12">
        <f t="shared" si="10"/>
        <v>0</v>
      </c>
      <c r="J108" s="9" t="str">
        <f t="shared" si="11"/>
        <v>Não</v>
      </c>
      <c r="K108" s="7">
        <f>IF(Tabela352[[#This Row],[Qualificação]]="AGENTE DE COMÉRCIO EXTERIOR",E108*0.25,IF(I108&gt;=90%,"",IF(AND(I108&gt;=70%,I108&lt;90%),"Prazo Adicional - K13§ 2º do art. 10*",IF(I108&lt;70%,E108*0.25))))</f>
        <v>4205.5</v>
      </c>
      <c r="L108" s="15">
        <f t="shared" si="12"/>
        <v>672.88</v>
      </c>
    </row>
    <row r="109" spans="2:12" x14ac:dyDescent="0.25">
      <c r="B109" s="11" t="s">
        <v>223</v>
      </c>
      <c r="C109" s="11" t="s">
        <v>224</v>
      </c>
      <c r="D109" s="11" t="s">
        <v>23</v>
      </c>
      <c r="E109" s="13">
        <v>16599</v>
      </c>
      <c r="F109" s="7">
        <f t="shared" si="8"/>
        <v>11619.3</v>
      </c>
      <c r="G109" s="7">
        <f t="shared" si="9"/>
        <v>14939.1</v>
      </c>
      <c r="H109" s="9">
        <v>0</v>
      </c>
      <c r="I109" s="12">
        <f t="shared" si="10"/>
        <v>0</v>
      </c>
      <c r="J109" s="9" t="str">
        <f t="shared" si="11"/>
        <v>Não</v>
      </c>
      <c r="K109" s="7">
        <f>IF(Tabela352[[#This Row],[Qualificação]]="AGENTE DE COMÉRCIO EXTERIOR",E109*0.25,IF(I109&gt;=90%,"",IF(AND(I109&gt;=70%,I109&lt;90%),"Prazo Adicional - K13§ 2º do art. 10*",IF(I109&lt;70%,E109*0.25))))</f>
        <v>4149.75</v>
      </c>
      <c r="L109" s="15">
        <f t="shared" si="12"/>
        <v>663.96</v>
      </c>
    </row>
    <row r="110" spans="2:12" x14ac:dyDescent="0.25">
      <c r="B110" s="11" t="s">
        <v>225</v>
      </c>
      <c r="C110" s="11" t="s">
        <v>226</v>
      </c>
      <c r="D110" s="11" t="s">
        <v>23</v>
      </c>
      <c r="E110" s="13">
        <v>16401</v>
      </c>
      <c r="F110" s="7">
        <f t="shared" si="8"/>
        <v>11480.699999999999</v>
      </c>
      <c r="G110" s="7">
        <f t="shared" si="9"/>
        <v>14760.9</v>
      </c>
      <c r="H110" s="9">
        <v>9000</v>
      </c>
      <c r="I110" s="12">
        <f t="shared" si="10"/>
        <v>0.54874702762026706</v>
      </c>
      <c r="J110" s="9" t="str">
        <f t="shared" si="11"/>
        <v>Não</v>
      </c>
      <c r="K110" s="7">
        <f>IF(Tabela352[[#This Row],[Qualificação]]="AGENTE DE COMÉRCIO EXTERIOR",E110*0.25,IF(I110&gt;=90%,"",IF(AND(I110&gt;=70%,I110&lt;90%),"Prazo Adicional - K13§ 2º do art. 10*",IF(I110&lt;70%,E110*0.25))))</f>
        <v>4100.25</v>
      </c>
      <c r="L110" s="15">
        <f t="shared" si="12"/>
        <v>656.04</v>
      </c>
    </row>
    <row r="111" spans="2:12" x14ac:dyDescent="0.25">
      <c r="B111" s="11" t="s">
        <v>227</v>
      </c>
      <c r="C111" s="11" t="s">
        <v>228</v>
      </c>
      <c r="D111" s="11" t="s">
        <v>23</v>
      </c>
      <c r="E111" s="13">
        <v>15805</v>
      </c>
      <c r="F111" s="7">
        <f t="shared" si="8"/>
        <v>11063.5</v>
      </c>
      <c r="G111" s="7">
        <f t="shared" si="9"/>
        <v>14224.5</v>
      </c>
      <c r="H111" s="9">
        <v>20000</v>
      </c>
      <c r="I111" s="12">
        <f t="shared" si="10"/>
        <v>1.2654223347042075</v>
      </c>
      <c r="J111" s="9" t="str">
        <f t="shared" si="11"/>
        <v>Sim</v>
      </c>
      <c r="K111" s="7" t="str">
        <f>IF(Tabela352[[#This Row],[Qualificação]]="AGENTE DE COMÉRCIO EXTERIOR",E111*0.25,IF(I111&gt;=90%,"",IF(AND(I111&gt;=70%,I111&lt;90%),"Prazo Adicional - K13§ 2º do art. 10*",IF(I111&lt;70%,E111*0.25))))</f>
        <v/>
      </c>
      <c r="L111" s="15">
        <f t="shared" si="12"/>
        <v>632.20000000000005</v>
      </c>
    </row>
    <row r="112" spans="2:12" x14ac:dyDescent="0.25">
      <c r="B112" s="11" t="s">
        <v>229</v>
      </c>
      <c r="C112" s="11" t="s">
        <v>230</v>
      </c>
      <c r="D112" s="11" t="s">
        <v>23</v>
      </c>
      <c r="E112" s="13">
        <v>15393</v>
      </c>
      <c r="F112" s="7">
        <f t="shared" si="8"/>
        <v>10775.099999999999</v>
      </c>
      <c r="G112" s="7">
        <f t="shared" si="9"/>
        <v>13853.7</v>
      </c>
      <c r="H112" s="9">
        <v>20000</v>
      </c>
      <c r="I112" s="12">
        <f t="shared" si="10"/>
        <v>1.2992918859221725</v>
      </c>
      <c r="J112" s="9" t="str">
        <f t="shared" si="11"/>
        <v>Sim</v>
      </c>
      <c r="K112" s="7" t="str">
        <f>IF(Tabela352[[#This Row],[Qualificação]]="AGENTE DE COMÉRCIO EXTERIOR",E112*0.25,IF(I112&gt;=90%,"",IF(AND(I112&gt;=70%,I112&lt;90%),"Prazo Adicional - K13§ 2º do art. 10*",IF(I112&lt;70%,E112*0.25))))</f>
        <v/>
      </c>
      <c r="L112" s="15">
        <f t="shared" si="12"/>
        <v>615.72</v>
      </c>
    </row>
    <row r="113" spans="2:12" x14ac:dyDescent="0.25">
      <c r="B113" s="11" t="s">
        <v>231</v>
      </c>
      <c r="C113" s="11" t="s">
        <v>232</v>
      </c>
      <c r="D113" s="11" t="s">
        <v>23</v>
      </c>
      <c r="E113" s="13">
        <v>14979</v>
      </c>
      <c r="F113" s="7">
        <f t="shared" si="8"/>
        <v>10485.299999999999</v>
      </c>
      <c r="G113" s="7">
        <f t="shared" si="9"/>
        <v>13481.1</v>
      </c>
      <c r="H113" s="9">
        <v>15000</v>
      </c>
      <c r="I113" s="12">
        <f t="shared" si="10"/>
        <v>1.001401962747847</v>
      </c>
      <c r="J113" s="9" t="str">
        <f t="shared" si="11"/>
        <v>Sim</v>
      </c>
      <c r="K113" s="7" t="str">
        <f>IF(Tabela352[[#This Row],[Qualificação]]="AGENTE DE COMÉRCIO EXTERIOR",E113*0.25,IF(I113&gt;=90%,"",IF(AND(I113&gt;=70%,I113&lt;90%),"Prazo Adicional - K13§ 2º do art. 10*",IF(I113&lt;70%,E113*0.25))))</f>
        <v/>
      </c>
      <c r="L113" s="15">
        <f t="shared" si="12"/>
        <v>599.16</v>
      </c>
    </row>
    <row r="114" spans="2:12" x14ac:dyDescent="0.25">
      <c r="B114" s="11" t="s">
        <v>233</v>
      </c>
      <c r="C114" s="11" t="s">
        <v>234</v>
      </c>
      <c r="D114" s="11" t="s">
        <v>23</v>
      </c>
      <c r="E114" s="13">
        <v>14608</v>
      </c>
      <c r="F114" s="7">
        <f t="shared" si="8"/>
        <v>10225.599999999999</v>
      </c>
      <c r="G114" s="7">
        <f t="shared" si="9"/>
        <v>13147.2</v>
      </c>
      <c r="H114" s="9">
        <v>15000</v>
      </c>
      <c r="I114" s="12">
        <f t="shared" si="10"/>
        <v>1.0268346111719606</v>
      </c>
      <c r="J114" s="9" t="str">
        <f t="shared" si="11"/>
        <v>Sim</v>
      </c>
      <c r="K114" s="7" t="str">
        <f>IF(Tabela352[[#This Row],[Qualificação]]="AGENTE DE COMÉRCIO EXTERIOR",E114*0.25,IF(I114&gt;=90%,"",IF(AND(I114&gt;=70%,I114&lt;90%),"Prazo Adicional - K13§ 2º do art. 10*",IF(I114&lt;70%,E114*0.25))))</f>
        <v/>
      </c>
      <c r="L114" s="15">
        <f t="shared" si="12"/>
        <v>584.32000000000005</v>
      </c>
    </row>
    <row r="115" spans="2:12" x14ac:dyDescent="0.25">
      <c r="B115" s="11" t="s">
        <v>235</v>
      </c>
      <c r="C115" s="11" t="s">
        <v>236</v>
      </c>
      <c r="D115" s="11" t="s">
        <v>23</v>
      </c>
      <c r="E115" s="13">
        <v>14557</v>
      </c>
      <c r="F115" s="7">
        <f t="shared" si="8"/>
        <v>10189.9</v>
      </c>
      <c r="G115" s="7">
        <f t="shared" si="9"/>
        <v>13101.300000000001</v>
      </c>
      <c r="H115" s="9">
        <v>15000</v>
      </c>
      <c r="I115" s="12">
        <f t="shared" si="10"/>
        <v>1.0304320945249708</v>
      </c>
      <c r="J115" s="9" t="str">
        <f t="shared" si="11"/>
        <v>Sim</v>
      </c>
      <c r="K115" s="7" t="str">
        <f>IF(Tabela352[[#This Row],[Qualificação]]="AGENTE DE COMÉRCIO EXTERIOR",E115*0.25,IF(I115&gt;=90%,"",IF(AND(I115&gt;=70%,I115&lt;90%),"Prazo Adicional - K13§ 2º do art. 10*",IF(I115&lt;70%,E115*0.25))))</f>
        <v/>
      </c>
      <c r="L115" s="15">
        <f t="shared" si="12"/>
        <v>582.28</v>
      </c>
    </row>
    <row r="116" spans="2:12" x14ac:dyDescent="0.25">
      <c r="B116" s="11" t="s">
        <v>237</v>
      </c>
      <c r="C116" s="11" t="s">
        <v>238</v>
      </c>
      <c r="D116" s="11" t="s">
        <v>23</v>
      </c>
      <c r="E116" s="13">
        <v>14539</v>
      </c>
      <c r="F116" s="7">
        <f t="shared" si="8"/>
        <v>10177.299999999999</v>
      </c>
      <c r="G116" s="7">
        <f t="shared" si="9"/>
        <v>13085.1</v>
      </c>
      <c r="H116" s="9">
        <v>38405</v>
      </c>
      <c r="I116" s="12">
        <f t="shared" si="10"/>
        <v>2.6415159226906941</v>
      </c>
      <c r="J116" s="9" t="str">
        <f t="shared" si="11"/>
        <v>Sim</v>
      </c>
      <c r="K116" s="7" t="str">
        <f>IF(Tabela352[[#This Row],[Qualificação]]="AGENTE DE COMÉRCIO EXTERIOR",E116*0.25,IF(I116&gt;=90%,"",IF(AND(I116&gt;=70%,I116&lt;90%),"Prazo Adicional - K13§ 2º do art. 10*",IF(I116&lt;70%,E116*0.25))))</f>
        <v/>
      </c>
      <c r="L116" s="15">
        <f t="shared" si="12"/>
        <v>581.56000000000006</v>
      </c>
    </row>
    <row r="117" spans="2:12" x14ac:dyDescent="0.25">
      <c r="B117" s="11" t="s">
        <v>239</v>
      </c>
      <c r="C117" s="11" t="s">
        <v>240</v>
      </c>
      <c r="D117" s="11" t="s">
        <v>23</v>
      </c>
      <c r="E117" s="13">
        <v>14496</v>
      </c>
      <c r="F117" s="7">
        <f t="shared" si="8"/>
        <v>10147.199999999999</v>
      </c>
      <c r="G117" s="7">
        <f t="shared" si="9"/>
        <v>13046.4</v>
      </c>
      <c r="H117" s="9">
        <v>0</v>
      </c>
      <c r="I117" s="12">
        <f t="shared" si="10"/>
        <v>0</v>
      </c>
      <c r="J117" s="9" t="str">
        <f t="shared" si="11"/>
        <v>Não</v>
      </c>
      <c r="K117" s="7">
        <f>IF(Tabela352[[#This Row],[Qualificação]]="AGENTE DE COMÉRCIO EXTERIOR",E117*0.25,IF(I117&gt;=90%,"",IF(AND(I117&gt;=70%,I117&lt;90%),"Prazo Adicional - K13§ 2º do art. 10*",IF(I117&lt;70%,E117*0.25))))</f>
        <v>3624</v>
      </c>
      <c r="L117" s="15">
        <f t="shared" si="12"/>
        <v>579.84</v>
      </c>
    </row>
    <row r="118" spans="2:12" x14ac:dyDescent="0.25">
      <c r="B118" s="11" t="s">
        <v>241</v>
      </c>
      <c r="C118" s="11" t="s">
        <v>242</v>
      </c>
      <c r="D118" s="11" t="s">
        <v>20</v>
      </c>
      <c r="E118" s="13">
        <v>13182</v>
      </c>
      <c r="F118" s="7">
        <f t="shared" si="8"/>
        <v>9227.4</v>
      </c>
      <c r="G118" s="7">
        <f t="shared" si="9"/>
        <v>11863.800000000001</v>
      </c>
      <c r="H118" s="9">
        <v>0</v>
      </c>
      <c r="I118" s="12">
        <f t="shared" si="10"/>
        <v>0</v>
      </c>
      <c r="J118" s="9" t="str">
        <f t="shared" si="11"/>
        <v>Não</v>
      </c>
      <c r="K118" s="7">
        <f>IF(Tabela352[[#This Row],[Qualificação]]="AGENTE DE COMÉRCIO EXTERIOR",E118*0.25,IF(I118&gt;=90%,"",IF(AND(I118&gt;=70%,I118&lt;90%),"Prazo Adicional - K13§ 2º do art. 10*",IF(I118&lt;70%,E118*0.25))))</f>
        <v>3295.5</v>
      </c>
      <c r="L118" s="15">
        <f t="shared" si="12"/>
        <v>527.28</v>
      </c>
    </row>
    <row r="119" spans="2:12" x14ac:dyDescent="0.25">
      <c r="B119" s="11" t="s">
        <v>243</v>
      </c>
      <c r="C119" s="11" t="s">
        <v>244</v>
      </c>
      <c r="D119" s="11" t="s">
        <v>23</v>
      </c>
      <c r="E119" s="13">
        <v>12871</v>
      </c>
      <c r="F119" s="7">
        <f t="shared" si="8"/>
        <v>9009.6999999999989</v>
      </c>
      <c r="G119" s="7">
        <f t="shared" si="9"/>
        <v>11583.9</v>
      </c>
      <c r="H119" s="9">
        <v>20500</v>
      </c>
      <c r="I119" s="12">
        <f t="shared" si="10"/>
        <v>1.5927278377748426</v>
      </c>
      <c r="J119" s="9" t="str">
        <f t="shared" si="11"/>
        <v>Sim</v>
      </c>
      <c r="K119" s="7" t="str">
        <f>IF(Tabela352[[#This Row],[Qualificação]]="AGENTE DE COMÉRCIO EXTERIOR",E119*0.25,IF(I119&gt;=90%,"",IF(AND(I119&gt;=70%,I119&lt;90%),"Prazo Adicional - K13§ 2º do art. 10*",IF(I119&lt;70%,E119*0.25))))</f>
        <v/>
      </c>
      <c r="L119" s="15">
        <f t="shared" si="12"/>
        <v>514.84</v>
      </c>
    </row>
    <row r="120" spans="2:12" x14ac:dyDescent="0.25">
      <c r="B120" s="11" t="s">
        <v>245</v>
      </c>
      <c r="C120" s="11" t="s">
        <v>246</v>
      </c>
      <c r="D120" s="11" t="s">
        <v>23</v>
      </c>
      <c r="E120" s="13">
        <v>12465</v>
      </c>
      <c r="F120" s="7">
        <f t="shared" si="8"/>
        <v>8725.5</v>
      </c>
      <c r="G120" s="7">
        <f t="shared" si="9"/>
        <v>11218.5</v>
      </c>
      <c r="H120" s="9">
        <v>2640</v>
      </c>
      <c r="I120" s="12">
        <f t="shared" si="10"/>
        <v>0.21179302045728038</v>
      </c>
      <c r="J120" s="9" t="str">
        <f t="shared" si="11"/>
        <v>Não</v>
      </c>
      <c r="K120" s="7">
        <f>IF(Tabela352[[#This Row],[Qualificação]]="AGENTE DE COMÉRCIO EXTERIOR",E120*0.25,IF(I120&gt;=90%,"",IF(AND(I120&gt;=70%,I120&lt;90%),"Prazo Adicional - K13§ 2º do art. 10*",IF(I120&lt;70%,E120*0.25))))</f>
        <v>3116.25</v>
      </c>
      <c r="L120" s="15">
        <f t="shared" si="12"/>
        <v>498.6</v>
      </c>
    </row>
    <row r="121" spans="2:12" x14ac:dyDescent="0.25">
      <c r="B121" s="11" t="s">
        <v>247</v>
      </c>
      <c r="C121" s="11" t="s">
        <v>248</v>
      </c>
      <c r="D121" s="11" t="s">
        <v>23</v>
      </c>
      <c r="E121" s="13">
        <v>12150</v>
      </c>
      <c r="F121" s="7">
        <f t="shared" si="8"/>
        <v>8505</v>
      </c>
      <c r="G121" s="7">
        <f t="shared" si="9"/>
        <v>10935</v>
      </c>
      <c r="H121" s="9">
        <v>13000</v>
      </c>
      <c r="I121" s="12">
        <f t="shared" si="10"/>
        <v>1.0699588477366255</v>
      </c>
      <c r="J121" s="9" t="str">
        <f t="shared" si="11"/>
        <v>Sim</v>
      </c>
      <c r="K121" s="7" t="str">
        <f>IF(Tabela352[[#This Row],[Qualificação]]="AGENTE DE COMÉRCIO EXTERIOR",E121*0.25,IF(I121&gt;=90%,"",IF(AND(I121&gt;=70%,I121&lt;90%),"Prazo Adicional - K13§ 2º do art. 10*",IF(I121&lt;70%,E121*0.25))))</f>
        <v/>
      </c>
      <c r="L121" s="15">
        <f t="shared" si="12"/>
        <v>486</v>
      </c>
    </row>
    <row r="122" spans="2:12" x14ac:dyDescent="0.25">
      <c r="B122" s="11" t="s">
        <v>249</v>
      </c>
      <c r="C122" s="11" t="s">
        <v>250</v>
      </c>
      <c r="D122" s="11" t="s">
        <v>23</v>
      </c>
      <c r="E122" s="13">
        <v>11939</v>
      </c>
      <c r="F122" s="7">
        <f t="shared" si="8"/>
        <v>8357.2999999999993</v>
      </c>
      <c r="G122" s="7">
        <f t="shared" si="9"/>
        <v>10745.1</v>
      </c>
      <c r="H122" s="9">
        <v>0</v>
      </c>
      <c r="I122" s="12">
        <f t="shared" si="10"/>
        <v>0</v>
      </c>
      <c r="J122" s="9" t="str">
        <f t="shared" si="11"/>
        <v>Não</v>
      </c>
      <c r="K122" s="7">
        <f>IF(Tabela352[[#This Row],[Qualificação]]="AGENTE DE COMÉRCIO EXTERIOR",E122*0.25,IF(I122&gt;=90%,"",IF(AND(I122&gt;=70%,I122&lt;90%),"Prazo Adicional - K13§ 2º do art. 10*",IF(I122&lt;70%,E122*0.25))))</f>
        <v>2984.75</v>
      </c>
      <c r="L122" s="15">
        <f t="shared" si="12"/>
        <v>477.56</v>
      </c>
    </row>
    <row r="123" spans="2:12" x14ac:dyDescent="0.25">
      <c r="B123" s="11" t="s">
        <v>251</v>
      </c>
      <c r="C123" s="11" t="s">
        <v>252</v>
      </c>
      <c r="D123" s="11" t="s">
        <v>23</v>
      </c>
      <c r="E123" s="13">
        <v>11614</v>
      </c>
      <c r="F123" s="7">
        <f t="shared" si="8"/>
        <v>8129.7999999999993</v>
      </c>
      <c r="G123" s="7">
        <f t="shared" si="9"/>
        <v>10452.6</v>
      </c>
      <c r="H123" s="9">
        <v>15000</v>
      </c>
      <c r="I123" s="12">
        <f t="shared" si="10"/>
        <v>1.2915446874461856</v>
      </c>
      <c r="J123" s="9" t="str">
        <f t="shared" si="11"/>
        <v>Sim</v>
      </c>
      <c r="K123" s="7" t="str">
        <f>IF(Tabela352[[#This Row],[Qualificação]]="AGENTE DE COMÉRCIO EXTERIOR",E123*0.25,IF(I123&gt;=90%,"",IF(AND(I123&gt;=70%,I123&lt;90%),"Prazo Adicional - K13§ 2º do art. 10*",IF(I123&lt;70%,E123*0.25))))</f>
        <v/>
      </c>
      <c r="L123" s="15">
        <f t="shared" si="12"/>
        <v>464.56</v>
      </c>
    </row>
    <row r="124" spans="2:12" x14ac:dyDescent="0.25">
      <c r="B124" s="11" t="s">
        <v>253</v>
      </c>
      <c r="C124" s="11" t="s">
        <v>254</v>
      </c>
      <c r="D124" s="11" t="s">
        <v>23</v>
      </c>
      <c r="E124" s="13">
        <v>10776</v>
      </c>
      <c r="F124" s="7">
        <f t="shared" si="8"/>
        <v>7543.2</v>
      </c>
      <c r="G124" s="7">
        <f t="shared" si="9"/>
        <v>9698.4</v>
      </c>
      <c r="H124" s="9">
        <v>0</v>
      </c>
      <c r="I124" s="12">
        <f t="shared" si="10"/>
        <v>0</v>
      </c>
      <c r="J124" s="9" t="str">
        <f t="shared" si="11"/>
        <v>Não</v>
      </c>
      <c r="K124" s="7">
        <f>IF(Tabela352[[#This Row],[Qualificação]]="AGENTE DE COMÉRCIO EXTERIOR",E124*0.25,IF(I124&gt;=90%,"",IF(AND(I124&gt;=70%,I124&lt;90%),"Prazo Adicional - K13§ 2º do art. 10*",IF(I124&lt;70%,E124*0.25))))</f>
        <v>2694</v>
      </c>
      <c r="L124" s="15">
        <f t="shared" si="12"/>
        <v>431.04</v>
      </c>
    </row>
    <row r="125" spans="2:12" x14ac:dyDescent="0.25">
      <c r="B125" s="11" t="s">
        <v>255</v>
      </c>
      <c r="C125" s="11" t="s">
        <v>256</v>
      </c>
      <c r="D125" s="11" t="s">
        <v>23</v>
      </c>
      <c r="E125" s="13">
        <v>10674</v>
      </c>
      <c r="F125" s="7">
        <f t="shared" si="8"/>
        <v>7471.7999999999993</v>
      </c>
      <c r="G125" s="7">
        <f t="shared" si="9"/>
        <v>9606.6</v>
      </c>
      <c r="H125" s="9">
        <v>28460</v>
      </c>
      <c r="I125" s="12">
        <f t="shared" si="10"/>
        <v>2.6662919243020422</v>
      </c>
      <c r="J125" s="9" t="str">
        <f t="shared" si="11"/>
        <v>Sim</v>
      </c>
      <c r="K125" s="7" t="str">
        <f>IF(Tabela352[[#This Row],[Qualificação]]="AGENTE DE COMÉRCIO EXTERIOR",E125*0.25,IF(I125&gt;=90%,"",IF(AND(I125&gt;=70%,I125&lt;90%),"Prazo Adicional - K13§ 2º do art. 10*",IF(I125&lt;70%,E125*0.25))))</f>
        <v/>
      </c>
      <c r="L125" s="15">
        <f t="shared" si="12"/>
        <v>426.96000000000004</v>
      </c>
    </row>
    <row r="126" spans="2:12" x14ac:dyDescent="0.25">
      <c r="B126" s="11" t="s">
        <v>257</v>
      </c>
      <c r="C126" s="11" t="s">
        <v>258</v>
      </c>
      <c r="D126" s="11" t="s">
        <v>23</v>
      </c>
      <c r="E126" s="13">
        <v>10426</v>
      </c>
      <c r="F126" s="7">
        <f t="shared" si="8"/>
        <v>7298.2</v>
      </c>
      <c r="G126" s="7">
        <f t="shared" si="9"/>
        <v>9383.4</v>
      </c>
      <c r="H126" s="9"/>
      <c r="I126" s="12" t="s">
        <v>41</v>
      </c>
      <c r="J126" s="9" t="s">
        <v>42</v>
      </c>
      <c r="K126" s="7" t="s">
        <v>43</v>
      </c>
      <c r="L126" s="15">
        <f t="shared" si="12"/>
        <v>417.04</v>
      </c>
    </row>
    <row r="127" spans="2:12" x14ac:dyDescent="0.25">
      <c r="B127" s="11" t="s">
        <v>259</v>
      </c>
      <c r="C127" s="11" t="s">
        <v>260</v>
      </c>
      <c r="D127" s="11" t="s">
        <v>23</v>
      </c>
      <c r="E127" s="13">
        <v>10116</v>
      </c>
      <c r="F127" s="7">
        <f t="shared" si="8"/>
        <v>7081.2</v>
      </c>
      <c r="G127" s="7">
        <f t="shared" si="9"/>
        <v>9104.4</v>
      </c>
      <c r="H127" s="9">
        <v>10000</v>
      </c>
      <c r="I127" s="12">
        <f t="shared" si="10"/>
        <v>0.98853301700276786</v>
      </c>
      <c r="J127" s="9" t="str">
        <f t="shared" si="11"/>
        <v>Sim</v>
      </c>
      <c r="K127" s="7" t="str">
        <f>IF(Tabela352[[#This Row],[Qualificação]]="AGENTE DE COMÉRCIO EXTERIOR",E127*0.25,IF(I127&gt;=90%,"",IF(AND(I127&gt;=70%,I127&lt;90%),"Prazo Adicional - K13§ 2º do art. 10*",IF(I127&lt;70%,E127*0.25))))</f>
        <v/>
      </c>
      <c r="L127" s="15">
        <f t="shared" si="12"/>
        <v>404.64</v>
      </c>
    </row>
    <row r="128" spans="2:12" x14ac:dyDescent="0.25">
      <c r="B128" s="11" t="s">
        <v>261</v>
      </c>
      <c r="C128" s="11" t="s">
        <v>262</v>
      </c>
      <c r="D128" s="11" t="s">
        <v>132</v>
      </c>
      <c r="E128" s="13">
        <v>10055</v>
      </c>
      <c r="F128" s="7">
        <f t="shared" si="8"/>
        <v>7038.5</v>
      </c>
      <c r="G128" s="7">
        <f t="shared" si="9"/>
        <v>9049.5</v>
      </c>
      <c r="H128" s="9">
        <v>95000</v>
      </c>
      <c r="I128" s="12">
        <f t="shared" si="10"/>
        <v>9.4480358030830427</v>
      </c>
      <c r="J128" s="9" t="str">
        <f t="shared" si="11"/>
        <v>Sim</v>
      </c>
      <c r="K128" s="7">
        <f>IF(Tabela352[[#This Row],[Qualificação]]="AGENTE DE COMÉRCIO EXTERIOR",E128*0.25,IF(I128&gt;=90%,"",IF(AND(I128&gt;=70%,I128&lt;90%),"Prazo Adicional - K13§ 2º do art. 10*",IF(I128&lt;70%,E128*0.25))))</f>
        <v>2513.75</v>
      </c>
      <c r="L128" s="15">
        <f t="shared" si="12"/>
        <v>402.2</v>
      </c>
    </row>
    <row r="129" spans="2:12" x14ac:dyDescent="0.25">
      <c r="B129" s="11" t="s">
        <v>263</v>
      </c>
      <c r="C129" s="11" t="s">
        <v>264</v>
      </c>
      <c r="D129" s="11" t="s">
        <v>23</v>
      </c>
      <c r="E129" s="13">
        <v>9896</v>
      </c>
      <c r="F129" s="7">
        <f t="shared" si="8"/>
        <v>6927.2</v>
      </c>
      <c r="G129" s="7">
        <f t="shared" si="9"/>
        <v>8906.4</v>
      </c>
      <c r="H129" s="9">
        <v>16100</v>
      </c>
      <c r="I129" s="12">
        <f t="shared" si="10"/>
        <v>1.6269199676637025</v>
      </c>
      <c r="J129" s="9" t="str">
        <f t="shared" si="11"/>
        <v>Sim</v>
      </c>
      <c r="K129" s="7" t="str">
        <f>IF(Tabela352[[#This Row],[Qualificação]]="AGENTE DE COMÉRCIO EXTERIOR",E129*0.25,IF(I129&gt;=90%,"",IF(AND(I129&gt;=70%,I129&lt;90%),"Prazo Adicional - K13§ 2º do art. 10*",IF(I129&lt;70%,E129*0.25))))</f>
        <v/>
      </c>
      <c r="L129" s="15">
        <f t="shared" si="12"/>
        <v>395.84000000000003</v>
      </c>
    </row>
    <row r="130" spans="2:12" x14ac:dyDescent="0.25">
      <c r="B130" s="11" t="s">
        <v>265</v>
      </c>
      <c r="C130" s="11" t="s">
        <v>266</v>
      </c>
      <c r="D130" s="11" t="s">
        <v>23</v>
      </c>
      <c r="E130" s="13">
        <v>9827</v>
      </c>
      <c r="F130" s="7">
        <f t="shared" si="8"/>
        <v>6878.9</v>
      </c>
      <c r="G130" s="7">
        <f t="shared" si="9"/>
        <v>8844.3000000000011</v>
      </c>
      <c r="H130" s="9">
        <v>9960</v>
      </c>
      <c r="I130" s="12">
        <f t="shared" si="10"/>
        <v>1.0135341406329501</v>
      </c>
      <c r="J130" s="9" t="str">
        <f t="shared" si="11"/>
        <v>Sim</v>
      </c>
      <c r="K130" s="7" t="str">
        <f>IF(Tabela352[[#This Row],[Qualificação]]="AGENTE DE COMÉRCIO EXTERIOR",E130*0.25,IF(I130&gt;=90%,"",IF(AND(I130&gt;=70%,I130&lt;90%),"Prazo Adicional - K13§ 2º do art. 10*",IF(I130&lt;70%,E130*0.25))))</f>
        <v/>
      </c>
      <c r="L130" s="15">
        <f t="shared" si="12"/>
        <v>393.08</v>
      </c>
    </row>
    <row r="131" spans="2:12" x14ac:dyDescent="0.25">
      <c r="B131" s="11" t="s">
        <v>267</v>
      </c>
      <c r="C131" s="11" t="s">
        <v>268</v>
      </c>
      <c r="D131" s="11" t="s">
        <v>23</v>
      </c>
      <c r="E131" s="13">
        <v>8542</v>
      </c>
      <c r="F131" s="7">
        <f t="shared" si="8"/>
        <v>5979.4</v>
      </c>
      <c r="G131" s="7">
        <f t="shared" si="9"/>
        <v>7687.8</v>
      </c>
      <c r="H131" s="9">
        <v>0</v>
      </c>
      <c r="I131" s="12">
        <f t="shared" si="10"/>
        <v>0</v>
      </c>
      <c r="J131" s="9" t="str">
        <f t="shared" si="11"/>
        <v>Não</v>
      </c>
      <c r="K131" s="7">
        <f>IF(Tabela352[[#This Row],[Qualificação]]="AGENTE DE COMÉRCIO EXTERIOR",E131*0.25,IF(I131&gt;=90%,"",IF(AND(I131&gt;=70%,I131&lt;90%),"Prazo Adicional - K13§ 2º do art. 10*",IF(I131&lt;70%,E131*0.25))))</f>
        <v>2135.5</v>
      </c>
      <c r="L131" s="15">
        <f t="shared" si="12"/>
        <v>341.68</v>
      </c>
    </row>
    <row r="132" spans="2:12" x14ac:dyDescent="0.25">
      <c r="B132" s="11" t="s">
        <v>269</v>
      </c>
      <c r="C132" s="11" t="s">
        <v>270</v>
      </c>
      <c r="D132" s="11" t="s">
        <v>23</v>
      </c>
      <c r="E132" s="13">
        <v>8260</v>
      </c>
      <c r="F132" s="7">
        <f t="shared" si="8"/>
        <v>5782</v>
      </c>
      <c r="G132" s="7">
        <f t="shared" si="9"/>
        <v>7434</v>
      </c>
      <c r="H132" s="9">
        <v>8400</v>
      </c>
      <c r="I132" s="12">
        <f t="shared" si="10"/>
        <v>1.0169491525423728</v>
      </c>
      <c r="J132" s="9" t="str">
        <f t="shared" si="11"/>
        <v>Sim</v>
      </c>
      <c r="K132" s="7" t="str">
        <f>IF(Tabela352[[#This Row],[Qualificação]]="AGENTE DE COMÉRCIO EXTERIOR",E132*0.25,IF(I132&gt;=90%,"",IF(AND(I132&gt;=70%,I132&lt;90%),"Prazo Adicional - K13§ 2º do art. 10*",IF(I132&lt;70%,E132*0.25))))</f>
        <v/>
      </c>
      <c r="L132" s="15">
        <f t="shared" si="12"/>
        <v>330.40000000000003</v>
      </c>
    </row>
    <row r="133" spans="2:12" x14ac:dyDescent="0.25">
      <c r="B133" s="11" t="s">
        <v>271</v>
      </c>
      <c r="C133" s="11" t="s">
        <v>272</v>
      </c>
      <c r="D133" s="11" t="s">
        <v>23</v>
      </c>
      <c r="E133" s="13">
        <v>7650</v>
      </c>
      <c r="F133" s="7">
        <f t="shared" si="8"/>
        <v>5355</v>
      </c>
      <c r="G133" s="7">
        <f t="shared" si="9"/>
        <v>6885</v>
      </c>
      <c r="H133" s="9">
        <v>8000</v>
      </c>
      <c r="I133" s="12">
        <f t="shared" si="10"/>
        <v>1.0457516339869282</v>
      </c>
      <c r="J133" s="9" t="str">
        <f t="shared" si="11"/>
        <v>Sim</v>
      </c>
      <c r="K133" s="7" t="str">
        <f>IF(Tabela352[[#This Row],[Qualificação]]="AGENTE DE COMÉRCIO EXTERIOR",E133*0.25,IF(I133&gt;=90%,"",IF(AND(I133&gt;=70%,I133&lt;90%),"Prazo Adicional - K13§ 2º do art. 10*",IF(I133&lt;70%,E133*0.25))))</f>
        <v/>
      </c>
      <c r="L133" s="15">
        <f t="shared" si="12"/>
        <v>306</v>
      </c>
    </row>
    <row r="134" spans="2:12" x14ac:dyDescent="0.25">
      <c r="B134" s="11" t="s">
        <v>273</v>
      </c>
      <c r="C134" s="11" t="s">
        <v>274</v>
      </c>
      <c r="D134" s="11" t="s">
        <v>23</v>
      </c>
      <c r="E134" s="13">
        <v>6665</v>
      </c>
      <c r="F134" s="7">
        <f t="shared" si="8"/>
        <v>4665.5</v>
      </c>
      <c r="G134" s="7">
        <f t="shared" si="9"/>
        <v>5998.5</v>
      </c>
      <c r="H134" s="9">
        <v>0</v>
      </c>
      <c r="I134" s="12">
        <f t="shared" si="10"/>
        <v>0</v>
      </c>
      <c r="J134" s="9" t="str">
        <f t="shared" si="11"/>
        <v>Não</v>
      </c>
      <c r="K134" s="7">
        <f>IF(Tabela352[[#This Row],[Qualificação]]="AGENTE DE COMÉRCIO EXTERIOR",E134*0.25,IF(I134&gt;=90%,"",IF(AND(I134&gt;=70%,I134&lt;90%),"Prazo Adicional - K13§ 2º do art. 10*",IF(I134&lt;70%,E134*0.25))))</f>
        <v>1666.25</v>
      </c>
      <c r="L134" s="15">
        <f t="shared" si="12"/>
        <v>266.60000000000002</v>
      </c>
    </row>
    <row r="135" spans="2:12" x14ac:dyDescent="0.25">
      <c r="B135" s="11" t="s">
        <v>275</v>
      </c>
      <c r="C135" s="11" t="s">
        <v>276</v>
      </c>
      <c r="D135" s="11" t="s">
        <v>23</v>
      </c>
      <c r="E135" s="13">
        <v>6432</v>
      </c>
      <c r="F135" s="7">
        <f t="shared" si="8"/>
        <v>4502.3999999999996</v>
      </c>
      <c r="G135" s="7">
        <f t="shared" si="9"/>
        <v>5788.8</v>
      </c>
      <c r="H135" s="9"/>
      <c r="I135" s="12" t="s">
        <v>41</v>
      </c>
      <c r="J135" s="9" t="s">
        <v>42</v>
      </c>
      <c r="K135" s="7" t="s">
        <v>43</v>
      </c>
      <c r="L135" s="15">
        <f t="shared" si="12"/>
        <v>257.28000000000003</v>
      </c>
    </row>
    <row r="136" spans="2:12" x14ac:dyDescent="0.25">
      <c r="B136" s="11" t="s">
        <v>277</v>
      </c>
      <c r="C136" s="11" t="s">
        <v>278</v>
      </c>
      <c r="D136" s="11" t="s">
        <v>23</v>
      </c>
      <c r="E136" s="13">
        <v>6236</v>
      </c>
      <c r="F136" s="7">
        <f t="shared" si="8"/>
        <v>4365.2</v>
      </c>
      <c r="G136" s="7">
        <f t="shared" si="9"/>
        <v>5612.4000000000005</v>
      </c>
      <c r="H136" s="9">
        <v>0</v>
      </c>
      <c r="I136" s="12">
        <f t="shared" si="10"/>
        <v>0</v>
      </c>
      <c r="J136" s="9" t="str">
        <f t="shared" si="11"/>
        <v>Não</v>
      </c>
      <c r="K136" s="7">
        <f>IF(Tabela352[[#This Row],[Qualificação]]="AGENTE DE COMÉRCIO EXTERIOR",E136*0.25,IF(I136&gt;=90%,"",IF(AND(I136&gt;=70%,I136&lt;90%),"Prazo Adicional - K13§ 2º do art. 10*",IF(I136&lt;70%,E136*0.25))))</f>
        <v>1559</v>
      </c>
      <c r="L136" s="15">
        <f t="shared" si="12"/>
        <v>249.44</v>
      </c>
    </row>
    <row r="137" spans="2:12" x14ac:dyDescent="0.25">
      <c r="B137" s="11" t="s">
        <v>279</v>
      </c>
      <c r="C137" s="11" t="s">
        <v>280</v>
      </c>
      <c r="D137" s="11" t="s">
        <v>23</v>
      </c>
      <c r="E137" s="13">
        <v>5771</v>
      </c>
      <c r="F137" s="7">
        <f t="shared" si="8"/>
        <v>4039.7</v>
      </c>
      <c r="G137" s="7">
        <f t="shared" si="9"/>
        <v>5193.9000000000005</v>
      </c>
      <c r="H137" s="9">
        <v>3600</v>
      </c>
      <c r="I137" s="12">
        <f t="shared" si="10"/>
        <v>0.62380869866574251</v>
      </c>
      <c r="J137" s="9" t="str">
        <f t="shared" si="11"/>
        <v>Não</v>
      </c>
      <c r="K137" s="7">
        <f>IF(Tabela352[[#This Row],[Qualificação]]="AGENTE DE COMÉRCIO EXTERIOR",E137*0.25,IF(I137&gt;=90%,"",IF(AND(I137&gt;=70%,I137&lt;90%),"Prazo Adicional - K13§ 2º do art. 10*",IF(I137&lt;70%,E137*0.25))))</f>
        <v>1442.75</v>
      </c>
      <c r="L137" s="15">
        <f t="shared" si="12"/>
        <v>230.84</v>
      </c>
    </row>
    <row r="138" spans="2:12" x14ac:dyDescent="0.25">
      <c r="B138" s="11" t="s">
        <v>281</v>
      </c>
      <c r="C138" s="11" t="s">
        <v>282</v>
      </c>
      <c r="D138" s="11" t="s">
        <v>23</v>
      </c>
      <c r="E138" s="13">
        <v>5688</v>
      </c>
      <c r="F138" s="7">
        <f t="shared" ref="F138:F157" si="13">E138*0.7</f>
        <v>3981.6</v>
      </c>
      <c r="G138" s="7">
        <f t="shared" ref="G138:G157" si="14">E138*0.9</f>
        <v>5119.2</v>
      </c>
      <c r="H138" s="9">
        <v>0</v>
      </c>
      <c r="I138" s="12">
        <f t="shared" si="10"/>
        <v>0</v>
      </c>
      <c r="J138" s="9" t="str">
        <f t="shared" si="11"/>
        <v>Não</v>
      </c>
      <c r="K138" s="7">
        <f>IF(Tabela352[[#This Row],[Qualificação]]="AGENTE DE COMÉRCIO EXTERIOR",E138*0.25,IF(I138&gt;=90%,"",IF(AND(I138&gt;=70%,I138&lt;90%),"Prazo Adicional - K13§ 2º do art. 10*",IF(I138&lt;70%,E138*0.25))))</f>
        <v>1422</v>
      </c>
      <c r="L138" s="15">
        <f t="shared" si="12"/>
        <v>227.52</v>
      </c>
    </row>
    <row r="139" spans="2:12" x14ac:dyDescent="0.25">
      <c r="B139" s="11" t="s">
        <v>283</v>
      </c>
      <c r="C139" s="11" t="s">
        <v>284</v>
      </c>
      <c r="D139" s="11" t="s">
        <v>132</v>
      </c>
      <c r="E139" s="13">
        <v>5499</v>
      </c>
      <c r="F139" s="7">
        <f t="shared" si="13"/>
        <v>3849.2999999999997</v>
      </c>
      <c r="G139" s="7">
        <f t="shared" si="14"/>
        <v>4949.1000000000004</v>
      </c>
      <c r="H139" s="9">
        <v>0</v>
      </c>
      <c r="I139" s="12">
        <f t="shared" si="10"/>
        <v>0</v>
      </c>
      <c r="J139" s="9" t="str">
        <f t="shared" si="11"/>
        <v>Não</v>
      </c>
      <c r="K139" s="7">
        <f>IF(Tabela352[[#This Row],[Qualificação]]="AGENTE DE COMÉRCIO EXTERIOR",E139*0.25,IF(I139&gt;=90%,"",IF(AND(I139&gt;=70%,I139&lt;90%),"Prazo Adicional - K13§ 2º do art. 10*",IF(I139&lt;70%,E139*0.25))))</f>
        <v>1374.75</v>
      </c>
      <c r="L139" s="15">
        <f t="shared" si="12"/>
        <v>219.96</v>
      </c>
    </row>
    <row r="140" spans="2:12" x14ac:dyDescent="0.25">
      <c r="B140" s="11" t="s">
        <v>285</v>
      </c>
      <c r="C140" s="11" t="s">
        <v>286</v>
      </c>
      <c r="D140" s="11" t="s">
        <v>23</v>
      </c>
      <c r="E140" s="13">
        <v>5421</v>
      </c>
      <c r="F140" s="7">
        <f t="shared" si="13"/>
        <v>3794.7</v>
      </c>
      <c r="G140" s="7">
        <f t="shared" si="14"/>
        <v>4878.9000000000005</v>
      </c>
      <c r="H140" s="9">
        <v>0</v>
      </c>
      <c r="I140" s="12">
        <f t="shared" si="10"/>
        <v>0</v>
      </c>
      <c r="J140" s="9" t="str">
        <f t="shared" si="11"/>
        <v>Não</v>
      </c>
      <c r="K140" s="7">
        <f>IF(Tabela352[[#This Row],[Qualificação]]="AGENTE DE COMÉRCIO EXTERIOR",E140*0.25,IF(I140&gt;=90%,"",IF(AND(I140&gt;=70%,I140&lt;90%),"Prazo Adicional - K13§ 2º do art. 10*",IF(I140&lt;70%,E140*0.25))))</f>
        <v>1355.25</v>
      </c>
      <c r="L140" s="15">
        <f t="shared" si="12"/>
        <v>216.84</v>
      </c>
    </row>
    <row r="141" spans="2:12" x14ac:dyDescent="0.25">
      <c r="B141" s="11" t="s">
        <v>287</v>
      </c>
      <c r="C141" s="11" t="s">
        <v>288</v>
      </c>
      <c r="D141" s="11" t="s">
        <v>23</v>
      </c>
      <c r="E141" s="13">
        <v>4596</v>
      </c>
      <c r="F141" s="7">
        <f t="shared" si="13"/>
        <v>3217.2</v>
      </c>
      <c r="G141" s="7">
        <f t="shared" si="14"/>
        <v>4136.4000000000005</v>
      </c>
      <c r="H141" s="9">
        <v>0</v>
      </c>
      <c r="I141" s="12">
        <f t="shared" si="10"/>
        <v>0</v>
      </c>
      <c r="J141" s="9" t="str">
        <f t="shared" si="11"/>
        <v>Não</v>
      </c>
      <c r="K141" s="7">
        <f>IF(Tabela352[[#This Row],[Qualificação]]="AGENTE DE COMÉRCIO EXTERIOR",E141*0.25,IF(I141&gt;=90%,"",IF(AND(I141&gt;=70%,I141&lt;90%),"Prazo Adicional - K13§ 2º do art. 10*",IF(I141&lt;70%,E141*0.25))))</f>
        <v>1149</v>
      </c>
      <c r="L141" s="15">
        <f t="shared" si="12"/>
        <v>183.84</v>
      </c>
    </row>
    <row r="142" spans="2:12" x14ac:dyDescent="0.25">
      <c r="B142" s="11" t="s">
        <v>289</v>
      </c>
      <c r="C142" s="11" t="s">
        <v>290</v>
      </c>
      <c r="D142" s="11" t="s">
        <v>23</v>
      </c>
      <c r="E142" s="13">
        <v>4399</v>
      </c>
      <c r="F142" s="7">
        <f t="shared" si="13"/>
        <v>3079.2999999999997</v>
      </c>
      <c r="G142" s="7">
        <f t="shared" si="14"/>
        <v>3959.1</v>
      </c>
      <c r="H142" s="9">
        <v>15000</v>
      </c>
      <c r="I142" s="12">
        <f t="shared" si="10"/>
        <v>3.4098658786087745</v>
      </c>
      <c r="J142" s="9" t="str">
        <f t="shared" si="11"/>
        <v>Sim</v>
      </c>
      <c r="K142" s="7" t="str">
        <f>IF(Tabela352[[#This Row],[Qualificação]]="AGENTE DE COMÉRCIO EXTERIOR",E142*0.25,IF(I142&gt;=90%,"",IF(AND(I142&gt;=70%,I142&lt;90%),"Prazo Adicional - K13§ 2º do art. 10*",IF(I142&lt;70%,E142*0.25))))</f>
        <v/>
      </c>
      <c r="L142" s="15">
        <f t="shared" si="12"/>
        <v>175.96</v>
      </c>
    </row>
    <row r="143" spans="2:12" x14ac:dyDescent="0.25">
      <c r="B143" s="11" t="s">
        <v>291</v>
      </c>
      <c r="C143" s="11" t="s">
        <v>292</v>
      </c>
      <c r="D143" s="11" t="s">
        <v>23</v>
      </c>
      <c r="E143" s="13">
        <v>4145</v>
      </c>
      <c r="F143" s="7">
        <f t="shared" si="13"/>
        <v>2901.5</v>
      </c>
      <c r="G143" s="7">
        <f t="shared" si="14"/>
        <v>3730.5</v>
      </c>
      <c r="H143" s="9">
        <v>9100</v>
      </c>
      <c r="I143" s="12">
        <f t="shared" ref="I143:I157" si="15">H143/E143</f>
        <v>2.1954161640530758</v>
      </c>
      <c r="J143" s="9" t="str">
        <f t="shared" ref="J143:J157" si="16">IF(I143&gt;=90%,"Sim","Não")</f>
        <v>Sim</v>
      </c>
      <c r="K143" s="7" t="str">
        <f>IF(Tabela352[[#This Row],[Qualificação]]="AGENTE DE COMÉRCIO EXTERIOR",E143*0.25,IF(I143&gt;=90%,"",IF(AND(I143&gt;=70%,I143&lt;90%),"Prazo Adicional - K13§ 2º do art. 10*",IF(I143&lt;70%,E143*0.25))))</f>
        <v/>
      </c>
      <c r="L143" s="15">
        <f t="shared" ref="L143:L157" si="17">E143*0.04</f>
        <v>165.8</v>
      </c>
    </row>
    <row r="144" spans="2:12" x14ac:dyDescent="0.25">
      <c r="B144" s="11" t="s">
        <v>293</v>
      </c>
      <c r="C144" s="11" t="s">
        <v>294</v>
      </c>
      <c r="D144" s="11" t="s">
        <v>23</v>
      </c>
      <c r="E144" s="13">
        <v>4046</v>
      </c>
      <c r="F144" s="7">
        <f t="shared" si="13"/>
        <v>2832.2</v>
      </c>
      <c r="G144" s="7">
        <f t="shared" si="14"/>
        <v>3641.4</v>
      </c>
      <c r="H144" s="9">
        <v>8000</v>
      </c>
      <c r="I144" s="12">
        <f t="shared" si="15"/>
        <v>1.977261492832427</v>
      </c>
      <c r="J144" s="9" t="str">
        <f t="shared" si="16"/>
        <v>Sim</v>
      </c>
      <c r="K144" s="7" t="str">
        <f>IF(Tabela352[[#This Row],[Qualificação]]="AGENTE DE COMÉRCIO EXTERIOR",E144*0.25,IF(I144&gt;=90%,"",IF(AND(I144&gt;=70%,I144&lt;90%),"Prazo Adicional - K13§ 2º do art. 10*",IF(I144&lt;70%,E144*0.25))))</f>
        <v/>
      </c>
      <c r="L144" s="15">
        <f t="shared" si="17"/>
        <v>161.84</v>
      </c>
    </row>
    <row r="145" spans="2:12" x14ac:dyDescent="0.25">
      <c r="B145" s="11" t="s">
        <v>295</v>
      </c>
      <c r="C145" s="11" t="s">
        <v>296</v>
      </c>
      <c r="D145" s="11" t="s">
        <v>23</v>
      </c>
      <c r="E145" s="13">
        <v>3063</v>
      </c>
      <c r="F145" s="7">
        <f t="shared" si="13"/>
        <v>2144.1</v>
      </c>
      <c r="G145" s="7">
        <f t="shared" si="14"/>
        <v>2756.7000000000003</v>
      </c>
      <c r="H145" s="9">
        <v>0</v>
      </c>
      <c r="I145" s="12">
        <f t="shared" si="15"/>
        <v>0</v>
      </c>
      <c r="J145" s="9" t="str">
        <f t="shared" si="16"/>
        <v>Não</v>
      </c>
      <c r="K145" s="7">
        <f>IF(Tabela352[[#This Row],[Qualificação]]="AGENTE DE COMÉRCIO EXTERIOR",E145*0.25,IF(I145&gt;=90%,"",IF(AND(I145&gt;=70%,I145&lt;90%),"Prazo Adicional - K13§ 2º do art. 10*",IF(I145&lt;70%,E145*0.25))))</f>
        <v>765.75</v>
      </c>
      <c r="L145" s="15">
        <f t="shared" si="17"/>
        <v>122.52</v>
      </c>
    </row>
    <row r="146" spans="2:12" x14ac:dyDescent="0.25">
      <c r="B146" s="11" t="s">
        <v>297</v>
      </c>
      <c r="C146" s="11" t="s">
        <v>298</v>
      </c>
      <c r="D146" s="11" t="s">
        <v>23</v>
      </c>
      <c r="E146" s="13">
        <v>2943</v>
      </c>
      <c r="F146" s="7">
        <f t="shared" si="13"/>
        <v>2060.1</v>
      </c>
      <c r="G146" s="7">
        <f t="shared" si="14"/>
        <v>2648.7000000000003</v>
      </c>
      <c r="H146" s="9">
        <v>0</v>
      </c>
      <c r="I146" s="12">
        <f t="shared" si="15"/>
        <v>0</v>
      </c>
      <c r="J146" s="9" t="str">
        <f t="shared" si="16"/>
        <v>Não</v>
      </c>
      <c r="K146" s="7">
        <f>IF(Tabela352[[#This Row],[Qualificação]]="AGENTE DE COMÉRCIO EXTERIOR",E146*0.25,IF(I146&gt;=90%,"",IF(AND(I146&gt;=70%,I146&lt;90%),"Prazo Adicional - K13§ 2º do art. 10*",IF(I146&lt;70%,E146*0.25))))</f>
        <v>735.75</v>
      </c>
      <c r="L146" s="15">
        <f t="shared" si="17"/>
        <v>117.72</v>
      </c>
    </row>
    <row r="147" spans="2:12" x14ac:dyDescent="0.25">
      <c r="B147" s="11" t="s">
        <v>299</v>
      </c>
      <c r="C147" s="11" t="s">
        <v>300</v>
      </c>
      <c r="D147" s="11" t="s">
        <v>23</v>
      </c>
      <c r="E147" s="13">
        <v>2651</v>
      </c>
      <c r="F147" s="7">
        <f t="shared" si="13"/>
        <v>1855.6999999999998</v>
      </c>
      <c r="G147" s="7">
        <f t="shared" si="14"/>
        <v>2385.9</v>
      </c>
      <c r="H147" s="9">
        <v>0</v>
      </c>
      <c r="I147" s="12">
        <f t="shared" si="15"/>
        <v>0</v>
      </c>
      <c r="J147" s="9" t="str">
        <f t="shared" si="16"/>
        <v>Não</v>
      </c>
      <c r="K147" s="7">
        <f>IF(Tabela352[[#This Row],[Qualificação]]="AGENTE DE COMÉRCIO EXTERIOR",E147*0.25,IF(I147&gt;=90%,"",IF(AND(I147&gt;=70%,I147&lt;90%),"Prazo Adicional - K13§ 2º do art. 10*",IF(I147&lt;70%,E147*0.25))))</f>
        <v>662.75</v>
      </c>
      <c r="L147" s="15">
        <f t="shared" si="17"/>
        <v>106.04</v>
      </c>
    </row>
    <row r="148" spans="2:12" x14ac:dyDescent="0.25">
      <c r="B148" s="11" t="s">
        <v>301</v>
      </c>
      <c r="C148" s="11" t="s">
        <v>302</v>
      </c>
      <c r="D148" s="11" t="s">
        <v>26</v>
      </c>
      <c r="E148" s="13">
        <v>2160</v>
      </c>
      <c r="F148" s="7">
        <f t="shared" si="13"/>
        <v>1512</v>
      </c>
      <c r="G148" s="7">
        <f t="shared" si="14"/>
        <v>1944</v>
      </c>
      <c r="H148" s="9">
        <v>0</v>
      </c>
      <c r="I148" s="12">
        <f t="shared" si="15"/>
        <v>0</v>
      </c>
      <c r="J148" s="9" t="str">
        <f t="shared" si="16"/>
        <v>Não</v>
      </c>
      <c r="K148" s="7">
        <f>IF(Tabela352[[#This Row],[Qualificação]]="AGENTE DE COMÉRCIO EXTERIOR",E148*0.25,IF(I148&gt;=90%,"",IF(AND(I148&gt;=70%,I148&lt;90%),"Prazo Adicional - K13§ 2º do art. 10*",IF(I148&lt;70%,E148*0.25))))</f>
        <v>540</v>
      </c>
      <c r="L148" s="15">
        <f t="shared" si="17"/>
        <v>86.4</v>
      </c>
    </row>
    <row r="149" spans="2:12" x14ac:dyDescent="0.25">
      <c r="B149" s="11" t="s">
        <v>303</v>
      </c>
      <c r="C149" s="11" t="s">
        <v>304</v>
      </c>
      <c r="D149" s="11" t="s">
        <v>23</v>
      </c>
      <c r="E149" s="13">
        <v>1904</v>
      </c>
      <c r="F149" s="7">
        <f t="shared" si="13"/>
        <v>1332.8</v>
      </c>
      <c r="G149" s="7">
        <f t="shared" si="14"/>
        <v>1713.6000000000001</v>
      </c>
      <c r="H149" s="9">
        <v>0</v>
      </c>
      <c r="I149" s="12">
        <f t="shared" si="15"/>
        <v>0</v>
      </c>
      <c r="J149" s="9" t="str">
        <f t="shared" si="16"/>
        <v>Não</v>
      </c>
      <c r="K149" s="7">
        <f>IF(Tabela352[[#This Row],[Qualificação]]="AGENTE DE COMÉRCIO EXTERIOR",E149*0.25,IF(I149&gt;=90%,"",IF(AND(I149&gt;=70%,I149&lt;90%),"Prazo Adicional - K13§ 2º do art. 10*",IF(I149&lt;70%,E149*0.25))))</f>
        <v>476</v>
      </c>
      <c r="L149" s="15">
        <f t="shared" si="17"/>
        <v>76.16</v>
      </c>
    </row>
    <row r="150" spans="2:12" x14ac:dyDescent="0.25">
      <c r="B150" s="11" t="s">
        <v>305</v>
      </c>
      <c r="C150" s="11" t="s">
        <v>306</v>
      </c>
      <c r="D150" s="11" t="s">
        <v>23</v>
      </c>
      <c r="E150" s="13">
        <v>1362</v>
      </c>
      <c r="F150" s="7">
        <f t="shared" si="13"/>
        <v>953.4</v>
      </c>
      <c r="G150" s="7">
        <f t="shared" si="14"/>
        <v>1225.8</v>
      </c>
      <c r="H150" s="9">
        <v>0</v>
      </c>
      <c r="I150" s="12">
        <f t="shared" si="15"/>
        <v>0</v>
      </c>
      <c r="J150" s="9" t="str">
        <f t="shared" si="16"/>
        <v>Não</v>
      </c>
      <c r="K150" s="7">
        <f>IF(Tabela352[[#This Row],[Qualificação]]="AGENTE DE COMÉRCIO EXTERIOR",E150*0.25,IF(I150&gt;=90%,"",IF(AND(I150&gt;=70%,I150&lt;90%),"Prazo Adicional - K13§ 2º do art. 10*",IF(I150&lt;70%,E150*0.25))))</f>
        <v>340.5</v>
      </c>
      <c r="L150" s="15">
        <f t="shared" si="17"/>
        <v>54.480000000000004</v>
      </c>
    </row>
    <row r="151" spans="2:12" x14ac:dyDescent="0.25">
      <c r="B151" s="11" t="s">
        <v>307</v>
      </c>
      <c r="C151" s="11" t="s">
        <v>308</v>
      </c>
      <c r="D151" s="11" t="s">
        <v>23</v>
      </c>
      <c r="E151" s="13">
        <v>1347</v>
      </c>
      <c r="F151" s="7">
        <f t="shared" si="13"/>
        <v>942.9</v>
      </c>
      <c r="G151" s="7">
        <f t="shared" si="14"/>
        <v>1212.3</v>
      </c>
      <c r="H151" s="9">
        <v>0</v>
      </c>
      <c r="I151" s="12">
        <f t="shared" si="15"/>
        <v>0</v>
      </c>
      <c r="J151" s="9" t="str">
        <f t="shared" si="16"/>
        <v>Não</v>
      </c>
      <c r="K151" s="7">
        <f>IF(Tabela352[[#This Row],[Qualificação]]="AGENTE DE COMÉRCIO EXTERIOR",E151*0.25,IF(I151&gt;=90%,"",IF(AND(I151&gt;=70%,I151&lt;90%),"Prazo Adicional - K13§ 2º do art. 10*",IF(I151&lt;70%,E151*0.25))))</f>
        <v>336.75</v>
      </c>
      <c r="L151" s="15">
        <f t="shared" si="17"/>
        <v>53.88</v>
      </c>
    </row>
    <row r="152" spans="2:12" x14ac:dyDescent="0.25">
      <c r="B152" s="11" t="s">
        <v>309</v>
      </c>
      <c r="C152" s="11" t="s">
        <v>310</v>
      </c>
      <c r="D152" s="11" t="s">
        <v>23</v>
      </c>
      <c r="E152" s="13">
        <v>1289</v>
      </c>
      <c r="F152" s="7">
        <f t="shared" si="13"/>
        <v>902.3</v>
      </c>
      <c r="G152" s="7">
        <f t="shared" si="14"/>
        <v>1160.1000000000001</v>
      </c>
      <c r="H152" s="9">
        <v>0</v>
      </c>
      <c r="I152" s="12">
        <f t="shared" si="15"/>
        <v>0</v>
      </c>
      <c r="J152" s="9" t="str">
        <f t="shared" si="16"/>
        <v>Não</v>
      </c>
      <c r="K152" s="7">
        <f>IF(Tabela352[[#This Row],[Qualificação]]="AGENTE DE COMÉRCIO EXTERIOR",E152*0.25,IF(I152&gt;=90%,"",IF(AND(I152&gt;=70%,I152&lt;90%),"Prazo Adicional - K13§ 2º do art. 10*",IF(I152&lt;70%,E152*0.25))))</f>
        <v>322.25</v>
      </c>
      <c r="L152" s="15">
        <f t="shared" si="17"/>
        <v>51.56</v>
      </c>
    </row>
    <row r="153" spans="2:12" x14ac:dyDescent="0.25">
      <c r="B153" s="11" t="s">
        <v>311</v>
      </c>
      <c r="C153" s="11" t="s">
        <v>312</v>
      </c>
      <c r="D153" s="11" t="s">
        <v>132</v>
      </c>
      <c r="E153" s="13">
        <v>1060</v>
      </c>
      <c r="F153" s="7">
        <f t="shared" si="13"/>
        <v>742</v>
      </c>
      <c r="G153" s="7">
        <f t="shared" si="14"/>
        <v>954</v>
      </c>
      <c r="H153" s="9">
        <v>0</v>
      </c>
      <c r="I153" s="12">
        <f t="shared" si="15"/>
        <v>0</v>
      </c>
      <c r="J153" s="9" t="str">
        <f t="shared" si="16"/>
        <v>Não</v>
      </c>
      <c r="K153" s="7">
        <f>IF(Tabela352[[#This Row],[Qualificação]]="AGENTE DE COMÉRCIO EXTERIOR",E153*0.25,IF(I153&gt;=90%,"",IF(AND(I153&gt;=70%,I153&lt;90%),"Prazo Adicional - K13§ 2º do art. 10*",IF(I153&lt;70%,E153*0.25))))</f>
        <v>265</v>
      </c>
      <c r="L153" s="15">
        <f t="shared" si="17"/>
        <v>42.4</v>
      </c>
    </row>
    <row r="154" spans="2:12" x14ac:dyDescent="0.25">
      <c r="B154" s="11" t="s">
        <v>313</v>
      </c>
      <c r="C154" s="11" t="s">
        <v>314</v>
      </c>
      <c r="D154" s="11" t="s">
        <v>23</v>
      </c>
      <c r="E154" s="13">
        <v>787</v>
      </c>
      <c r="F154" s="7">
        <f t="shared" si="13"/>
        <v>550.9</v>
      </c>
      <c r="G154" s="7">
        <f t="shared" si="14"/>
        <v>708.30000000000007</v>
      </c>
      <c r="H154" s="9">
        <v>0</v>
      </c>
      <c r="I154" s="12">
        <f t="shared" si="15"/>
        <v>0</v>
      </c>
      <c r="J154" s="9" t="str">
        <f t="shared" si="16"/>
        <v>Não</v>
      </c>
      <c r="K154" s="7">
        <f>IF(Tabela352[[#This Row],[Qualificação]]="AGENTE DE COMÉRCIO EXTERIOR",E154*0.25,IF(I154&gt;=90%,"",IF(AND(I154&gt;=70%,I154&lt;90%),"Prazo Adicional - K13§ 2º do art. 10*",IF(I154&lt;70%,E154*0.25))))</f>
        <v>196.75</v>
      </c>
      <c r="L154" s="15">
        <f t="shared" si="17"/>
        <v>31.48</v>
      </c>
    </row>
    <row r="155" spans="2:12" x14ac:dyDescent="0.25">
      <c r="B155" s="11" t="s">
        <v>315</v>
      </c>
      <c r="C155" s="11" t="s">
        <v>316</v>
      </c>
      <c r="D155" s="11" t="s">
        <v>23</v>
      </c>
      <c r="E155" s="13">
        <v>448</v>
      </c>
      <c r="F155" s="7">
        <f t="shared" si="13"/>
        <v>313.59999999999997</v>
      </c>
      <c r="G155" s="7">
        <f t="shared" si="14"/>
        <v>403.2</v>
      </c>
      <c r="H155" s="9">
        <v>1530</v>
      </c>
      <c r="I155" s="12">
        <f t="shared" si="15"/>
        <v>3.4151785714285716</v>
      </c>
      <c r="J155" s="9" t="str">
        <f t="shared" si="16"/>
        <v>Sim</v>
      </c>
      <c r="K155" s="7" t="str">
        <f>IF(Tabela352[[#This Row],[Qualificação]]="AGENTE DE COMÉRCIO EXTERIOR",E155*0.25,IF(I155&gt;=90%,"",IF(AND(I155&gt;=70%,I155&lt;90%),"Prazo Adicional - K13§ 2º do art. 10*",IF(I155&lt;70%,E155*0.25))))</f>
        <v/>
      </c>
      <c r="L155" s="15">
        <f t="shared" si="17"/>
        <v>17.920000000000002</v>
      </c>
    </row>
    <row r="156" spans="2:12" x14ac:dyDescent="0.25">
      <c r="B156" s="11" t="s">
        <v>317</v>
      </c>
      <c r="C156" s="11" t="s">
        <v>318</v>
      </c>
      <c r="D156" s="11" t="s">
        <v>23</v>
      </c>
      <c r="E156" s="13">
        <v>355</v>
      </c>
      <c r="F156" s="7">
        <f t="shared" si="13"/>
        <v>248.49999999999997</v>
      </c>
      <c r="G156" s="7">
        <f t="shared" si="14"/>
        <v>319.5</v>
      </c>
      <c r="H156" s="9">
        <v>5000</v>
      </c>
      <c r="I156" s="12">
        <f t="shared" si="15"/>
        <v>14.084507042253522</v>
      </c>
      <c r="J156" s="9" t="str">
        <f t="shared" si="16"/>
        <v>Sim</v>
      </c>
      <c r="K156" s="7" t="str">
        <f>IF(Tabela352[[#This Row],[Qualificação]]="AGENTE DE COMÉRCIO EXTERIOR",E156*0.25,IF(I156&gt;=90%,"",IF(AND(I156&gt;=70%,I156&lt;90%),"Prazo Adicional - K13§ 2º do art. 10*",IF(I156&lt;70%,E156*0.25))))</f>
        <v/>
      </c>
      <c r="L156" s="15">
        <f t="shared" si="17"/>
        <v>14.200000000000001</v>
      </c>
    </row>
    <row r="157" spans="2:12" x14ac:dyDescent="0.25">
      <c r="B157" s="11" t="s">
        <v>319</v>
      </c>
      <c r="C157" s="11" t="s">
        <v>320</v>
      </c>
      <c r="D157" s="11" t="s">
        <v>23</v>
      </c>
      <c r="E157" s="13">
        <v>185</v>
      </c>
      <c r="F157" s="7">
        <f t="shared" si="13"/>
        <v>129.5</v>
      </c>
      <c r="G157" s="7">
        <f t="shared" si="14"/>
        <v>166.5</v>
      </c>
      <c r="H157" s="9">
        <v>0</v>
      </c>
      <c r="I157" s="12">
        <f t="shared" si="15"/>
        <v>0</v>
      </c>
      <c r="J157" s="9" t="str">
        <f t="shared" si="16"/>
        <v>Não</v>
      </c>
      <c r="K157" s="7">
        <f>IF(Tabela352[[#This Row],[Qualificação]]="AGENTE DE COMÉRCIO EXTERIOR",E157*0.25,IF(I157&gt;=90%,"",IF(AND(I157&gt;=70%,I157&lt;90%),"Prazo Adicional - K13§ 2º do art. 10*",IF(I157&lt;70%,E157*0.25))))</f>
        <v>46.25</v>
      </c>
      <c r="L157" s="15">
        <f t="shared" si="17"/>
        <v>7.4</v>
      </c>
    </row>
    <row r="158" spans="2:12" x14ac:dyDescent="0.25">
      <c r="B158" s="11" t="s">
        <v>321</v>
      </c>
      <c r="C158" s="11" t="s">
        <v>322</v>
      </c>
      <c r="D158" s="11" t="s">
        <v>132</v>
      </c>
      <c r="E158" s="13">
        <v>0</v>
      </c>
      <c r="F158" s="7">
        <f t="shared" ref="F158" si="18">E158*0.7</f>
        <v>0</v>
      </c>
      <c r="G158" s="7">
        <f>E158*0.9</f>
        <v>0</v>
      </c>
      <c r="H158" s="9">
        <v>20000</v>
      </c>
      <c r="I158" s="12" t="s">
        <v>323</v>
      </c>
      <c r="J158" s="12" t="s">
        <v>323</v>
      </c>
      <c r="K158" s="12" t="s">
        <v>323</v>
      </c>
      <c r="L158" s="15">
        <f t="shared" ref="L158" si="19">E158*0.04</f>
        <v>0</v>
      </c>
    </row>
    <row r="159" spans="2:12" x14ac:dyDescent="0.25">
      <c r="B159" s="11" t="s">
        <v>324</v>
      </c>
      <c r="C159" s="11" t="s">
        <v>325</v>
      </c>
      <c r="D159" s="11" t="s">
        <v>132</v>
      </c>
      <c r="E159" s="13">
        <v>0</v>
      </c>
      <c r="F159" s="7">
        <f t="shared" ref="F159" si="20">E159*0.7</f>
        <v>0</v>
      </c>
      <c r="G159" s="7">
        <f t="shared" ref="G159" si="21">E159*0.9</f>
        <v>0</v>
      </c>
      <c r="H159" s="9">
        <v>2200</v>
      </c>
      <c r="I159" s="12" t="s">
        <v>323</v>
      </c>
      <c r="J159" s="12" t="s">
        <v>323</v>
      </c>
      <c r="K159" s="12" t="s">
        <v>323</v>
      </c>
      <c r="L159" s="15">
        <f t="shared" ref="L159" si="22">E159*0.04</f>
        <v>0</v>
      </c>
    </row>
    <row r="160" spans="2:12" x14ac:dyDescent="0.25">
      <c r="B160" s="11" t="s">
        <v>326</v>
      </c>
      <c r="C160" s="11" t="s">
        <v>327</v>
      </c>
      <c r="D160" s="11" t="s">
        <v>23</v>
      </c>
      <c r="E160" s="13">
        <v>0</v>
      </c>
      <c r="F160" s="7">
        <f t="shared" ref="F160" si="23">E160*0.7</f>
        <v>0</v>
      </c>
      <c r="G160" s="7">
        <f t="shared" ref="G160" si="24">E160*0.9</f>
        <v>0</v>
      </c>
      <c r="H160" s="9">
        <v>3500</v>
      </c>
      <c r="I160" s="12" t="s">
        <v>323</v>
      </c>
      <c r="J160" s="12" t="s">
        <v>323</v>
      </c>
      <c r="K160" s="12" t="s">
        <v>323</v>
      </c>
      <c r="L160" s="15">
        <f t="shared" ref="L160" si="25">E160*0.04</f>
        <v>0</v>
      </c>
    </row>
    <row r="161" spans="2:12" x14ac:dyDescent="0.25">
      <c r="B161" s="11" t="s">
        <v>328</v>
      </c>
      <c r="C161" s="11" t="s">
        <v>329</v>
      </c>
      <c r="D161" s="11"/>
      <c r="E161" s="13">
        <v>0</v>
      </c>
      <c r="F161" s="7">
        <f t="shared" ref="F161" si="26">E161*0.7</f>
        <v>0</v>
      </c>
      <c r="G161" s="7">
        <f t="shared" ref="G161" si="27">E161*0.9</f>
        <v>0</v>
      </c>
      <c r="H161" s="9">
        <v>4000</v>
      </c>
      <c r="I161" s="12" t="s">
        <v>323</v>
      </c>
      <c r="J161" s="12" t="s">
        <v>323</v>
      </c>
      <c r="K161" s="12" t="s">
        <v>323</v>
      </c>
      <c r="L161" s="15">
        <f t="shared" ref="L161" si="28">E161*0.04</f>
        <v>0</v>
      </c>
    </row>
    <row r="162" spans="2:12" x14ac:dyDescent="0.25">
      <c r="B162" s="11" t="s">
        <v>330</v>
      </c>
      <c r="C162" s="11" t="s">
        <v>331</v>
      </c>
      <c r="D162" s="11"/>
      <c r="E162" s="13">
        <v>0</v>
      </c>
      <c r="F162" s="7">
        <f t="shared" ref="F162" si="29">E162*0.7</f>
        <v>0</v>
      </c>
      <c r="G162" s="7">
        <f t="shared" ref="G162" si="30">E162*0.9</f>
        <v>0</v>
      </c>
      <c r="H162" s="9">
        <v>96000</v>
      </c>
      <c r="I162" s="12" t="s">
        <v>323</v>
      </c>
      <c r="J162" s="12" t="s">
        <v>323</v>
      </c>
      <c r="K162" s="12" t="s">
        <v>323</v>
      </c>
      <c r="L162" s="15">
        <f t="shared" ref="L162" si="31">E162*0.04</f>
        <v>0</v>
      </c>
    </row>
    <row r="163" spans="2:12" x14ac:dyDescent="0.25">
      <c r="B163" s="10" t="s">
        <v>332</v>
      </c>
    </row>
  </sheetData>
  <mergeCells count="5">
    <mergeCell ref="C1:J1"/>
    <mergeCell ref="C4:L4"/>
    <mergeCell ref="C5:L5"/>
    <mergeCell ref="B8:J8"/>
    <mergeCell ref="K8:L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E9F4-06FF-4441-B8C5-E325430E5694}">
  <dimension ref="A1:K168"/>
  <sheetViews>
    <sheetView tabSelected="1" topLeftCell="A99" workbookViewId="0">
      <selection activeCell="P100" sqref="P100"/>
    </sheetView>
  </sheetViews>
  <sheetFormatPr defaultRowHeight="15" x14ac:dyDescent="0.25"/>
  <cols>
    <col min="1" max="1" width="20.85546875" customWidth="1"/>
    <col min="2" max="2" width="73.5703125" bestFit="1" customWidth="1"/>
    <col min="3" max="3" width="22.140625" bestFit="1" customWidth="1"/>
    <col min="4" max="4" width="13.42578125" bestFit="1" customWidth="1"/>
    <col min="5" max="6" width="13.28515625" bestFit="1" customWidth="1"/>
    <col min="7" max="8" width="13.42578125" bestFit="1" customWidth="1"/>
    <col min="9" max="9" width="12" bestFit="1" customWidth="1"/>
    <col min="10" max="10" width="30.42578125" bestFit="1" customWidth="1"/>
    <col min="11" max="11" width="13" bestFit="1" customWidth="1"/>
  </cols>
  <sheetData>
    <row r="1" spans="1:11" ht="18" x14ac:dyDescent="0.25">
      <c r="B1" s="23" t="s">
        <v>0</v>
      </c>
      <c r="C1" s="23"/>
      <c r="D1" s="23"/>
      <c r="E1" s="23"/>
      <c r="F1" s="23"/>
      <c r="G1" s="23"/>
      <c r="H1" s="23"/>
      <c r="I1" s="23"/>
    </row>
    <row r="4" spans="1:11" x14ac:dyDescent="0.25">
      <c r="A4" s="1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6"/>
    </row>
    <row r="5" spans="1:11" ht="57.75" customHeight="1" x14ac:dyDescent="0.25">
      <c r="A5" s="2" t="s">
        <v>3</v>
      </c>
      <c r="B5" s="27" t="s">
        <v>4</v>
      </c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3"/>
      <c r="B6" s="4"/>
      <c r="C6" s="4"/>
      <c r="D6" s="4"/>
      <c r="E6" s="4"/>
      <c r="F6" s="4"/>
      <c r="G6" s="4"/>
      <c r="H6" s="4"/>
      <c r="I6" s="4"/>
    </row>
    <row r="8" spans="1:11" ht="15.75" thickBot="1" x14ac:dyDescent="0.3">
      <c r="A8" s="30" t="s">
        <v>5</v>
      </c>
      <c r="B8" s="31"/>
      <c r="C8" s="31"/>
      <c r="D8" s="31"/>
      <c r="E8" s="31"/>
      <c r="F8" s="31"/>
      <c r="G8" s="31"/>
      <c r="H8" s="31"/>
      <c r="I8" s="32"/>
      <c r="J8" s="33" t="s">
        <v>6</v>
      </c>
      <c r="K8" s="34"/>
    </row>
    <row r="9" spans="1:11" ht="64.5" thickTop="1" x14ac:dyDescent="0.25">
      <c r="A9" s="5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6" t="s">
        <v>15</v>
      </c>
      <c r="J9" s="6" t="s">
        <v>16</v>
      </c>
      <c r="K9" s="6" t="s">
        <v>17</v>
      </c>
    </row>
    <row r="10" spans="1:11" x14ac:dyDescent="0.25">
      <c r="A10" s="11" t="s">
        <v>18</v>
      </c>
      <c r="B10" s="11" t="s">
        <v>19</v>
      </c>
      <c r="C10" s="11" t="s">
        <v>20</v>
      </c>
      <c r="D10" s="13">
        <v>1281060</v>
      </c>
      <c r="E10" s="7">
        <f t="shared" ref="E10:E73" si="0">D10*0.7</f>
        <v>896742</v>
      </c>
      <c r="F10" s="7">
        <f t="shared" ref="F10:F73" si="1">D10*0.9</f>
        <v>1152954</v>
      </c>
      <c r="G10" s="13">
        <v>0</v>
      </c>
      <c r="H10" s="8">
        <f t="shared" ref="H10:H73" si="2">G10/D10</f>
        <v>0</v>
      </c>
      <c r="I10" s="9" t="str">
        <f t="shared" ref="I10:I73" si="3">IF(H10&gt;=90%,"Sim","Não")</f>
        <v>Não</v>
      </c>
      <c r="J10" s="7">
        <f>IF(Tabela3523[[#This Row],[Qualificação]]="AGENTE DE COMÉRCIO EXTERIOR",D10*0.25,IF(H10&gt;=90%,"",IF(AND(H10&gt;=70%,H10&lt;90%),D10*0.25,IF(H10&lt;70%,D10*0.25))))</f>
        <v>320265</v>
      </c>
      <c r="K10" s="14">
        <f t="shared" ref="K10:K73" si="4">D10*0.04</f>
        <v>51242.400000000001</v>
      </c>
    </row>
    <row r="11" spans="1:11" x14ac:dyDescent="0.25">
      <c r="A11" s="11" t="s">
        <v>21</v>
      </c>
      <c r="B11" s="11" t="s">
        <v>22</v>
      </c>
      <c r="C11" s="11" t="s">
        <v>23</v>
      </c>
      <c r="D11" s="13">
        <v>693168</v>
      </c>
      <c r="E11" s="7">
        <f t="shared" si="0"/>
        <v>485217.6</v>
      </c>
      <c r="F11" s="7">
        <f t="shared" si="1"/>
        <v>623851.20000000007</v>
      </c>
      <c r="G11" s="13">
        <v>1102235</v>
      </c>
      <c r="H11" s="8">
        <f t="shared" si="2"/>
        <v>1.5901412067493017</v>
      </c>
      <c r="I11" s="9" t="str">
        <f t="shared" si="3"/>
        <v>Sim</v>
      </c>
      <c r="J11" s="7" t="str">
        <f>IF(Tabela3523[[#This Row],[Qualificação]]="AGENTE DE COMÉRCIO EXTERIOR",D11*0.25,IF(H11&gt;=90%,"",IF(AND(H11&gt;=70%,H11&lt;90%),D11*0.25,IF(H11&lt;70%,D11*0.25))))</f>
        <v/>
      </c>
      <c r="K11" s="14">
        <f t="shared" si="4"/>
        <v>27726.720000000001</v>
      </c>
    </row>
    <row r="12" spans="1:11" x14ac:dyDescent="0.25">
      <c r="A12" s="11" t="s">
        <v>24</v>
      </c>
      <c r="B12" s="11" t="s">
        <v>25</v>
      </c>
      <c r="C12" s="11" t="s">
        <v>26</v>
      </c>
      <c r="D12" s="13">
        <v>592354</v>
      </c>
      <c r="E12" s="7">
        <f t="shared" si="0"/>
        <v>414647.8</v>
      </c>
      <c r="F12" s="7">
        <f t="shared" si="1"/>
        <v>533118.6</v>
      </c>
      <c r="G12" s="13">
        <v>1543438</v>
      </c>
      <c r="H12" s="8">
        <f t="shared" si="2"/>
        <v>2.6056007049838441</v>
      </c>
      <c r="I12" s="9" t="str">
        <f t="shared" si="3"/>
        <v>Sim</v>
      </c>
      <c r="J12" s="7" t="str">
        <f>IF(Tabela3523[[#This Row],[Qualificação]]="AGENTE DE COMÉRCIO EXTERIOR",D12*0.25,IF(H12&gt;=90%,"",IF(AND(H12&gt;=70%,H12&lt;90%),D12*0.25,IF(H12&lt;70%,D12*0.25))))</f>
        <v/>
      </c>
      <c r="K12" s="14">
        <f t="shared" si="4"/>
        <v>23694.16</v>
      </c>
    </row>
    <row r="13" spans="1:11" x14ac:dyDescent="0.25">
      <c r="A13" s="11" t="s">
        <v>27</v>
      </c>
      <c r="B13" s="11" t="s">
        <v>28</v>
      </c>
      <c r="C13" s="11" t="s">
        <v>20</v>
      </c>
      <c r="D13" s="13">
        <v>513456</v>
      </c>
      <c r="E13" s="16">
        <f t="shared" si="0"/>
        <v>359419.19999999995</v>
      </c>
      <c r="F13" s="16">
        <f t="shared" si="1"/>
        <v>462110.4</v>
      </c>
      <c r="G13" s="13">
        <v>884528</v>
      </c>
      <c r="H13" s="8">
        <f t="shared" si="2"/>
        <v>1.7226948365585366</v>
      </c>
      <c r="I13" s="19" t="str">
        <f t="shared" si="3"/>
        <v>Sim</v>
      </c>
      <c r="J13" s="7" t="str">
        <f>IF(Tabela3523[[#This Row],[Qualificação]]="AGENTE DE COMÉRCIO EXTERIOR",D13*0.25,IF(H13&gt;=90%,"",IF(AND(H13&gt;=70%,H13&lt;90%),D13*0.25,IF(H13&lt;70%,D13*0.25))))</f>
        <v/>
      </c>
      <c r="K13" s="17">
        <f t="shared" si="4"/>
        <v>20538.240000000002</v>
      </c>
    </row>
    <row r="14" spans="1:11" x14ac:dyDescent="0.25">
      <c r="A14" s="11" t="s">
        <v>29</v>
      </c>
      <c r="B14" s="11" t="s">
        <v>30</v>
      </c>
      <c r="C14" s="11" t="s">
        <v>23</v>
      </c>
      <c r="D14" s="13">
        <v>337304</v>
      </c>
      <c r="E14" s="7">
        <f t="shared" si="0"/>
        <v>236112.8</v>
      </c>
      <c r="F14" s="7">
        <f t="shared" si="1"/>
        <v>303573.60000000003</v>
      </c>
      <c r="G14" s="13">
        <v>306533</v>
      </c>
      <c r="H14" s="8">
        <f t="shared" si="2"/>
        <v>0.90877368783056234</v>
      </c>
      <c r="I14" s="9" t="str">
        <f t="shared" si="3"/>
        <v>Sim</v>
      </c>
      <c r="J14" s="7" t="str">
        <f>IF(Tabela3523[[#This Row],[Qualificação]]="AGENTE DE COMÉRCIO EXTERIOR",D14*0.25,IF(H14&gt;=90%,"",IF(AND(H14&gt;=70%,H14&lt;90%),D14*0.25,IF(H14&lt;70%,D14*0.25))))</f>
        <v/>
      </c>
      <c r="K14" s="14">
        <f t="shared" si="4"/>
        <v>13492.16</v>
      </c>
    </row>
    <row r="15" spans="1:11" x14ac:dyDescent="0.25">
      <c r="A15" s="11" t="s">
        <v>31</v>
      </c>
      <c r="B15" s="11" t="s">
        <v>32</v>
      </c>
      <c r="C15" s="11" t="s">
        <v>23</v>
      </c>
      <c r="D15" s="13">
        <v>308437</v>
      </c>
      <c r="E15" s="7">
        <f t="shared" si="0"/>
        <v>215905.9</v>
      </c>
      <c r="F15" s="7">
        <f t="shared" si="1"/>
        <v>277593.3</v>
      </c>
      <c r="G15" s="13">
        <v>335984</v>
      </c>
      <c r="H15" s="8">
        <f t="shared" si="2"/>
        <v>1.089311593615552</v>
      </c>
      <c r="I15" s="9" t="str">
        <f t="shared" si="3"/>
        <v>Sim</v>
      </c>
      <c r="J15" s="7" t="str">
        <f>IF(Tabela3523[[#This Row],[Qualificação]]="AGENTE DE COMÉRCIO EXTERIOR",D15*0.25,IF(H15&gt;=90%,"",IF(AND(H15&gt;=70%,H15&lt;90%),D15*0.25,IF(H15&lt;70%,D15*0.25))))</f>
        <v/>
      </c>
      <c r="K15" s="15">
        <f t="shared" si="4"/>
        <v>12337.48</v>
      </c>
    </row>
    <row r="16" spans="1:11" x14ac:dyDescent="0.25">
      <c r="A16" s="11" t="s">
        <v>33</v>
      </c>
      <c r="B16" s="11" t="s">
        <v>34</v>
      </c>
      <c r="C16" s="11" t="s">
        <v>23</v>
      </c>
      <c r="D16" s="13">
        <v>304454</v>
      </c>
      <c r="E16" s="7">
        <f t="shared" si="0"/>
        <v>213117.8</v>
      </c>
      <c r="F16" s="7">
        <f t="shared" si="1"/>
        <v>274008.60000000003</v>
      </c>
      <c r="G16" s="13">
        <v>404400</v>
      </c>
      <c r="H16" s="8">
        <f t="shared" si="2"/>
        <v>1.3282794773594697</v>
      </c>
      <c r="I16" s="9" t="str">
        <f t="shared" si="3"/>
        <v>Sim</v>
      </c>
      <c r="J16" s="7" t="str">
        <f>IF(Tabela3523[[#This Row],[Qualificação]]="AGENTE DE COMÉRCIO EXTERIOR",D16*0.25,IF(H16&gt;=90%,"",IF(AND(H16&gt;=70%,H16&lt;90%),D16*0.25,IF(H16&lt;70%,D16*0.25))))</f>
        <v/>
      </c>
      <c r="K16" s="15">
        <f t="shared" si="4"/>
        <v>12178.16</v>
      </c>
    </row>
    <row r="17" spans="1:11" x14ac:dyDescent="0.25">
      <c r="A17" s="11" t="s">
        <v>35</v>
      </c>
      <c r="B17" s="11" t="s">
        <v>36</v>
      </c>
      <c r="C17" s="11" t="s">
        <v>23</v>
      </c>
      <c r="D17" s="13">
        <v>283585</v>
      </c>
      <c r="E17" s="7">
        <f t="shared" si="0"/>
        <v>198509.5</v>
      </c>
      <c r="F17" s="7">
        <f t="shared" si="1"/>
        <v>255226.5</v>
      </c>
      <c r="G17" s="13">
        <v>272280</v>
      </c>
      <c r="H17" s="8">
        <f t="shared" si="2"/>
        <v>0.96013540913659046</v>
      </c>
      <c r="I17" s="9" t="str">
        <f t="shared" si="3"/>
        <v>Sim</v>
      </c>
      <c r="J17" s="7" t="str">
        <f>IF(Tabela3523[[#This Row],[Qualificação]]="AGENTE DE COMÉRCIO EXTERIOR",D17*0.25,IF(H17&gt;=90%,"",IF(AND(H17&gt;=70%,H17&lt;90%),D17*0.25,IF(H17&lt;70%,D17*0.25))))</f>
        <v/>
      </c>
      <c r="K17" s="15">
        <f t="shared" si="4"/>
        <v>11343.4</v>
      </c>
    </row>
    <row r="18" spans="1:11" x14ac:dyDescent="0.25">
      <c r="A18" s="11" t="s">
        <v>37</v>
      </c>
      <c r="B18" s="11" t="s">
        <v>38</v>
      </c>
      <c r="C18" s="11" t="s">
        <v>23</v>
      </c>
      <c r="D18" s="13">
        <v>282935</v>
      </c>
      <c r="E18" s="7">
        <f t="shared" si="0"/>
        <v>198054.5</v>
      </c>
      <c r="F18" s="7">
        <f t="shared" si="1"/>
        <v>254641.5</v>
      </c>
      <c r="G18" s="13">
        <v>293760</v>
      </c>
      <c r="H18" s="8">
        <f t="shared" si="2"/>
        <v>1.0382596709491578</v>
      </c>
      <c r="I18" s="9" t="str">
        <f t="shared" si="3"/>
        <v>Sim</v>
      </c>
      <c r="J18" s="7" t="str">
        <f>IF(Tabela3523[[#This Row],[Qualificação]]="AGENTE DE COMÉRCIO EXTERIOR",D18*0.25,IF(H18&gt;=90%,"",IF(AND(H18&gt;=70%,H18&lt;90%),D18*0.25,IF(H18&lt;70%,D18*0.25))))</f>
        <v/>
      </c>
      <c r="K18" s="15">
        <f t="shared" si="4"/>
        <v>11317.4</v>
      </c>
    </row>
    <row r="19" spans="1:11" x14ac:dyDescent="0.25">
      <c r="A19" s="11" t="s">
        <v>39</v>
      </c>
      <c r="B19" s="11" t="s">
        <v>40</v>
      </c>
      <c r="C19" s="11" t="s">
        <v>23</v>
      </c>
      <c r="D19" s="13">
        <v>219206</v>
      </c>
      <c r="E19" s="7">
        <f t="shared" si="0"/>
        <v>153444.19999999998</v>
      </c>
      <c r="F19" s="7">
        <f t="shared" si="1"/>
        <v>197285.4</v>
      </c>
      <c r="G19" s="13">
        <v>155000</v>
      </c>
      <c r="H19" s="8">
        <f t="shared" si="2"/>
        <v>0.70709743346441245</v>
      </c>
      <c r="I19" s="9" t="str">
        <f t="shared" si="3"/>
        <v>Não</v>
      </c>
      <c r="J19" s="7">
        <f>IF(Tabela3523[[#This Row],[Qualificação]]="AGENTE DE COMÉRCIO EXTERIOR",D19*0.25,IF(H19&gt;=90%,"",IF(AND(H19&gt;=70%,H19&lt;90%),D19*0.25,IF(H19&lt;70%,D19*0.25))))</f>
        <v>54801.5</v>
      </c>
      <c r="K19" s="15">
        <f t="shared" si="4"/>
        <v>8768.24</v>
      </c>
    </row>
    <row r="20" spans="1:11" x14ac:dyDescent="0.25">
      <c r="A20" s="11" t="s">
        <v>44</v>
      </c>
      <c r="B20" s="11" t="s">
        <v>45</v>
      </c>
      <c r="C20" s="11" t="s">
        <v>23</v>
      </c>
      <c r="D20" s="13">
        <v>214993</v>
      </c>
      <c r="E20" s="7">
        <f t="shared" si="0"/>
        <v>150495.09999999998</v>
      </c>
      <c r="F20" s="7">
        <f t="shared" si="1"/>
        <v>193493.7</v>
      </c>
      <c r="G20" s="13">
        <v>116160</v>
      </c>
      <c r="H20" s="8">
        <f t="shared" si="2"/>
        <v>0.54029666082151517</v>
      </c>
      <c r="I20" s="9" t="str">
        <f t="shared" si="3"/>
        <v>Não</v>
      </c>
      <c r="J20" s="7">
        <f>IF(Tabela3523[[#This Row],[Qualificação]]="AGENTE DE COMÉRCIO EXTERIOR",D20*0.25,IF(H20&gt;=90%,"",IF(AND(H20&gt;=70%,H20&lt;90%),D20*0.25,IF(H20&lt;70%,D20*0.25))))</f>
        <v>53748.25</v>
      </c>
      <c r="K20" s="15">
        <f t="shared" si="4"/>
        <v>8599.7199999999993</v>
      </c>
    </row>
    <row r="21" spans="1:11" x14ac:dyDescent="0.25">
      <c r="A21" s="11" t="s">
        <v>46</v>
      </c>
      <c r="B21" s="11" t="s">
        <v>47</v>
      </c>
      <c r="C21" s="11" t="s">
        <v>23</v>
      </c>
      <c r="D21" s="13">
        <v>186604</v>
      </c>
      <c r="E21" s="7">
        <f t="shared" si="0"/>
        <v>130622.79999999999</v>
      </c>
      <c r="F21" s="7">
        <f t="shared" si="1"/>
        <v>167943.6</v>
      </c>
      <c r="G21" s="13">
        <v>1175281</v>
      </c>
      <c r="H21" s="8">
        <f t="shared" si="2"/>
        <v>6.2982626310261303</v>
      </c>
      <c r="I21" s="9" t="str">
        <f t="shared" si="3"/>
        <v>Sim</v>
      </c>
      <c r="J21" s="7" t="str">
        <f>IF(Tabela3523[[#This Row],[Qualificação]]="AGENTE DE COMÉRCIO EXTERIOR",D21*0.25,IF(H21&gt;=90%,"",IF(AND(H21&gt;=70%,H21&lt;90%),D21*0.25,IF(H21&lt;70%,D21*0.25))))</f>
        <v/>
      </c>
      <c r="K21" s="15">
        <f t="shared" si="4"/>
        <v>7464.16</v>
      </c>
    </row>
    <row r="22" spans="1:11" x14ac:dyDescent="0.25">
      <c r="A22" s="11" t="s">
        <v>48</v>
      </c>
      <c r="B22" s="11" t="s">
        <v>49</v>
      </c>
      <c r="C22" s="11" t="s">
        <v>23</v>
      </c>
      <c r="D22" s="13">
        <v>179403</v>
      </c>
      <c r="E22" s="7">
        <f t="shared" si="0"/>
        <v>125582.09999999999</v>
      </c>
      <c r="F22" s="7">
        <f t="shared" si="1"/>
        <v>161462.70000000001</v>
      </c>
      <c r="G22" s="13">
        <v>167000</v>
      </c>
      <c r="H22" s="8">
        <f t="shared" si="2"/>
        <v>0.93086514718260005</v>
      </c>
      <c r="I22" s="9" t="str">
        <f t="shared" si="3"/>
        <v>Sim</v>
      </c>
      <c r="J22" s="7" t="str">
        <f>IF(Tabela3523[[#This Row],[Qualificação]]="AGENTE DE COMÉRCIO EXTERIOR",D22*0.25,IF(H22&gt;=90%,"",IF(AND(H22&gt;=70%,H22&lt;90%),D22*0.25,IF(H22&lt;70%,D22*0.25))))</f>
        <v/>
      </c>
      <c r="K22" s="15">
        <f t="shared" si="4"/>
        <v>7176.12</v>
      </c>
    </row>
    <row r="23" spans="1:11" x14ac:dyDescent="0.25">
      <c r="A23" s="11" t="s">
        <v>50</v>
      </c>
      <c r="B23" s="11" t="s">
        <v>51</v>
      </c>
      <c r="C23" s="11" t="s">
        <v>23</v>
      </c>
      <c r="D23" s="13">
        <v>155021</v>
      </c>
      <c r="E23" s="7">
        <f t="shared" si="0"/>
        <v>108514.7</v>
      </c>
      <c r="F23" s="7">
        <f t="shared" si="1"/>
        <v>139518.9</v>
      </c>
      <c r="G23" s="13">
        <v>207900</v>
      </c>
      <c r="H23" s="8">
        <f t="shared" si="2"/>
        <v>1.3411086239928784</v>
      </c>
      <c r="I23" s="9" t="str">
        <f t="shared" si="3"/>
        <v>Sim</v>
      </c>
      <c r="J23" s="7" t="str">
        <f>IF(Tabela3523[[#This Row],[Qualificação]]="AGENTE DE COMÉRCIO EXTERIOR",D23*0.25,IF(H23&gt;=90%,"",IF(AND(H23&gt;=70%,H23&lt;90%),D23*0.25,IF(H23&lt;70%,D23*0.25))))</f>
        <v/>
      </c>
      <c r="K23" s="15">
        <f t="shared" si="4"/>
        <v>6200.84</v>
      </c>
    </row>
    <row r="24" spans="1:11" x14ac:dyDescent="0.25">
      <c r="A24" s="11" t="s">
        <v>52</v>
      </c>
      <c r="B24" s="11" t="s">
        <v>53</v>
      </c>
      <c r="C24" s="11" t="s">
        <v>20</v>
      </c>
      <c r="D24" s="13">
        <v>153640</v>
      </c>
      <c r="E24" s="7">
        <f t="shared" si="0"/>
        <v>107548</v>
      </c>
      <c r="F24" s="7">
        <f t="shared" si="1"/>
        <v>138276</v>
      </c>
      <c r="G24" s="13">
        <v>188700</v>
      </c>
      <c r="H24" s="8">
        <f t="shared" si="2"/>
        <v>1.2281957823483467</v>
      </c>
      <c r="I24" s="9" t="str">
        <f t="shared" si="3"/>
        <v>Sim</v>
      </c>
      <c r="J24" s="7" t="str">
        <f>IF(Tabela3523[[#This Row],[Qualificação]]="AGENTE DE COMÉRCIO EXTERIOR",D24*0.25,IF(H24&gt;=90%,"",IF(AND(H24&gt;=70%,H24&lt;90%),D24*0.25,IF(H24&lt;70%,D24*0.25))))</f>
        <v/>
      </c>
      <c r="K24" s="15">
        <f t="shared" si="4"/>
        <v>6145.6</v>
      </c>
    </row>
    <row r="25" spans="1:11" x14ac:dyDescent="0.25">
      <c r="A25" s="11" t="s">
        <v>54</v>
      </c>
      <c r="B25" s="11" t="s">
        <v>55</v>
      </c>
      <c r="C25" s="11" t="s">
        <v>20</v>
      </c>
      <c r="D25" s="13">
        <v>143359</v>
      </c>
      <c r="E25" s="7">
        <f t="shared" si="0"/>
        <v>100351.29999999999</v>
      </c>
      <c r="F25" s="7">
        <f t="shared" si="1"/>
        <v>129023.1</v>
      </c>
      <c r="G25" s="13">
        <v>178700</v>
      </c>
      <c r="H25" s="8">
        <f t="shared" si="2"/>
        <v>1.2465209718259753</v>
      </c>
      <c r="I25" s="9" t="str">
        <f t="shared" si="3"/>
        <v>Sim</v>
      </c>
      <c r="J25" s="7" t="str">
        <f>IF(Tabela3523[[#This Row],[Qualificação]]="AGENTE DE COMÉRCIO EXTERIOR",D25*0.25,IF(H25&gt;=90%,"",IF(AND(H25&gt;=70%,H25&lt;90%),D25*0.25,IF(H25&lt;70%,D25*0.25))))</f>
        <v/>
      </c>
      <c r="K25" s="15">
        <f t="shared" si="4"/>
        <v>5734.36</v>
      </c>
    </row>
    <row r="26" spans="1:11" x14ac:dyDescent="0.25">
      <c r="A26" s="11" t="s">
        <v>56</v>
      </c>
      <c r="B26" s="11" t="s">
        <v>57</v>
      </c>
      <c r="C26" s="11" t="s">
        <v>23</v>
      </c>
      <c r="D26" s="13">
        <v>133998</v>
      </c>
      <c r="E26" s="7">
        <f t="shared" si="0"/>
        <v>93798.599999999991</v>
      </c>
      <c r="F26" s="7">
        <f t="shared" si="1"/>
        <v>120598.2</v>
      </c>
      <c r="G26" s="13">
        <v>78800</v>
      </c>
      <c r="H26" s="8">
        <f t="shared" si="2"/>
        <v>0.58806847863400946</v>
      </c>
      <c r="I26" s="9" t="str">
        <f t="shared" si="3"/>
        <v>Não</v>
      </c>
      <c r="J26" s="7">
        <f>IF(Tabela3523[[#This Row],[Qualificação]]="AGENTE DE COMÉRCIO EXTERIOR",D26*0.25,IF(H26&gt;=90%,"",IF(AND(H26&gt;=70%,H26&lt;90%),D26*0.25,IF(H26&lt;70%,D26*0.25))))</f>
        <v>33499.5</v>
      </c>
      <c r="K26" s="15">
        <f t="shared" si="4"/>
        <v>5359.92</v>
      </c>
    </row>
    <row r="27" spans="1:11" x14ac:dyDescent="0.25">
      <c r="A27" s="11" t="s">
        <v>58</v>
      </c>
      <c r="B27" s="11" t="s">
        <v>59</v>
      </c>
      <c r="C27" s="11" t="s">
        <v>23</v>
      </c>
      <c r="D27" s="13">
        <v>127394</v>
      </c>
      <c r="E27" s="7">
        <f t="shared" si="0"/>
        <v>89175.799999999988</v>
      </c>
      <c r="F27" s="7">
        <f t="shared" si="1"/>
        <v>114654.6</v>
      </c>
      <c r="G27" s="13">
        <v>134304</v>
      </c>
      <c r="H27" s="8">
        <f t="shared" si="2"/>
        <v>1.054241173053676</v>
      </c>
      <c r="I27" s="9" t="str">
        <f t="shared" si="3"/>
        <v>Sim</v>
      </c>
      <c r="J27" s="7" t="str">
        <f>IF(Tabela3523[[#This Row],[Qualificação]]="AGENTE DE COMÉRCIO EXTERIOR",D27*0.25,IF(H27&gt;=90%,"",IF(AND(H27&gt;=70%,H27&lt;90%),D27*0.25,IF(H27&lt;70%,D27*0.25))))</f>
        <v/>
      </c>
      <c r="K27" s="15">
        <f t="shared" si="4"/>
        <v>5095.76</v>
      </c>
    </row>
    <row r="28" spans="1:11" x14ac:dyDescent="0.25">
      <c r="A28" s="11" t="s">
        <v>60</v>
      </c>
      <c r="B28" s="11" t="s">
        <v>61</v>
      </c>
      <c r="C28" s="11" t="s">
        <v>23</v>
      </c>
      <c r="D28" s="13">
        <v>125531</v>
      </c>
      <c r="E28" s="7">
        <f t="shared" si="0"/>
        <v>87871.7</v>
      </c>
      <c r="F28" s="7">
        <f t="shared" si="1"/>
        <v>112977.90000000001</v>
      </c>
      <c r="G28" s="13">
        <v>0</v>
      </c>
      <c r="H28" s="8">
        <f t="shared" si="2"/>
        <v>0</v>
      </c>
      <c r="I28" s="9" t="str">
        <f t="shared" si="3"/>
        <v>Não</v>
      </c>
      <c r="J28" s="7">
        <f>IF(Tabela3523[[#This Row],[Qualificação]]="AGENTE DE COMÉRCIO EXTERIOR",D28*0.25,IF(H28&gt;=90%,"",IF(AND(H28&gt;=70%,H28&lt;90%),D28*0.25,IF(H28&lt;70%,D28*0.25))))</f>
        <v>31382.75</v>
      </c>
      <c r="K28" s="15">
        <f t="shared" si="4"/>
        <v>5021.24</v>
      </c>
    </row>
    <row r="29" spans="1:11" x14ac:dyDescent="0.25">
      <c r="A29" s="11" t="s">
        <v>62</v>
      </c>
      <c r="B29" s="11" t="s">
        <v>63</v>
      </c>
      <c r="C29" s="11" t="s">
        <v>23</v>
      </c>
      <c r="D29" s="13">
        <v>121218</v>
      </c>
      <c r="E29" s="7">
        <f t="shared" si="0"/>
        <v>84852.599999999991</v>
      </c>
      <c r="F29" s="7">
        <f t="shared" si="1"/>
        <v>109096.2</v>
      </c>
      <c r="G29" s="13">
        <v>120000</v>
      </c>
      <c r="H29" s="8">
        <f t="shared" si="2"/>
        <v>0.98995198732861456</v>
      </c>
      <c r="I29" s="9" t="str">
        <f t="shared" si="3"/>
        <v>Sim</v>
      </c>
      <c r="J29" s="7" t="str">
        <f>IF(Tabela3523[[#This Row],[Qualificação]]="AGENTE DE COMÉRCIO EXTERIOR",D29*0.25,IF(H29&gt;=90%,"",IF(AND(H29&gt;=70%,H29&lt;90%),D29*0.25,IF(H29&lt;70%,D29*0.25))))</f>
        <v/>
      </c>
      <c r="K29" s="15">
        <f t="shared" si="4"/>
        <v>4848.72</v>
      </c>
    </row>
    <row r="30" spans="1:11" x14ac:dyDescent="0.25">
      <c r="A30" s="11" t="s">
        <v>64</v>
      </c>
      <c r="B30" s="11" t="s">
        <v>65</v>
      </c>
      <c r="C30" s="11" t="s">
        <v>23</v>
      </c>
      <c r="D30" s="13">
        <v>117297</v>
      </c>
      <c r="E30" s="7">
        <f t="shared" si="0"/>
        <v>82107.899999999994</v>
      </c>
      <c r="F30" s="7">
        <f t="shared" si="1"/>
        <v>105567.3</v>
      </c>
      <c r="G30" s="13">
        <v>107000</v>
      </c>
      <c r="H30" s="8">
        <f t="shared" si="2"/>
        <v>0.91221429363069817</v>
      </c>
      <c r="I30" s="9" t="str">
        <f t="shared" si="3"/>
        <v>Sim</v>
      </c>
      <c r="J30" s="7" t="str">
        <f>IF(Tabela3523[[#This Row],[Qualificação]]="AGENTE DE COMÉRCIO EXTERIOR",D30*0.25,IF(H30&gt;=90%,"",IF(AND(H30&gt;=70%,H30&lt;90%),D30*0.25,IF(H30&lt;70%,D30*0.25))))</f>
        <v/>
      </c>
      <c r="K30" s="15">
        <f t="shared" si="4"/>
        <v>4691.88</v>
      </c>
    </row>
    <row r="31" spans="1:11" x14ac:dyDescent="0.25">
      <c r="A31" s="11" t="s">
        <v>66</v>
      </c>
      <c r="B31" s="11" t="s">
        <v>67</v>
      </c>
      <c r="C31" s="11" t="s">
        <v>23</v>
      </c>
      <c r="D31" s="13">
        <v>106720</v>
      </c>
      <c r="E31" s="7">
        <f t="shared" si="0"/>
        <v>74704</v>
      </c>
      <c r="F31" s="7">
        <f t="shared" si="1"/>
        <v>96048</v>
      </c>
      <c r="G31" s="13">
        <v>18000</v>
      </c>
      <c r="H31" s="8">
        <f t="shared" si="2"/>
        <v>0.16866566716641679</v>
      </c>
      <c r="I31" s="9" t="str">
        <f t="shared" si="3"/>
        <v>Não</v>
      </c>
      <c r="J31" s="7">
        <f>IF(Tabela3523[[#This Row],[Qualificação]]="AGENTE DE COMÉRCIO EXTERIOR",D31*0.25,IF(H31&gt;=90%,"",IF(AND(H31&gt;=70%,H31&lt;90%),D31*0.25,IF(H31&lt;70%,D31*0.25))))</f>
        <v>26680</v>
      </c>
      <c r="K31" s="15">
        <f t="shared" si="4"/>
        <v>4268.8</v>
      </c>
    </row>
    <row r="32" spans="1:11" x14ac:dyDescent="0.25">
      <c r="A32" s="11" t="s">
        <v>68</v>
      </c>
      <c r="B32" s="11" t="s">
        <v>69</v>
      </c>
      <c r="C32" s="11" t="s">
        <v>23</v>
      </c>
      <c r="D32" s="13">
        <v>106067</v>
      </c>
      <c r="E32" s="7">
        <f t="shared" si="0"/>
        <v>74246.899999999994</v>
      </c>
      <c r="F32" s="7">
        <f t="shared" si="1"/>
        <v>95460.3</v>
      </c>
      <c r="G32" s="13">
        <v>124600</v>
      </c>
      <c r="H32" s="8">
        <f t="shared" si="2"/>
        <v>1.1747291806122546</v>
      </c>
      <c r="I32" s="9" t="str">
        <f t="shared" si="3"/>
        <v>Sim</v>
      </c>
      <c r="J32" s="7" t="str">
        <f>IF(Tabela3523[[#This Row],[Qualificação]]="AGENTE DE COMÉRCIO EXTERIOR",D32*0.25,IF(H32&gt;=90%,"",IF(AND(H32&gt;=70%,H32&lt;90%),D32*0.25,IF(H32&lt;70%,D32*0.25))))</f>
        <v/>
      </c>
      <c r="K32" s="15">
        <f t="shared" si="4"/>
        <v>4242.68</v>
      </c>
    </row>
    <row r="33" spans="1:11" x14ac:dyDescent="0.25">
      <c r="A33" s="11" t="s">
        <v>70</v>
      </c>
      <c r="B33" s="11" t="s">
        <v>71</v>
      </c>
      <c r="C33" s="11" t="s">
        <v>23</v>
      </c>
      <c r="D33" s="13">
        <v>102405</v>
      </c>
      <c r="E33" s="7">
        <f t="shared" si="0"/>
        <v>71683.5</v>
      </c>
      <c r="F33" s="7">
        <f t="shared" si="1"/>
        <v>92164.5</v>
      </c>
      <c r="G33" s="13">
        <v>102000</v>
      </c>
      <c r="H33" s="8">
        <f t="shared" si="2"/>
        <v>0.99604511498461989</v>
      </c>
      <c r="I33" s="9" t="str">
        <f t="shared" si="3"/>
        <v>Sim</v>
      </c>
      <c r="J33" s="7" t="str">
        <f>IF(Tabela3523[[#This Row],[Qualificação]]="AGENTE DE COMÉRCIO EXTERIOR",D33*0.25,IF(H33&gt;=90%,"",IF(AND(H33&gt;=70%,H33&lt;90%),D33*0.25,IF(H33&lt;70%,D33*0.25))))</f>
        <v/>
      </c>
      <c r="K33" s="15">
        <f t="shared" si="4"/>
        <v>4096.2</v>
      </c>
    </row>
    <row r="34" spans="1:11" x14ac:dyDescent="0.25">
      <c r="A34" s="11" t="s">
        <v>72</v>
      </c>
      <c r="B34" s="11" t="s">
        <v>73</v>
      </c>
      <c r="C34" s="11" t="s">
        <v>23</v>
      </c>
      <c r="D34" s="13">
        <v>98836</v>
      </c>
      <c r="E34" s="7">
        <f t="shared" si="0"/>
        <v>69185.2</v>
      </c>
      <c r="F34" s="7">
        <f t="shared" si="1"/>
        <v>88952.400000000009</v>
      </c>
      <c r="G34" s="13">
        <v>97500</v>
      </c>
      <c r="H34" s="8">
        <f t="shared" si="2"/>
        <v>0.98648265814075842</v>
      </c>
      <c r="I34" s="9" t="str">
        <f t="shared" si="3"/>
        <v>Sim</v>
      </c>
      <c r="J34" s="7" t="str">
        <f>IF(Tabela3523[[#This Row],[Qualificação]]="AGENTE DE COMÉRCIO EXTERIOR",D34*0.25,IF(H34&gt;=90%,"",IF(AND(H34&gt;=70%,H34&lt;90%),D34*0.25,IF(H34&lt;70%,D34*0.25))))</f>
        <v/>
      </c>
      <c r="K34" s="15">
        <f t="shared" si="4"/>
        <v>3953.44</v>
      </c>
    </row>
    <row r="35" spans="1:11" x14ac:dyDescent="0.25">
      <c r="A35" s="11" t="s">
        <v>74</v>
      </c>
      <c r="B35" s="11" t="s">
        <v>75</v>
      </c>
      <c r="C35" s="11" t="s">
        <v>23</v>
      </c>
      <c r="D35" s="13">
        <v>98675</v>
      </c>
      <c r="E35" s="7">
        <f t="shared" si="0"/>
        <v>69072.5</v>
      </c>
      <c r="F35" s="7">
        <f t="shared" si="1"/>
        <v>88807.5</v>
      </c>
      <c r="G35" s="13">
        <v>175000</v>
      </c>
      <c r="H35" s="8">
        <f t="shared" si="2"/>
        <v>1.7734988598935901</v>
      </c>
      <c r="I35" s="9" t="str">
        <f t="shared" si="3"/>
        <v>Sim</v>
      </c>
      <c r="J35" s="7" t="str">
        <f>IF(Tabela3523[[#This Row],[Qualificação]]="AGENTE DE COMÉRCIO EXTERIOR",D35*0.25,IF(H35&gt;=90%,"",IF(AND(H35&gt;=70%,H35&lt;90%),D35*0.25,IF(H35&lt;70%,D35*0.25))))</f>
        <v/>
      </c>
      <c r="K35" s="15">
        <f t="shared" si="4"/>
        <v>3947</v>
      </c>
    </row>
    <row r="36" spans="1:11" x14ac:dyDescent="0.25">
      <c r="A36" s="11" t="s">
        <v>76</v>
      </c>
      <c r="B36" s="11" t="s">
        <v>77</v>
      </c>
      <c r="C36" s="11" t="s">
        <v>23</v>
      </c>
      <c r="D36" s="13">
        <v>95407</v>
      </c>
      <c r="E36" s="7">
        <f t="shared" si="0"/>
        <v>66784.899999999994</v>
      </c>
      <c r="F36" s="7">
        <f t="shared" si="1"/>
        <v>85866.3</v>
      </c>
      <c r="G36" s="13">
        <v>90208</v>
      </c>
      <c r="H36" s="8">
        <f t="shared" si="2"/>
        <v>0.94550714308174455</v>
      </c>
      <c r="I36" s="9" t="str">
        <f t="shared" si="3"/>
        <v>Sim</v>
      </c>
      <c r="J36" s="7" t="str">
        <f>IF(Tabela3523[[#This Row],[Qualificação]]="AGENTE DE COMÉRCIO EXTERIOR",D36*0.25,IF(H36&gt;=90%,"",IF(AND(H36&gt;=70%,H36&lt;90%),D36*0.25,IF(H36&lt;70%,D36*0.25))))</f>
        <v/>
      </c>
      <c r="K36" s="15">
        <f t="shared" si="4"/>
        <v>3816.28</v>
      </c>
    </row>
    <row r="37" spans="1:11" x14ac:dyDescent="0.25">
      <c r="A37" s="11" t="s">
        <v>78</v>
      </c>
      <c r="B37" s="11" t="s">
        <v>79</v>
      </c>
      <c r="C37" s="11" t="s">
        <v>23</v>
      </c>
      <c r="D37" s="13">
        <v>94847</v>
      </c>
      <c r="E37" s="7">
        <f t="shared" si="0"/>
        <v>66392.899999999994</v>
      </c>
      <c r="F37" s="7">
        <f t="shared" si="1"/>
        <v>85362.3</v>
      </c>
      <c r="G37" s="13">
        <v>79456</v>
      </c>
      <c r="H37" s="8">
        <f t="shared" si="2"/>
        <v>0.83772813056817819</v>
      </c>
      <c r="I37" s="9" t="str">
        <f t="shared" si="3"/>
        <v>Não</v>
      </c>
      <c r="J37" s="7">
        <f>IF(Tabela3523[[#This Row],[Qualificação]]="AGENTE DE COMÉRCIO EXTERIOR",D37*0.25,IF(H37&gt;=90%,"",IF(AND(H37&gt;=70%,H37&lt;90%),D37*0.25,IF(H37&lt;70%,D37*0.25))))</f>
        <v>23711.75</v>
      </c>
      <c r="K37" s="15">
        <f t="shared" si="4"/>
        <v>3793.88</v>
      </c>
    </row>
    <row r="38" spans="1:11" x14ac:dyDescent="0.25">
      <c r="A38" s="11" t="s">
        <v>80</v>
      </c>
      <c r="B38" s="11" t="s">
        <v>81</v>
      </c>
      <c r="C38" s="11" t="s">
        <v>23</v>
      </c>
      <c r="D38" s="13">
        <v>91077</v>
      </c>
      <c r="E38" s="7">
        <f t="shared" si="0"/>
        <v>63753.899999999994</v>
      </c>
      <c r="F38" s="7">
        <f t="shared" si="1"/>
        <v>81969.3</v>
      </c>
      <c r="G38" s="13">
        <v>111000</v>
      </c>
      <c r="H38" s="8">
        <f t="shared" si="2"/>
        <v>1.2187489706512071</v>
      </c>
      <c r="I38" s="9" t="str">
        <f t="shared" si="3"/>
        <v>Sim</v>
      </c>
      <c r="J38" s="7" t="str">
        <f>IF(Tabela3523[[#This Row],[Qualificação]]="AGENTE DE COMÉRCIO EXTERIOR",D38*0.25,IF(H38&gt;=90%,"",IF(AND(H38&gt;=70%,H38&lt;90%),D38*0.25,IF(H38&lt;70%,D38*0.25))))</f>
        <v/>
      </c>
      <c r="K38" s="15">
        <f t="shared" si="4"/>
        <v>3643.08</v>
      </c>
    </row>
    <row r="39" spans="1:11" x14ac:dyDescent="0.25">
      <c r="A39" s="11" t="s">
        <v>82</v>
      </c>
      <c r="B39" s="11" t="s">
        <v>83</v>
      </c>
      <c r="C39" s="11" t="s">
        <v>23</v>
      </c>
      <c r="D39" s="13">
        <v>89887</v>
      </c>
      <c r="E39" s="7">
        <f t="shared" si="0"/>
        <v>62920.899999999994</v>
      </c>
      <c r="F39" s="7">
        <f t="shared" si="1"/>
        <v>80898.3</v>
      </c>
      <c r="G39" s="13">
        <v>90000</v>
      </c>
      <c r="H39" s="8">
        <f t="shared" si="2"/>
        <v>1.0012571339570795</v>
      </c>
      <c r="I39" s="9" t="str">
        <f t="shared" si="3"/>
        <v>Sim</v>
      </c>
      <c r="J39" s="7" t="str">
        <f>IF(Tabela3523[[#This Row],[Qualificação]]="AGENTE DE COMÉRCIO EXTERIOR",D39*0.25,IF(H39&gt;=90%,"",IF(AND(H39&gt;=70%,H39&lt;90%),D39*0.25,IF(H39&lt;70%,D39*0.25))))</f>
        <v/>
      </c>
      <c r="K39" s="15">
        <f t="shared" si="4"/>
        <v>3595.48</v>
      </c>
    </row>
    <row r="40" spans="1:11" x14ac:dyDescent="0.25">
      <c r="A40" s="11" t="s">
        <v>84</v>
      </c>
      <c r="B40" s="11" t="s">
        <v>85</v>
      </c>
      <c r="C40" s="11" t="s">
        <v>23</v>
      </c>
      <c r="D40" s="13">
        <v>86947</v>
      </c>
      <c r="E40" s="7">
        <f t="shared" si="0"/>
        <v>60862.899999999994</v>
      </c>
      <c r="F40" s="7">
        <f t="shared" si="1"/>
        <v>78252.3</v>
      </c>
      <c r="G40" s="13">
        <v>85200</v>
      </c>
      <c r="H40" s="8">
        <f t="shared" si="2"/>
        <v>0.97990729984933356</v>
      </c>
      <c r="I40" s="9" t="str">
        <f t="shared" si="3"/>
        <v>Sim</v>
      </c>
      <c r="J40" s="7" t="str">
        <f>IF(Tabela3523[[#This Row],[Qualificação]]="AGENTE DE COMÉRCIO EXTERIOR",D40*0.25,IF(H40&gt;=90%,"",IF(AND(H40&gt;=70%,H40&lt;90%),D40*0.25,IF(H40&lt;70%,D40*0.25))))</f>
        <v/>
      </c>
      <c r="K40" s="15">
        <f t="shared" si="4"/>
        <v>3477.88</v>
      </c>
    </row>
    <row r="41" spans="1:11" x14ac:dyDescent="0.25">
      <c r="A41" s="11" t="s">
        <v>86</v>
      </c>
      <c r="B41" s="11" t="s">
        <v>87</v>
      </c>
      <c r="C41" s="11" t="s">
        <v>23</v>
      </c>
      <c r="D41" s="13">
        <v>85064</v>
      </c>
      <c r="E41" s="7">
        <f t="shared" si="0"/>
        <v>59544.799999999996</v>
      </c>
      <c r="F41" s="7">
        <f t="shared" si="1"/>
        <v>76557.600000000006</v>
      </c>
      <c r="G41" s="13">
        <v>121700</v>
      </c>
      <c r="H41" s="8">
        <f t="shared" si="2"/>
        <v>1.4306874823662183</v>
      </c>
      <c r="I41" s="9" t="str">
        <f t="shared" si="3"/>
        <v>Sim</v>
      </c>
      <c r="J41" s="7" t="str">
        <f>IF(Tabela3523[[#This Row],[Qualificação]]="AGENTE DE COMÉRCIO EXTERIOR",D41*0.25,IF(H41&gt;=90%,"",IF(AND(H41&gt;=70%,H41&lt;90%),D41*0.25,IF(H41&lt;70%,D41*0.25))))</f>
        <v/>
      </c>
      <c r="K41" s="15">
        <f t="shared" si="4"/>
        <v>3402.56</v>
      </c>
    </row>
    <row r="42" spans="1:11" x14ac:dyDescent="0.25">
      <c r="A42" s="11" t="s">
        <v>88</v>
      </c>
      <c r="B42" s="11" t="s">
        <v>89</v>
      </c>
      <c r="C42" s="11" t="s">
        <v>23</v>
      </c>
      <c r="D42" s="13">
        <v>83885</v>
      </c>
      <c r="E42" s="7">
        <f t="shared" si="0"/>
        <v>58719.499999999993</v>
      </c>
      <c r="F42" s="7">
        <f t="shared" si="1"/>
        <v>75496.5</v>
      </c>
      <c r="G42" s="13">
        <v>89448</v>
      </c>
      <c r="H42" s="8">
        <f t="shared" si="2"/>
        <v>1.0663169815819276</v>
      </c>
      <c r="I42" s="9" t="str">
        <f t="shared" si="3"/>
        <v>Sim</v>
      </c>
      <c r="J42" s="7" t="str">
        <f>IF(Tabela3523[[#This Row],[Qualificação]]="AGENTE DE COMÉRCIO EXTERIOR",D42*0.25,IF(H42&gt;=90%,"",IF(AND(H42&gt;=70%,H42&lt;90%),D42*0.25,IF(H42&lt;70%,D42*0.25))))</f>
        <v/>
      </c>
      <c r="K42" s="15">
        <f t="shared" si="4"/>
        <v>3355.4</v>
      </c>
    </row>
    <row r="43" spans="1:11" x14ac:dyDescent="0.25">
      <c r="A43" s="11" t="s">
        <v>90</v>
      </c>
      <c r="B43" s="11" t="s">
        <v>91</v>
      </c>
      <c r="C43" s="11" t="s">
        <v>23</v>
      </c>
      <c r="D43" s="13">
        <v>79460</v>
      </c>
      <c r="E43" s="7">
        <f t="shared" si="0"/>
        <v>55622</v>
      </c>
      <c r="F43" s="7">
        <f t="shared" si="1"/>
        <v>71514</v>
      </c>
      <c r="G43" s="13">
        <v>73100</v>
      </c>
      <c r="H43" s="8">
        <f t="shared" si="2"/>
        <v>0.91995972816511451</v>
      </c>
      <c r="I43" s="9" t="str">
        <f t="shared" si="3"/>
        <v>Sim</v>
      </c>
      <c r="J43" s="7" t="str">
        <f>IF(Tabela3523[[#This Row],[Qualificação]]="AGENTE DE COMÉRCIO EXTERIOR",D43*0.25,IF(H43&gt;=90%,"",IF(AND(H43&gt;=70%,H43&lt;90%),D43*0.25,IF(H43&lt;70%,D43*0.25))))</f>
        <v/>
      </c>
      <c r="K43" s="15">
        <f t="shared" si="4"/>
        <v>3178.4</v>
      </c>
    </row>
    <row r="44" spans="1:11" x14ac:dyDescent="0.25">
      <c r="A44" s="11" t="s">
        <v>92</v>
      </c>
      <c r="B44" s="11" t="s">
        <v>93</v>
      </c>
      <c r="C44" s="11" t="s">
        <v>23</v>
      </c>
      <c r="D44" s="13">
        <v>77412</v>
      </c>
      <c r="E44" s="7">
        <f t="shared" si="0"/>
        <v>54188.399999999994</v>
      </c>
      <c r="F44" s="7">
        <f t="shared" si="1"/>
        <v>69670.8</v>
      </c>
      <c r="G44" s="13">
        <v>73100</v>
      </c>
      <c r="H44" s="8">
        <f t="shared" si="2"/>
        <v>0.94429804164728981</v>
      </c>
      <c r="I44" s="9" t="str">
        <f t="shared" si="3"/>
        <v>Sim</v>
      </c>
      <c r="J44" s="7" t="str">
        <f>IF(Tabela3523[[#This Row],[Qualificação]]="AGENTE DE COMÉRCIO EXTERIOR",D44*0.25,IF(H44&gt;=90%,"",IF(AND(H44&gt;=70%,H44&lt;90%),D44*0.25,IF(H44&lt;70%,D44*0.25))))</f>
        <v/>
      </c>
      <c r="K44" s="15">
        <f t="shared" si="4"/>
        <v>3096.48</v>
      </c>
    </row>
    <row r="45" spans="1:11" x14ac:dyDescent="0.25">
      <c r="A45" s="11" t="s">
        <v>94</v>
      </c>
      <c r="B45" s="11" t="s">
        <v>333</v>
      </c>
      <c r="C45" s="11" t="s">
        <v>23</v>
      </c>
      <c r="D45" s="13">
        <v>74888</v>
      </c>
      <c r="E45" s="7">
        <f t="shared" si="0"/>
        <v>52421.599999999999</v>
      </c>
      <c r="F45" s="7">
        <f t="shared" si="1"/>
        <v>67399.199999999997</v>
      </c>
      <c r="G45" s="13">
        <v>154010</v>
      </c>
      <c r="H45" s="8">
        <f t="shared" si="2"/>
        <v>2.0565377630595023</v>
      </c>
      <c r="I45" s="9" t="str">
        <f t="shared" si="3"/>
        <v>Sim</v>
      </c>
      <c r="J45" s="7" t="str">
        <f>IF(Tabela3523[[#This Row],[Qualificação]]="AGENTE DE COMÉRCIO EXTERIOR",D45*0.25,IF(H45&gt;=90%,"",IF(AND(H45&gt;=70%,H45&lt;90%),D45*0.25,IF(H45&lt;70%,D45*0.25))))</f>
        <v/>
      </c>
      <c r="K45" s="15">
        <f t="shared" si="4"/>
        <v>2995.52</v>
      </c>
    </row>
    <row r="46" spans="1:11" x14ac:dyDescent="0.25">
      <c r="A46" s="11" t="s">
        <v>96</v>
      </c>
      <c r="B46" s="11" t="s">
        <v>97</v>
      </c>
      <c r="C46" s="11" t="s">
        <v>23</v>
      </c>
      <c r="D46" s="13">
        <v>71285</v>
      </c>
      <c r="E46" s="7">
        <f t="shared" si="0"/>
        <v>49899.5</v>
      </c>
      <c r="F46" s="7">
        <f t="shared" si="1"/>
        <v>64156.5</v>
      </c>
      <c r="G46" s="13">
        <v>67240</v>
      </c>
      <c r="H46" s="8">
        <f t="shared" si="2"/>
        <v>0.94325594444834115</v>
      </c>
      <c r="I46" s="9" t="str">
        <f t="shared" si="3"/>
        <v>Sim</v>
      </c>
      <c r="J46" s="7" t="str">
        <f>IF(Tabela3523[[#This Row],[Qualificação]]="AGENTE DE COMÉRCIO EXTERIOR",D46*0.25,IF(H46&gt;=90%,"",IF(AND(H46&gt;=70%,H46&lt;90%),D46*0.25,IF(H46&lt;70%,D46*0.25))))</f>
        <v/>
      </c>
      <c r="K46" s="15">
        <f t="shared" si="4"/>
        <v>2851.4</v>
      </c>
    </row>
    <row r="47" spans="1:11" x14ac:dyDescent="0.25">
      <c r="A47" s="11" t="s">
        <v>98</v>
      </c>
      <c r="B47" s="11" t="s">
        <v>99</v>
      </c>
      <c r="C47" s="11" t="s">
        <v>23</v>
      </c>
      <c r="D47" s="13">
        <v>70725</v>
      </c>
      <c r="E47" s="7">
        <f t="shared" si="0"/>
        <v>49507.5</v>
      </c>
      <c r="F47" s="7">
        <f t="shared" si="1"/>
        <v>63652.5</v>
      </c>
      <c r="G47" s="13">
        <v>102000</v>
      </c>
      <c r="H47" s="8">
        <f t="shared" si="2"/>
        <v>1.44220572640509</v>
      </c>
      <c r="I47" s="9" t="str">
        <f t="shared" si="3"/>
        <v>Sim</v>
      </c>
      <c r="J47" s="7" t="str">
        <f>IF(Tabela3523[[#This Row],[Qualificação]]="AGENTE DE COMÉRCIO EXTERIOR",D47*0.25,IF(H47&gt;=90%,"",IF(AND(H47&gt;=70%,H47&lt;90%),D47*0.25,IF(H47&lt;70%,D47*0.25))))</f>
        <v/>
      </c>
      <c r="K47" s="15">
        <f t="shared" si="4"/>
        <v>2829</v>
      </c>
    </row>
    <row r="48" spans="1:11" x14ac:dyDescent="0.25">
      <c r="A48" s="11" t="s">
        <v>100</v>
      </c>
      <c r="B48" s="11" t="s">
        <v>101</v>
      </c>
      <c r="C48" s="11" t="s">
        <v>23</v>
      </c>
      <c r="D48" s="13">
        <v>67400</v>
      </c>
      <c r="E48" s="7">
        <f t="shared" si="0"/>
        <v>47180</v>
      </c>
      <c r="F48" s="7">
        <f t="shared" si="1"/>
        <v>60660</v>
      </c>
      <c r="G48" s="13">
        <v>70800</v>
      </c>
      <c r="H48" s="8">
        <f t="shared" si="2"/>
        <v>1.0504451038575668</v>
      </c>
      <c r="I48" s="9" t="str">
        <f t="shared" si="3"/>
        <v>Sim</v>
      </c>
      <c r="J48" s="7" t="str">
        <f>IF(Tabela3523[[#This Row],[Qualificação]]="AGENTE DE COMÉRCIO EXTERIOR",D48*0.25,IF(H48&gt;=90%,"",IF(AND(H48&gt;=70%,H48&lt;90%),D48*0.25,IF(H48&lt;70%,D48*0.25))))</f>
        <v/>
      </c>
      <c r="K48" s="15">
        <f t="shared" si="4"/>
        <v>2696</v>
      </c>
    </row>
    <row r="49" spans="1:11" x14ac:dyDescent="0.25">
      <c r="A49" s="11" t="s">
        <v>102</v>
      </c>
      <c r="B49" s="11" t="s">
        <v>103</v>
      </c>
      <c r="C49" s="11" t="s">
        <v>23</v>
      </c>
      <c r="D49" s="13">
        <v>66717</v>
      </c>
      <c r="E49" s="7">
        <f t="shared" si="0"/>
        <v>46701.899999999994</v>
      </c>
      <c r="F49" s="7">
        <f t="shared" si="1"/>
        <v>60045.3</v>
      </c>
      <c r="G49" s="13">
        <v>45500</v>
      </c>
      <c r="H49" s="8">
        <f t="shared" si="2"/>
        <v>0.68198510124855738</v>
      </c>
      <c r="I49" s="9" t="str">
        <f t="shared" si="3"/>
        <v>Não</v>
      </c>
      <c r="J49" s="7">
        <f>IF(Tabela3523[[#This Row],[Qualificação]]="AGENTE DE COMÉRCIO EXTERIOR",D49*0.25,IF(H49&gt;=90%,"",IF(AND(H49&gt;=70%,H49&lt;90%),D49*0.25,IF(H49&lt;70%,D49*0.25))))</f>
        <v>16679.25</v>
      </c>
      <c r="K49" s="15">
        <f t="shared" si="4"/>
        <v>2668.68</v>
      </c>
    </row>
    <row r="50" spans="1:11" x14ac:dyDescent="0.25">
      <c r="A50" s="11" t="s">
        <v>104</v>
      </c>
      <c r="B50" s="11" t="s">
        <v>105</v>
      </c>
      <c r="C50" s="11" t="s">
        <v>23</v>
      </c>
      <c r="D50" s="13">
        <v>66303</v>
      </c>
      <c r="E50" s="7">
        <f t="shared" si="0"/>
        <v>46412.1</v>
      </c>
      <c r="F50" s="7">
        <f t="shared" si="1"/>
        <v>59672.700000000004</v>
      </c>
      <c r="G50" s="13">
        <v>124420</v>
      </c>
      <c r="H50" s="8">
        <f t="shared" si="2"/>
        <v>1.8765365066437416</v>
      </c>
      <c r="I50" s="9" t="str">
        <f t="shared" si="3"/>
        <v>Sim</v>
      </c>
      <c r="J50" s="7" t="str">
        <f>IF(Tabela3523[[#This Row],[Qualificação]]="AGENTE DE COMÉRCIO EXTERIOR",D50*0.25,IF(H50&gt;=90%,"",IF(AND(H50&gt;=70%,H50&lt;90%),D50*0.25,IF(H50&lt;70%,D50*0.25))))</f>
        <v/>
      </c>
      <c r="K50" s="15">
        <f t="shared" si="4"/>
        <v>2652.12</v>
      </c>
    </row>
    <row r="51" spans="1:11" x14ac:dyDescent="0.25">
      <c r="A51" s="11" t="s">
        <v>106</v>
      </c>
      <c r="B51" s="11" t="s">
        <v>107</v>
      </c>
      <c r="C51" s="11" t="s">
        <v>23</v>
      </c>
      <c r="D51" s="13">
        <v>66199</v>
      </c>
      <c r="E51" s="7">
        <f t="shared" si="0"/>
        <v>46339.299999999996</v>
      </c>
      <c r="F51" s="7">
        <f t="shared" si="1"/>
        <v>59579.1</v>
      </c>
      <c r="G51" s="13">
        <v>79020</v>
      </c>
      <c r="H51" s="8">
        <f t="shared" si="2"/>
        <v>1.1936736204474387</v>
      </c>
      <c r="I51" s="9" t="str">
        <f t="shared" si="3"/>
        <v>Sim</v>
      </c>
      <c r="J51" s="7" t="str">
        <f>IF(Tabela3523[[#This Row],[Qualificação]]="AGENTE DE COMÉRCIO EXTERIOR",D51*0.25,IF(H51&gt;=90%,"",IF(AND(H51&gt;=70%,H51&lt;90%),D51*0.25,IF(H51&lt;70%,D51*0.25))))</f>
        <v/>
      </c>
      <c r="K51" s="15">
        <f t="shared" si="4"/>
        <v>2647.96</v>
      </c>
    </row>
    <row r="52" spans="1:11" x14ac:dyDescent="0.25">
      <c r="A52" s="11" t="s">
        <v>108</v>
      </c>
      <c r="B52" s="11" t="s">
        <v>109</v>
      </c>
      <c r="C52" s="11" t="s">
        <v>23</v>
      </c>
      <c r="D52" s="13">
        <v>65912</v>
      </c>
      <c r="E52" s="7">
        <f t="shared" si="0"/>
        <v>46138.399999999994</v>
      </c>
      <c r="F52" s="7">
        <f t="shared" si="1"/>
        <v>59320.800000000003</v>
      </c>
      <c r="G52" s="13">
        <v>22000</v>
      </c>
      <c r="H52" s="8">
        <f t="shared" si="2"/>
        <v>0.33377837116154874</v>
      </c>
      <c r="I52" s="9" t="str">
        <f t="shared" si="3"/>
        <v>Não</v>
      </c>
      <c r="J52" s="7">
        <f>IF(Tabela3523[[#This Row],[Qualificação]]="AGENTE DE COMÉRCIO EXTERIOR",D52*0.25,IF(H52&gt;=90%,"",IF(AND(H52&gt;=70%,H52&lt;90%),D52*0.25,IF(H52&lt;70%,D52*0.25))))</f>
        <v>16478</v>
      </c>
      <c r="K52" s="15">
        <f t="shared" si="4"/>
        <v>2636.48</v>
      </c>
    </row>
    <row r="53" spans="1:11" x14ac:dyDescent="0.25">
      <c r="A53" s="11" t="s">
        <v>110</v>
      </c>
      <c r="B53" s="11" t="s">
        <v>111</v>
      </c>
      <c r="C53" s="11" t="s">
        <v>23</v>
      </c>
      <c r="D53" s="13">
        <v>65532</v>
      </c>
      <c r="E53" s="7">
        <f t="shared" si="0"/>
        <v>45872.399999999994</v>
      </c>
      <c r="F53" s="7">
        <f t="shared" si="1"/>
        <v>58978.8</v>
      </c>
      <c r="G53" s="13">
        <v>0</v>
      </c>
      <c r="H53" s="8">
        <f t="shared" si="2"/>
        <v>0</v>
      </c>
      <c r="I53" s="9" t="str">
        <f t="shared" si="3"/>
        <v>Não</v>
      </c>
      <c r="J53" s="7">
        <f>IF(Tabela3523[[#This Row],[Qualificação]]="AGENTE DE COMÉRCIO EXTERIOR",D53*0.25,IF(H53&gt;=90%,"",IF(AND(H53&gt;=70%,H53&lt;90%),D53*0.25,IF(H53&lt;70%,D53*0.25))))</f>
        <v>16383</v>
      </c>
      <c r="K53" s="15">
        <f t="shared" si="4"/>
        <v>2621.2800000000002</v>
      </c>
    </row>
    <row r="54" spans="1:11" x14ac:dyDescent="0.25">
      <c r="A54" s="11" t="s">
        <v>112</v>
      </c>
      <c r="B54" s="11" t="s">
        <v>113</v>
      </c>
      <c r="C54" s="11" t="s">
        <v>23</v>
      </c>
      <c r="D54" s="13">
        <v>60906</v>
      </c>
      <c r="E54" s="7">
        <f t="shared" si="0"/>
        <v>42634.2</v>
      </c>
      <c r="F54" s="7">
        <f t="shared" si="1"/>
        <v>54815.4</v>
      </c>
      <c r="G54" s="13">
        <v>36000</v>
      </c>
      <c r="H54" s="8">
        <f t="shared" si="2"/>
        <v>0.59107477095852623</v>
      </c>
      <c r="I54" s="9" t="str">
        <f t="shared" si="3"/>
        <v>Não</v>
      </c>
      <c r="J54" s="7">
        <f>IF(Tabela3523[[#This Row],[Qualificação]]="AGENTE DE COMÉRCIO EXTERIOR",D54*0.25,IF(H54&gt;=90%,"",IF(AND(H54&gt;=70%,H54&lt;90%),D54*0.25,IF(H54&lt;70%,D54*0.25))))</f>
        <v>15226.5</v>
      </c>
      <c r="K54" s="15">
        <f t="shared" si="4"/>
        <v>2436.2400000000002</v>
      </c>
    </row>
    <row r="55" spans="1:11" x14ac:dyDescent="0.25">
      <c r="A55" s="11" t="s">
        <v>114</v>
      </c>
      <c r="B55" s="11" t="s">
        <v>115</v>
      </c>
      <c r="C55" s="11" t="s">
        <v>23</v>
      </c>
      <c r="D55" s="13">
        <v>59969</v>
      </c>
      <c r="E55" s="7">
        <f t="shared" si="0"/>
        <v>41978.299999999996</v>
      </c>
      <c r="F55" s="7">
        <f t="shared" si="1"/>
        <v>53972.1</v>
      </c>
      <c r="G55" s="13">
        <v>67500</v>
      </c>
      <c r="H55" s="8">
        <f t="shared" si="2"/>
        <v>1.1255815504677418</v>
      </c>
      <c r="I55" s="9" t="str">
        <f t="shared" si="3"/>
        <v>Sim</v>
      </c>
      <c r="J55" s="7" t="str">
        <f>IF(Tabela3523[[#This Row],[Qualificação]]="AGENTE DE COMÉRCIO EXTERIOR",D55*0.25,IF(H55&gt;=90%,"",IF(AND(H55&gt;=70%,H55&lt;90%),D55*0.25,IF(H55&lt;70%,D55*0.25))))</f>
        <v/>
      </c>
      <c r="K55" s="15">
        <f t="shared" si="4"/>
        <v>2398.7600000000002</v>
      </c>
    </row>
    <row r="56" spans="1:11" x14ac:dyDescent="0.25">
      <c r="A56" s="11" t="s">
        <v>116</v>
      </c>
      <c r="B56" s="11" t="s">
        <v>117</v>
      </c>
      <c r="C56" s="11" t="s">
        <v>23</v>
      </c>
      <c r="D56" s="13">
        <v>55872</v>
      </c>
      <c r="E56" s="7">
        <f t="shared" si="0"/>
        <v>39110.399999999994</v>
      </c>
      <c r="F56" s="7">
        <f t="shared" si="1"/>
        <v>50284.800000000003</v>
      </c>
      <c r="G56" s="13">
        <v>19200</v>
      </c>
      <c r="H56" s="8">
        <f t="shared" si="2"/>
        <v>0.3436426116838488</v>
      </c>
      <c r="I56" s="9" t="str">
        <f t="shared" si="3"/>
        <v>Não</v>
      </c>
      <c r="J56" s="7">
        <f>IF(Tabela3523[[#This Row],[Qualificação]]="AGENTE DE COMÉRCIO EXTERIOR",D56*0.25,IF(H56&gt;=90%,"",IF(AND(H56&gt;=70%,H56&lt;90%),D56*0.25,IF(H56&lt;70%,D56*0.25))))</f>
        <v>13968</v>
      </c>
      <c r="K56" s="15">
        <f t="shared" si="4"/>
        <v>2234.88</v>
      </c>
    </row>
    <row r="57" spans="1:11" x14ac:dyDescent="0.25">
      <c r="A57" s="11" t="s">
        <v>118</v>
      </c>
      <c r="B57" s="11" t="s">
        <v>119</v>
      </c>
      <c r="C57" s="11" t="s">
        <v>23</v>
      </c>
      <c r="D57" s="13">
        <v>55705</v>
      </c>
      <c r="E57" s="7">
        <f t="shared" si="0"/>
        <v>38993.5</v>
      </c>
      <c r="F57" s="7">
        <f t="shared" si="1"/>
        <v>50134.5</v>
      </c>
      <c r="G57" s="13">
        <v>67200</v>
      </c>
      <c r="H57" s="8">
        <f t="shared" si="2"/>
        <v>1.2063549053047302</v>
      </c>
      <c r="I57" s="9" t="str">
        <f t="shared" si="3"/>
        <v>Sim</v>
      </c>
      <c r="J57" s="7" t="str">
        <f>IF(Tabela3523[[#This Row],[Qualificação]]="AGENTE DE COMÉRCIO EXTERIOR",D57*0.25,IF(H57&gt;=90%,"",IF(AND(H57&gt;=70%,H57&lt;90%),D57*0.25,IF(H57&lt;70%,D57*0.25))))</f>
        <v/>
      </c>
      <c r="K57" s="15">
        <f t="shared" si="4"/>
        <v>2228.2000000000003</v>
      </c>
    </row>
    <row r="58" spans="1:11" x14ac:dyDescent="0.25">
      <c r="A58" s="11" t="s">
        <v>120</v>
      </c>
      <c r="B58" s="11" t="s">
        <v>121</v>
      </c>
      <c r="C58" s="11" t="s">
        <v>23</v>
      </c>
      <c r="D58" s="13">
        <v>55346</v>
      </c>
      <c r="E58" s="7">
        <f t="shared" si="0"/>
        <v>38742.199999999997</v>
      </c>
      <c r="F58" s="7">
        <f t="shared" si="1"/>
        <v>49811.4</v>
      </c>
      <c r="G58" s="13">
        <v>70400</v>
      </c>
      <c r="H58" s="8">
        <f t="shared" si="2"/>
        <v>1.2719979763668559</v>
      </c>
      <c r="I58" s="9" t="str">
        <f t="shared" si="3"/>
        <v>Sim</v>
      </c>
      <c r="J58" s="7" t="str">
        <f>IF(Tabela3523[[#This Row],[Qualificação]]="AGENTE DE COMÉRCIO EXTERIOR",D58*0.25,IF(H58&gt;=90%,"",IF(AND(H58&gt;=70%,H58&lt;90%),D58*0.25,IF(H58&lt;70%,D58*0.25))))</f>
        <v/>
      </c>
      <c r="K58" s="15">
        <f t="shared" si="4"/>
        <v>2213.84</v>
      </c>
    </row>
    <row r="59" spans="1:11" x14ac:dyDescent="0.25">
      <c r="A59" s="11" t="s">
        <v>122</v>
      </c>
      <c r="B59" s="11" t="s">
        <v>123</v>
      </c>
      <c r="C59" s="11" t="s">
        <v>23</v>
      </c>
      <c r="D59" s="13">
        <v>53085</v>
      </c>
      <c r="E59" s="7">
        <f t="shared" si="0"/>
        <v>37159.5</v>
      </c>
      <c r="F59" s="7">
        <f t="shared" si="1"/>
        <v>47776.5</v>
      </c>
      <c r="G59" s="13">
        <v>60000</v>
      </c>
      <c r="H59" s="8">
        <f t="shared" si="2"/>
        <v>1.1302627860977676</v>
      </c>
      <c r="I59" s="9" t="str">
        <f t="shared" si="3"/>
        <v>Sim</v>
      </c>
      <c r="J59" s="7" t="str">
        <f>IF(Tabela3523[[#This Row],[Qualificação]]="AGENTE DE COMÉRCIO EXTERIOR",D59*0.25,IF(H59&gt;=90%,"",IF(AND(H59&gt;=70%,H59&lt;90%),D59*0.25,IF(H59&lt;70%,D59*0.25))))</f>
        <v/>
      </c>
      <c r="K59" s="15">
        <f t="shared" si="4"/>
        <v>2123.4</v>
      </c>
    </row>
    <row r="60" spans="1:11" x14ac:dyDescent="0.25">
      <c r="A60" s="11" t="s">
        <v>124</v>
      </c>
      <c r="B60" s="11" t="s">
        <v>125</v>
      </c>
      <c r="C60" s="11" t="s">
        <v>23</v>
      </c>
      <c r="D60" s="13">
        <v>51746</v>
      </c>
      <c r="E60" s="7">
        <f t="shared" si="0"/>
        <v>36222.199999999997</v>
      </c>
      <c r="F60" s="7">
        <f t="shared" si="1"/>
        <v>46571.4</v>
      </c>
      <c r="G60" s="13">
        <v>28000</v>
      </c>
      <c r="H60" s="8">
        <f t="shared" si="2"/>
        <v>0.54110462644455615</v>
      </c>
      <c r="I60" s="9" t="str">
        <f t="shared" si="3"/>
        <v>Não</v>
      </c>
      <c r="J60" s="7">
        <f>IF(Tabela3523[[#This Row],[Qualificação]]="AGENTE DE COMÉRCIO EXTERIOR",D60*0.25,IF(H60&gt;=90%,"",IF(AND(H60&gt;=70%,H60&lt;90%),D60*0.25,IF(H60&lt;70%,D60*0.25))))</f>
        <v>12936.5</v>
      </c>
      <c r="K60" s="15">
        <f t="shared" si="4"/>
        <v>2069.84</v>
      </c>
    </row>
    <row r="61" spans="1:11" x14ac:dyDescent="0.25">
      <c r="A61" s="11" t="s">
        <v>126</v>
      </c>
      <c r="B61" s="11" t="s">
        <v>127</v>
      </c>
      <c r="C61" s="11" t="s">
        <v>23</v>
      </c>
      <c r="D61" s="13">
        <v>51127</v>
      </c>
      <c r="E61" s="7">
        <f t="shared" si="0"/>
        <v>35788.899999999994</v>
      </c>
      <c r="F61" s="7">
        <f t="shared" si="1"/>
        <v>46014.3</v>
      </c>
      <c r="G61" s="13">
        <v>31000</v>
      </c>
      <c r="H61" s="8">
        <f t="shared" si="2"/>
        <v>0.60633324857707283</v>
      </c>
      <c r="I61" s="9" t="str">
        <f t="shared" si="3"/>
        <v>Não</v>
      </c>
      <c r="J61" s="7">
        <f>IF(Tabela3523[[#This Row],[Qualificação]]="AGENTE DE COMÉRCIO EXTERIOR",D61*0.25,IF(H61&gt;=90%,"",IF(AND(H61&gt;=70%,H61&lt;90%),D61*0.25,IF(H61&lt;70%,D61*0.25))))</f>
        <v>12781.75</v>
      </c>
      <c r="K61" s="15">
        <f t="shared" si="4"/>
        <v>2045.0800000000002</v>
      </c>
    </row>
    <row r="62" spans="1:11" x14ac:dyDescent="0.25">
      <c r="A62" s="11" t="s">
        <v>128</v>
      </c>
      <c r="B62" s="11" t="s">
        <v>129</v>
      </c>
      <c r="C62" s="11" t="s">
        <v>23</v>
      </c>
      <c r="D62" s="13">
        <v>50798</v>
      </c>
      <c r="E62" s="7">
        <f t="shared" si="0"/>
        <v>35558.6</v>
      </c>
      <c r="F62" s="7">
        <f t="shared" si="1"/>
        <v>45718.200000000004</v>
      </c>
      <c r="G62" s="13">
        <v>62860</v>
      </c>
      <c r="H62" s="8">
        <f t="shared" si="2"/>
        <v>1.2374502933186347</v>
      </c>
      <c r="I62" s="9" t="str">
        <f t="shared" si="3"/>
        <v>Sim</v>
      </c>
      <c r="J62" s="7" t="str">
        <f>IF(Tabela3523[[#This Row],[Qualificação]]="AGENTE DE COMÉRCIO EXTERIOR",D62*0.25,IF(H62&gt;=90%,"",IF(AND(H62&gt;=70%,H62&lt;90%),D62*0.25,IF(H62&lt;70%,D62*0.25))))</f>
        <v/>
      </c>
      <c r="K62" s="15">
        <f t="shared" si="4"/>
        <v>2031.92</v>
      </c>
    </row>
    <row r="63" spans="1:11" x14ac:dyDescent="0.25">
      <c r="A63" s="11" t="s">
        <v>130</v>
      </c>
      <c r="B63" s="11" t="s">
        <v>131</v>
      </c>
      <c r="C63" s="11" t="s">
        <v>132</v>
      </c>
      <c r="D63" s="13">
        <v>49929</v>
      </c>
      <c r="E63" s="7">
        <f t="shared" si="0"/>
        <v>34950.299999999996</v>
      </c>
      <c r="F63" s="7">
        <f t="shared" si="1"/>
        <v>44936.1</v>
      </c>
      <c r="G63" s="13">
        <v>69700</v>
      </c>
      <c r="H63" s="8">
        <f t="shared" si="2"/>
        <v>1.3959822948586993</v>
      </c>
      <c r="I63" s="9" t="str">
        <f t="shared" si="3"/>
        <v>Sim</v>
      </c>
      <c r="J63" s="7">
        <f>IF(Tabela3523[[#This Row],[Qualificação]]="AGENTE DE COMÉRCIO EXTERIOR",D63*0.25,IF(H63&gt;=90%,"",IF(AND(H63&gt;=70%,H63&lt;90%),D63*0.25,IF(H63&lt;70%,D63*0.25))))</f>
        <v>12482.25</v>
      </c>
      <c r="K63" s="15">
        <f t="shared" si="4"/>
        <v>1997.16</v>
      </c>
    </row>
    <row r="64" spans="1:11" x14ac:dyDescent="0.25">
      <c r="A64" s="11" t="s">
        <v>133</v>
      </c>
      <c r="B64" s="11" t="s">
        <v>134</v>
      </c>
      <c r="C64" s="11" t="s">
        <v>23</v>
      </c>
      <c r="D64" s="13">
        <v>49672</v>
      </c>
      <c r="E64" s="7">
        <f t="shared" si="0"/>
        <v>34770.399999999994</v>
      </c>
      <c r="F64" s="7">
        <f t="shared" si="1"/>
        <v>44704.800000000003</v>
      </c>
      <c r="G64" s="13">
        <v>64200</v>
      </c>
      <c r="H64" s="8">
        <f t="shared" si="2"/>
        <v>1.2924786600096634</v>
      </c>
      <c r="I64" s="9" t="str">
        <f t="shared" si="3"/>
        <v>Sim</v>
      </c>
      <c r="J64" s="7" t="str">
        <f>IF(Tabela3523[[#This Row],[Qualificação]]="AGENTE DE COMÉRCIO EXTERIOR",D64*0.25,IF(H64&gt;=90%,"",IF(AND(H64&gt;=70%,H64&lt;90%),D64*0.25,IF(H64&lt;70%,D64*0.25))))</f>
        <v/>
      </c>
      <c r="K64" s="15">
        <f t="shared" si="4"/>
        <v>1986.88</v>
      </c>
    </row>
    <row r="65" spans="1:11" x14ac:dyDescent="0.25">
      <c r="A65" s="11" t="s">
        <v>135</v>
      </c>
      <c r="B65" s="11" t="s">
        <v>136</v>
      </c>
      <c r="C65" s="11" t="s">
        <v>23</v>
      </c>
      <c r="D65" s="13">
        <v>48849</v>
      </c>
      <c r="E65" s="7">
        <f t="shared" si="0"/>
        <v>34194.299999999996</v>
      </c>
      <c r="F65" s="7">
        <f t="shared" si="1"/>
        <v>43964.1</v>
      </c>
      <c r="G65" s="13">
        <v>40000</v>
      </c>
      <c r="H65" s="8">
        <f t="shared" si="2"/>
        <v>0.81884992527994427</v>
      </c>
      <c r="I65" s="9" t="str">
        <f t="shared" si="3"/>
        <v>Não</v>
      </c>
      <c r="J65" s="7">
        <f>IF(Tabela3523[[#This Row],[Qualificação]]="AGENTE DE COMÉRCIO EXTERIOR",D65*0.25,IF(H65&gt;=90%,"",IF(AND(H65&gt;=70%,H65&lt;90%),D65*0.25,IF(H65&lt;70%,D65*0.25))))</f>
        <v>12212.25</v>
      </c>
      <c r="K65" s="15">
        <f t="shared" si="4"/>
        <v>1953.96</v>
      </c>
    </row>
    <row r="66" spans="1:11" x14ac:dyDescent="0.25">
      <c r="A66" s="11" t="s">
        <v>137</v>
      </c>
      <c r="B66" s="11" t="s">
        <v>138</v>
      </c>
      <c r="C66" s="11" t="s">
        <v>23</v>
      </c>
      <c r="D66" s="13">
        <v>45288</v>
      </c>
      <c r="E66" s="7">
        <f t="shared" si="0"/>
        <v>31701.599999999999</v>
      </c>
      <c r="F66" s="7">
        <f t="shared" si="1"/>
        <v>40759.200000000004</v>
      </c>
      <c r="G66" s="13">
        <v>0</v>
      </c>
      <c r="H66" s="8">
        <f t="shared" si="2"/>
        <v>0</v>
      </c>
      <c r="I66" s="9" t="str">
        <f t="shared" si="3"/>
        <v>Não</v>
      </c>
      <c r="J66" s="7">
        <f>IF(Tabela3523[[#This Row],[Qualificação]]="AGENTE DE COMÉRCIO EXTERIOR",D66*0.25,IF(H66&gt;=90%,"",IF(AND(H66&gt;=70%,H66&lt;90%),D66*0.25,IF(H66&lt;70%,D66*0.25))))</f>
        <v>11322</v>
      </c>
      <c r="K66" s="15">
        <f t="shared" si="4"/>
        <v>1811.52</v>
      </c>
    </row>
    <row r="67" spans="1:11" x14ac:dyDescent="0.25">
      <c r="A67" s="11" t="s">
        <v>139</v>
      </c>
      <c r="B67" s="11" t="s">
        <v>140</v>
      </c>
      <c r="C67" s="11" t="s">
        <v>23</v>
      </c>
      <c r="D67" s="13">
        <v>44470</v>
      </c>
      <c r="E67" s="7">
        <f t="shared" si="0"/>
        <v>31128.999999999996</v>
      </c>
      <c r="F67" s="7">
        <f t="shared" si="1"/>
        <v>40023</v>
      </c>
      <c r="G67" s="13">
        <v>55784</v>
      </c>
      <c r="H67" s="8">
        <f t="shared" si="2"/>
        <v>1.2544187092421857</v>
      </c>
      <c r="I67" s="9" t="str">
        <f t="shared" si="3"/>
        <v>Sim</v>
      </c>
      <c r="J67" s="7" t="str">
        <f>IF(Tabela3523[[#This Row],[Qualificação]]="AGENTE DE COMÉRCIO EXTERIOR",D67*0.25,IF(H67&gt;=90%,"",IF(AND(H67&gt;=70%,H67&lt;90%),D67*0.25,IF(H67&lt;70%,D67*0.25))))</f>
        <v/>
      </c>
      <c r="K67" s="15">
        <f t="shared" si="4"/>
        <v>1778.8</v>
      </c>
    </row>
    <row r="68" spans="1:11" x14ac:dyDescent="0.25">
      <c r="A68" s="11" t="s">
        <v>141</v>
      </c>
      <c r="B68" s="11" t="s">
        <v>142</v>
      </c>
      <c r="C68" s="11" t="s">
        <v>23</v>
      </c>
      <c r="D68" s="13">
        <v>42370</v>
      </c>
      <c r="E68" s="7">
        <f t="shared" si="0"/>
        <v>29658.999999999996</v>
      </c>
      <c r="F68" s="7">
        <f t="shared" si="1"/>
        <v>38133</v>
      </c>
      <c r="G68" s="13">
        <v>28000</v>
      </c>
      <c r="H68" s="8">
        <f t="shared" si="2"/>
        <v>0.66084493745574702</v>
      </c>
      <c r="I68" s="9" t="str">
        <f t="shared" si="3"/>
        <v>Não</v>
      </c>
      <c r="J68" s="7">
        <f>IF(Tabela3523[[#This Row],[Qualificação]]="AGENTE DE COMÉRCIO EXTERIOR",D68*0.25,IF(H68&gt;=90%,"",IF(AND(H68&gt;=70%,H68&lt;90%),D68*0.25,IF(H68&lt;70%,D68*0.25))))</f>
        <v>10592.5</v>
      </c>
      <c r="K68" s="15">
        <f t="shared" si="4"/>
        <v>1694.8</v>
      </c>
    </row>
    <row r="69" spans="1:11" x14ac:dyDescent="0.25">
      <c r="A69" s="11" t="s">
        <v>143</v>
      </c>
      <c r="B69" s="11" t="s">
        <v>144</v>
      </c>
      <c r="C69" s="11" t="s">
        <v>23</v>
      </c>
      <c r="D69" s="13">
        <v>40392</v>
      </c>
      <c r="E69" s="7">
        <f t="shared" si="0"/>
        <v>28274.399999999998</v>
      </c>
      <c r="F69" s="7">
        <f t="shared" si="1"/>
        <v>36352.800000000003</v>
      </c>
      <c r="G69" s="13">
        <v>36400</v>
      </c>
      <c r="H69" s="8">
        <f t="shared" si="2"/>
        <v>0.9011685482273718</v>
      </c>
      <c r="I69" s="9" t="str">
        <f t="shared" si="3"/>
        <v>Sim</v>
      </c>
      <c r="J69" s="7" t="str">
        <f>IF(Tabela3523[[#This Row],[Qualificação]]="AGENTE DE COMÉRCIO EXTERIOR",D69*0.25,IF(H69&gt;=90%,"",IF(AND(H69&gt;=70%,H69&lt;90%),D69*0.25,IF(H69&lt;70%,D69*0.25))))</f>
        <v/>
      </c>
      <c r="K69" s="15">
        <f t="shared" si="4"/>
        <v>1615.68</v>
      </c>
    </row>
    <row r="70" spans="1:11" x14ac:dyDescent="0.25">
      <c r="A70" s="11" t="s">
        <v>145</v>
      </c>
      <c r="B70" s="11" t="s">
        <v>334</v>
      </c>
      <c r="C70" s="11" t="s">
        <v>23</v>
      </c>
      <c r="D70" s="13">
        <v>40046</v>
      </c>
      <c r="E70" s="7">
        <f t="shared" si="0"/>
        <v>28032.199999999997</v>
      </c>
      <c r="F70" s="7">
        <f t="shared" si="1"/>
        <v>36041.4</v>
      </c>
      <c r="G70" s="13">
        <v>15000</v>
      </c>
      <c r="H70" s="8">
        <f t="shared" si="2"/>
        <v>0.37456924536782699</v>
      </c>
      <c r="I70" s="9" t="str">
        <f t="shared" si="3"/>
        <v>Não</v>
      </c>
      <c r="J70" s="7">
        <f>IF(Tabela3523[[#This Row],[Qualificação]]="AGENTE DE COMÉRCIO EXTERIOR",D70*0.25,IF(H70&gt;=90%,"",IF(AND(H70&gt;=70%,H70&lt;90%),D70*0.25,IF(H70&lt;70%,D70*0.25))))</f>
        <v>10011.5</v>
      </c>
      <c r="K70" s="15">
        <f t="shared" si="4"/>
        <v>1601.8400000000001</v>
      </c>
    </row>
    <row r="71" spans="1:11" x14ac:dyDescent="0.25">
      <c r="A71" s="11" t="s">
        <v>147</v>
      </c>
      <c r="B71" s="11" t="s">
        <v>148</v>
      </c>
      <c r="C71" s="11" t="s">
        <v>23</v>
      </c>
      <c r="D71" s="13">
        <v>39618</v>
      </c>
      <c r="E71" s="7">
        <f t="shared" si="0"/>
        <v>27732.6</v>
      </c>
      <c r="F71" s="7">
        <f t="shared" si="1"/>
        <v>35656.200000000004</v>
      </c>
      <c r="G71" s="13">
        <v>35620</v>
      </c>
      <c r="H71" s="8">
        <f t="shared" si="2"/>
        <v>0.89908627391589679</v>
      </c>
      <c r="I71" s="9" t="str">
        <f t="shared" si="3"/>
        <v>Não</v>
      </c>
      <c r="J71" s="7">
        <f>IF(Tabela3523[[#This Row],[Qualificação]]="AGENTE DE COMÉRCIO EXTERIOR",D71*0.25,IF(H71&gt;=90%,"",IF(AND(H71&gt;=70%,H71&lt;90%),D71*0.25,IF(H71&lt;70%,D71*0.25))))</f>
        <v>9904.5</v>
      </c>
      <c r="K71" s="15">
        <f t="shared" si="4"/>
        <v>1584.72</v>
      </c>
    </row>
    <row r="72" spans="1:11" x14ac:dyDescent="0.25">
      <c r="A72" s="11" t="s">
        <v>149</v>
      </c>
      <c r="B72" s="11" t="s">
        <v>150</v>
      </c>
      <c r="C72" s="11" t="s">
        <v>23</v>
      </c>
      <c r="D72" s="13">
        <v>39435</v>
      </c>
      <c r="E72" s="7">
        <f t="shared" si="0"/>
        <v>27604.5</v>
      </c>
      <c r="F72" s="7">
        <f t="shared" si="1"/>
        <v>35491.5</v>
      </c>
      <c r="G72" s="13">
        <v>27400</v>
      </c>
      <c r="H72" s="8">
        <f t="shared" si="2"/>
        <v>0.69481425129960694</v>
      </c>
      <c r="I72" s="9" t="str">
        <f t="shared" si="3"/>
        <v>Não</v>
      </c>
      <c r="J72" s="7">
        <f>IF(Tabela3523[[#This Row],[Qualificação]]="AGENTE DE COMÉRCIO EXTERIOR",D72*0.25,IF(H72&gt;=90%,"",IF(AND(H72&gt;=70%,H72&lt;90%),D72*0.25,IF(H72&lt;70%,D72*0.25))))</f>
        <v>9858.75</v>
      </c>
      <c r="K72" s="15">
        <f t="shared" si="4"/>
        <v>1577.4</v>
      </c>
    </row>
    <row r="73" spans="1:11" x14ac:dyDescent="0.25">
      <c r="A73" s="11" t="s">
        <v>151</v>
      </c>
      <c r="B73" s="11" t="s">
        <v>152</v>
      </c>
      <c r="C73" s="11" t="s">
        <v>23</v>
      </c>
      <c r="D73" s="13">
        <v>38033</v>
      </c>
      <c r="E73" s="7">
        <f t="shared" si="0"/>
        <v>26623.1</v>
      </c>
      <c r="F73" s="7">
        <f t="shared" si="1"/>
        <v>34229.700000000004</v>
      </c>
      <c r="G73" s="13">
        <v>113800</v>
      </c>
      <c r="H73" s="8">
        <f t="shared" si="2"/>
        <v>2.9921384061210001</v>
      </c>
      <c r="I73" s="9" t="str">
        <f t="shared" si="3"/>
        <v>Sim</v>
      </c>
      <c r="J73" s="7" t="str">
        <f>IF(Tabela3523[[#This Row],[Qualificação]]="AGENTE DE COMÉRCIO EXTERIOR",D73*0.25,IF(H73&gt;=90%,"",IF(AND(H73&gt;=70%,H73&lt;90%),D73*0.25,IF(H73&lt;70%,D73*0.25))))</f>
        <v/>
      </c>
      <c r="K73" s="15">
        <f t="shared" si="4"/>
        <v>1521.32</v>
      </c>
    </row>
    <row r="74" spans="1:11" x14ac:dyDescent="0.25">
      <c r="A74" s="11" t="s">
        <v>153</v>
      </c>
      <c r="B74" s="11" t="s">
        <v>154</v>
      </c>
      <c r="C74" s="11" t="s">
        <v>23</v>
      </c>
      <c r="D74" s="13">
        <v>37999</v>
      </c>
      <c r="E74" s="7">
        <f t="shared" ref="E74:E137" si="5">D74*0.7</f>
        <v>26599.3</v>
      </c>
      <c r="F74" s="7">
        <f t="shared" ref="F74:F137" si="6">D74*0.9</f>
        <v>34199.1</v>
      </c>
      <c r="G74" s="13">
        <v>47760</v>
      </c>
      <c r="H74" s="8">
        <f t="shared" ref="H74:H137" si="7">G74/D74</f>
        <v>1.2568751809258139</v>
      </c>
      <c r="I74" s="9" t="str">
        <f t="shared" ref="I74:I137" si="8">IF(H74&gt;=90%,"Sim","Não")</f>
        <v>Sim</v>
      </c>
      <c r="J74" s="7" t="str">
        <f>IF(Tabela3523[[#This Row],[Qualificação]]="AGENTE DE COMÉRCIO EXTERIOR",D74*0.25,IF(H74&gt;=90%,"",IF(AND(H74&gt;=70%,H74&lt;90%),D74*0.25,IF(H74&lt;70%,D74*0.25))))</f>
        <v/>
      </c>
      <c r="K74" s="15">
        <f t="shared" ref="K74:K137" si="9">D74*0.04</f>
        <v>1519.96</v>
      </c>
    </row>
    <row r="75" spans="1:11" x14ac:dyDescent="0.25">
      <c r="A75" s="11" t="s">
        <v>155</v>
      </c>
      <c r="B75" s="11" t="s">
        <v>156</v>
      </c>
      <c r="C75" s="11" t="s">
        <v>23</v>
      </c>
      <c r="D75" s="13">
        <v>37594</v>
      </c>
      <c r="E75" s="7">
        <f t="shared" si="5"/>
        <v>26315.8</v>
      </c>
      <c r="F75" s="7">
        <f t="shared" si="6"/>
        <v>33834.6</v>
      </c>
      <c r="G75" s="13">
        <v>49000</v>
      </c>
      <c r="H75" s="8">
        <f t="shared" si="7"/>
        <v>1.3033994786402086</v>
      </c>
      <c r="I75" s="9" t="str">
        <f t="shared" si="8"/>
        <v>Sim</v>
      </c>
      <c r="J75" s="7" t="str">
        <f>IF(Tabela3523[[#This Row],[Qualificação]]="AGENTE DE COMÉRCIO EXTERIOR",D75*0.25,IF(H75&gt;=90%,"",IF(AND(H75&gt;=70%,H75&lt;90%),D75*0.25,IF(H75&lt;70%,D75*0.25))))</f>
        <v/>
      </c>
      <c r="K75" s="15">
        <f t="shared" si="9"/>
        <v>1503.76</v>
      </c>
    </row>
    <row r="76" spans="1:11" x14ac:dyDescent="0.25">
      <c r="A76" s="11" t="s">
        <v>157</v>
      </c>
      <c r="B76" s="11" t="s">
        <v>158</v>
      </c>
      <c r="C76" s="11" t="s">
        <v>23</v>
      </c>
      <c r="D76" s="13">
        <v>35922</v>
      </c>
      <c r="E76" s="7">
        <f t="shared" si="5"/>
        <v>25145.399999999998</v>
      </c>
      <c r="F76" s="7">
        <f t="shared" si="6"/>
        <v>32329.8</v>
      </c>
      <c r="G76" s="13">
        <v>33000</v>
      </c>
      <c r="H76" s="8">
        <f t="shared" si="7"/>
        <v>0.91865709036245202</v>
      </c>
      <c r="I76" s="9" t="str">
        <f t="shared" si="8"/>
        <v>Sim</v>
      </c>
      <c r="J76" s="7" t="str">
        <f>IF(Tabela3523[[#This Row],[Qualificação]]="AGENTE DE COMÉRCIO EXTERIOR",D76*0.25,IF(H76&gt;=90%,"",IF(AND(H76&gt;=70%,H76&lt;90%),D76*0.25,IF(H76&lt;70%,D76*0.25))))</f>
        <v/>
      </c>
      <c r="K76" s="15">
        <f t="shared" si="9"/>
        <v>1436.88</v>
      </c>
    </row>
    <row r="77" spans="1:11" x14ac:dyDescent="0.25">
      <c r="A77" s="11" t="s">
        <v>159</v>
      </c>
      <c r="B77" s="11" t="s">
        <v>160</v>
      </c>
      <c r="C77" s="11" t="s">
        <v>23</v>
      </c>
      <c r="D77" s="13">
        <v>35812</v>
      </c>
      <c r="E77" s="7">
        <f t="shared" si="5"/>
        <v>25068.399999999998</v>
      </c>
      <c r="F77" s="7">
        <f t="shared" si="6"/>
        <v>32230.799999999999</v>
      </c>
      <c r="G77" s="13">
        <v>44800</v>
      </c>
      <c r="H77" s="8">
        <f t="shared" si="7"/>
        <v>1.2509773260359656</v>
      </c>
      <c r="I77" s="9" t="str">
        <f t="shared" si="8"/>
        <v>Sim</v>
      </c>
      <c r="J77" s="7" t="str">
        <f>IF(Tabela3523[[#This Row],[Qualificação]]="AGENTE DE COMÉRCIO EXTERIOR",D77*0.25,IF(H77&gt;=90%,"",IF(AND(H77&gt;=70%,H77&lt;90%),D77*0.25,IF(H77&lt;70%,D77*0.25))))</f>
        <v/>
      </c>
      <c r="K77" s="15">
        <f t="shared" si="9"/>
        <v>1432.48</v>
      </c>
    </row>
    <row r="78" spans="1:11" x14ac:dyDescent="0.25">
      <c r="A78" s="11" t="s">
        <v>161</v>
      </c>
      <c r="B78" s="11" t="s">
        <v>162</v>
      </c>
      <c r="C78" s="11" t="s">
        <v>23</v>
      </c>
      <c r="D78" s="13">
        <v>35717</v>
      </c>
      <c r="E78" s="7">
        <f t="shared" si="5"/>
        <v>25001.899999999998</v>
      </c>
      <c r="F78" s="7">
        <f t="shared" si="6"/>
        <v>32145.3</v>
      </c>
      <c r="G78" s="13">
        <v>48400</v>
      </c>
      <c r="H78" s="8">
        <f t="shared" si="7"/>
        <v>1.3550970126270403</v>
      </c>
      <c r="I78" s="9" t="str">
        <f t="shared" si="8"/>
        <v>Sim</v>
      </c>
      <c r="J78" s="7" t="str">
        <f>IF(Tabela3523[[#This Row],[Qualificação]]="AGENTE DE COMÉRCIO EXTERIOR",D78*0.25,IF(H78&gt;=90%,"",IF(AND(H78&gt;=70%,H78&lt;90%),D78*0.25,IF(H78&lt;70%,D78*0.25))))</f>
        <v/>
      </c>
      <c r="K78" s="15">
        <f t="shared" si="9"/>
        <v>1428.68</v>
      </c>
    </row>
    <row r="79" spans="1:11" x14ac:dyDescent="0.25">
      <c r="A79" s="11" t="s">
        <v>163</v>
      </c>
      <c r="B79" s="11" t="s">
        <v>164</v>
      </c>
      <c r="C79" s="11" t="s">
        <v>23</v>
      </c>
      <c r="D79" s="13">
        <v>35536</v>
      </c>
      <c r="E79" s="7">
        <f t="shared" si="5"/>
        <v>24875.199999999997</v>
      </c>
      <c r="F79" s="7">
        <f t="shared" si="6"/>
        <v>31982.400000000001</v>
      </c>
      <c r="G79" s="13">
        <v>45840</v>
      </c>
      <c r="H79" s="8">
        <f t="shared" si="7"/>
        <v>1.2899594777127421</v>
      </c>
      <c r="I79" s="9" t="str">
        <f t="shared" si="8"/>
        <v>Sim</v>
      </c>
      <c r="J79" s="7" t="str">
        <f>IF(Tabela3523[[#This Row],[Qualificação]]="AGENTE DE COMÉRCIO EXTERIOR",D79*0.25,IF(H79&gt;=90%,"",IF(AND(H79&gt;=70%,H79&lt;90%),D79*0.25,IF(H79&lt;70%,D79*0.25))))</f>
        <v/>
      </c>
      <c r="K79" s="15">
        <f t="shared" si="9"/>
        <v>1421.44</v>
      </c>
    </row>
    <row r="80" spans="1:11" x14ac:dyDescent="0.25">
      <c r="A80" s="11" t="s">
        <v>165</v>
      </c>
      <c r="B80" s="11" t="s">
        <v>166</v>
      </c>
      <c r="C80" s="11" t="s">
        <v>23</v>
      </c>
      <c r="D80" s="13">
        <v>35318</v>
      </c>
      <c r="E80" s="7">
        <f t="shared" si="5"/>
        <v>24722.6</v>
      </c>
      <c r="F80" s="7">
        <f t="shared" si="6"/>
        <v>31786.2</v>
      </c>
      <c r="G80" s="13">
        <v>31000</v>
      </c>
      <c r="H80" s="8">
        <f t="shared" si="7"/>
        <v>0.87773939634180875</v>
      </c>
      <c r="I80" s="9" t="str">
        <f t="shared" si="8"/>
        <v>Não</v>
      </c>
      <c r="J80" s="7">
        <f>IF(Tabela3523[[#This Row],[Qualificação]]="AGENTE DE COMÉRCIO EXTERIOR",D80*0.25,IF(H80&gt;=90%,"",IF(AND(H80&gt;=70%,H80&lt;90%),D80*0.25,IF(H80&lt;70%,D80*0.25))))</f>
        <v>8829.5</v>
      </c>
      <c r="K80" s="15">
        <f t="shared" si="9"/>
        <v>1412.72</v>
      </c>
    </row>
    <row r="81" spans="1:11" x14ac:dyDescent="0.25">
      <c r="A81" s="11" t="s">
        <v>167</v>
      </c>
      <c r="B81" s="11" t="s">
        <v>168</v>
      </c>
      <c r="C81" s="11" t="s">
        <v>23</v>
      </c>
      <c r="D81" s="13">
        <v>33115</v>
      </c>
      <c r="E81" s="7">
        <f t="shared" si="5"/>
        <v>23180.5</v>
      </c>
      <c r="F81" s="7">
        <f t="shared" si="6"/>
        <v>29803.5</v>
      </c>
      <c r="G81" s="13">
        <v>0</v>
      </c>
      <c r="H81" s="8">
        <f t="shared" si="7"/>
        <v>0</v>
      </c>
      <c r="I81" s="9" t="str">
        <f t="shared" si="8"/>
        <v>Não</v>
      </c>
      <c r="J81" s="7">
        <f>IF(Tabela3523[[#This Row],[Qualificação]]="AGENTE DE COMÉRCIO EXTERIOR",D81*0.25,IF(H81&gt;=90%,"",IF(AND(H81&gt;=70%,H81&lt;90%),D81*0.25,IF(H81&lt;70%,D81*0.25))))</f>
        <v>8278.75</v>
      </c>
      <c r="K81" s="15">
        <f t="shared" si="9"/>
        <v>1324.6000000000001</v>
      </c>
    </row>
    <row r="82" spans="1:11" x14ac:dyDescent="0.25">
      <c r="A82" s="11" t="s">
        <v>169</v>
      </c>
      <c r="B82" s="11" t="s">
        <v>335</v>
      </c>
      <c r="C82" s="11" t="s">
        <v>23</v>
      </c>
      <c r="D82" s="13">
        <v>32282</v>
      </c>
      <c r="E82" s="7">
        <f t="shared" si="5"/>
        <v>22597.399999999998</v>
      </c>
      <c r="F82" s="7">
        <f t="shared" si="6"/>
        <v>29053.8</v>
      </c>
      <c r="G82" s="13">
        <v>24000</v>
      </c>
      <c r="H82" s="8">
        <f t="shared" si="7"/>
        <v>0.74344836131590364</v>
      </c>
      <c r="I82" s="9" t="str">
        <f t="shared" si="8"/>
        <v>Não</v>
      </c>
      <c r="J82" s="7">
        <f>IF(Tabela3523[[#This Row],[Qualificação]]="AGENTE DE COMÉRCIO EXTERIOR",D82*0.25,IF(H82&gt;=90%,"",IF(AND(H82&gt;=70%,H82&lt;90%),D82*0.25,IF(H82&lt;70%,D82*0.25))))</f>
        <v>8070.5</v>
      </c>
      <c r="K82" s="15">
        <f t="shared" si="9"/>
        <v>1291.28</v>
      </c>
    </row>
    <row r="83" spans="1:11" x14ac:dyDescent="0.25">
      <c r="A83" s="11" t="s">
        <v>171</v>
      </c>
      <c r="B83" s="11" t="s">
        <v>172</v>
      </c>
      <c r="C83" s="11" t="s">
        <v>23</v>
      </c>
      <c r="D83" s="13">
        <v>31048</v>
      </c>
      <c r="E83" s="7">
        <f t="shared" si="5"/>
        <v>21733.599999999999</v>
      </c>
      <c r="F83" s="7">
        <f t="shared" si="6"/>
        <v>27943.200000000001</v>
      </c>
      <c r="G83" s="13">
        <v>0</v>
      </c>
      <c r="H83" s="8">
        <f t="shared" si="7"/>
        <v>0</v>
      </c>
      <c r="I83" s="9" t="str">
        <f t="shared" si="8"/>
        <v>Não</v>
      </c>
      <c r="J83" s="7">
        <f>IF(Tabela3523[[#This Row],[Qualificação]]="AGENTE DE COMÉRCIO EXTERIOR",D83*0.25,IF(H83&gt;=90%,"",IF(AND(H83&gt;=70%,H83&lt;90%),D83*0.25,IF(H83&lt;70%,D83*0.25))))</f>
        <v>7762</v>
      </c>
      <c r="K83" s="15">
        <f t="shared" si="9"/>
        <v>1241.92</v>
      </c>
    </row>
    <row r="84" spans="1:11" x14ac:dyDescent="0.25">
      <c r="A84" s="11" t="s">
        <v>173</v>
      </c>
      <c r="B84" s="11" t="s">
        <v>174</v>
      </c>
      <c r="C84" s="11" t="s">
        <v>20</v>
      </c>
      <c r="D84" s="13">
        <v>30841</v>
      </c>
      <c r="E84" s="7">
        <f t="shared" si="5"/>
        <v>21588.699999999997</v>
      </c>
      <c r="F84" s="7">
        <f t="shared" si="6"/>
        <v>27756.9</v>
      </c>
      <c r="G84" s="13">
        <v>30000</v>
      </c>
      <c r="H84" s="8">
        <f t="shared" si="7"/>
        <v>0.97273110469829127</v>
      </c>
      <c r="I84" s="9" t="str">
        <f t="shared" si="8"/>
        <v>Sim</v>
      </c>
      <c r="J84" s="7" t="str">
        <f>IF(Tabela3523[[#This Row],[Qualificação]]="AGENTE DE COMÉRCIO EXTERIOR",D84*0.25,IF(H84&gt;=90%,"",IF(AND(H84&gt;=70%,H84&lt;90%),D84*0.25,IF(H84&lt;70%,D84*0.25))))</f>
        <v/>
      </c>
      <c r="K84" s="15">
        <f t="shared" si="9"/>
        <v>1233.6400000000001</v>
      </c>
    </row>
    <row r="85" spans="1:11" x14ac:dyDescent="0.25">
      <c r="A85" s="11" t="s">
        <v>175</v>
      </c>
      <c r="B85" s="11" t="s">
        <v>176</v>
      </c>
      <c r="C85" s="11" t="s">
        <v>23</v>
      </c>
      <c r="D85" s="13">
        <v>30753</v>
      </c>
      <c r="E85" s="7">
        <f t="shared" si="5"/>
        <v>21527.1</v>
      </c>
      <c r="F85" s="7">
        <f t="shared" si="6"/>
        <v>27677.7</v>
      </c>
      <c r="G85" s="13">
        <v>40000</v>
      </c>
      <c r="H85" s="8">
        <f t="shared" si="7"/>
        <v>1.3006861119240398</v>
      </c>
      <c r="I85" s="9" t="str">
        <f t="shared" si="8"/>
        <v>Sim</v>
      </c>
      <c r="J85" s="7" t="str">
        <f>IF(Tabela3523[[#This Row],[Qualificação]]="AGENTE DE COMÉRCIO EXTERIOR",D85*0.25,IF(H85&gt;=90%,"",IF(AND(H85&gt;=70%,H85&lt;90%),D85*0.25,IF(H85&lt;70%,D85*0.25))))</f>
        <v/>
      </c>
      <c r="K85" s="15">
        <f t="shared" si="9"/>
        <v>1230.1200000000001</v>
      </c>
    </row>
    <row r="86" spans="1:11" x14ac:dyDescent="0.25">
      <c r="A86" s="11" t="s">
        <v>177</v>
      </c>
      <c r="B86" s="11" t="s">
        <v>178</v>
      </c>
      <c r="C86" s="11" t="s">
        <v>23</v>
      </c>
      <c r="D86" s="13">
        <v>30727</v>
      </c>
      <c r="E86" s="7">
        <f t="shared" si="5"/>
        <v>21508.899999999998</v>
      </c>
      <c r="F86" s="7">
        <f t="shared" si="6"/>
        <v>27654.3</v>
      </c>
      <c r="G86" s="13">
        <v>0</v>
      </c>
      <c r="H86" s="8">
        <f t="shared" si="7"/>
        <v>0</v>
      </c>
      <c r="I86" s="9" t="str">
        <f t="shared" si="8"/>
        <v>Não</v>
      </c>
      <c r="J86" s="7">
        <f>IF(Tabela3523[[#This Row],[Qualificação]]="AGENTE DE COMÉRCIO EXTERIOR",D86*0.25,IF(H86&gt;=90%,"",IF(AND(H86&gt;=70%,H86&lt;90%),D86*0.25,IF(H86&lt;70%,D86*0.25))))</f>
        <v>7681.75</v>
      </c>
      <c r="K86" s="15">
        <f t="shared" si="9"/>
        <v>1229.08</v>
      </c>
    </row>
    <row r="87" spans="1:11" x14ac:dyDescent="0.25">
      <c r="A87" s="11" t="s">
        <v>179</v>
      </c>
      <c r="B87" s="11" t="s">
        <v>180</v>
      </c>
      <c r="C87" s="11" t="s">
        <v>23</v>
      </c>
      <c r="D87" s="13">
        <v>28650</v>
      </c>
      <c r="E87" s="7">
        <f t="shared" si="5"/>
        <v>20055</v>
      </c>
      <c r="F87" s="7">
        <f t="shared" si="6"/>
        <v>25785</v>
      </c>
      <c r="G87" s="13">
        <v>65000</v>
      </c>
      <c r="H87" s="8">
        <f t="shared" si="7"/>
        <v>2.2687609075043631</v>
      </c>
      <c r="I87" s="9" t="str">
        <f t="shared" si="8"/>
        <v>Sim</v>
      </c>
      <c r="J87" s="7" t="str">
        <f>IF(Tabela3523[[#This Row],[Qualificação]]="AGENTE DE COMÉRCIO EXTERIOR",D87*0.25,IF(H87&gt;=90%,"",IF(AND(H87&gt;=70%,H87&lt;90%),D87*0.25,IF(H87&lt;70%,D87*0.25))))</f>
        <v/>
      </c>
      <c r="K87" s="15">
        <f t="shared" si="9"/>
        <v>1146</v>
      </c>
    </row>
    <row r="88" spans="1:11" x14ac:dyDescent="0.25">
      <c r="A88" s="11" t="s">
        <v>181</v>
      </c>
      <c r="B88" s="11" t="s">
        <v>182</v>
      </c>
      <c r="C88" s="11" t="s">
        <v>23</v>
      </c>
      <c r="D88" s="13">
        <v>28451</v>
      </c>
      <c r="E88" s="7">
        <f t="shared" si="5"/>
        <v>19915.699999999997</v>
      </c>
      <c r="F88" s="7">
        <f t="shared" si="6"/>
        <v>25605.9</v>
      </c>
      <c r="G88" s="13">
        <v>23500</v>
      </c>
      <c r="H88" s="8">
        <f t="shared" si="7"/>
        <v>0.82598151207338932</v>
      </c>
      <c r="I88" s="9" t="str">
        <f t="shared" si="8"/>
        <v>Não</v>
      </c>
      <c r="J88" s="7">
        <f>IF(Tabela3523[[#This Row],[Qualificação]]="AGENTE DE COMÉRCIO EXTERIOR",D88*0.25,IF(H88&gt;=90%,"",IF(AND(H88&gt;=70%,H88&lt;90%),D88*0.25,IF(H88&lt;70%,D88*0.25))))</f>
        <v>7112.75</v>
      </c>
      <c r="K88" s="15">
        <f t="shared" si="9"/>
        <v>1138.04</v>
      </c>
    </row>
    <row r="89" spans="1:11" x14ac:dyDescent="0.25">
      <c r="A89" s="11" t="s">
        <v>183</v>
      </c>
      <c r="B89" s="11" t="s">
        <v>184</v>
      </c>
      <c r="C89" s="11" t="s">
        <v>23</v>
      </c>
      <c r="D89" s="13">
        <v>28395</v>
      </c>
      <c r="E89" s="7">
        <f t="shared" si="5"/>
        <v>19876.5</v>
      </c>
      <c r="F89" s="7">
        <f t="shared" si="6"/>
        <v>25555.5</v>
      </c>
      <c r="G89" s="13">
        <v>30000</v>
      </c>
      <c r="H89" s="8">
        <f t="shared" si="7"/>
        <v>1.0565240359218173</v>
      </c>
      <c r="I89" s="9" t="str">
        <f t="shared" si="8"/>
        <v>Sim</v>
      </c>
      <c r="J89" s="7" t="str">
        <f>IF(Tabela3523[[#This Row],[Qualificação]]="AGENTE DE COMÉRCIO EXTERIOR",D89*0.25,IF(H89&gt;=90%,"",IF(AND(H89&gt;=70%,H89&lt;90%),D89*0.25,IF(H89&lt;70%,D89*0.25))))</f>
        <v/>
      </c>
      <c r="K89" s="15">
        <f t="shared" si="9"/>
        <v>1135.8</v>
      </c>
    </row>
    <row r="90" spans="1:11" x14ac:dyDescent="0.25">
      <c r="A90" s="11" t="s">
        <v>185</v>
      </c>
      <c r="B90" s="11" t="s">
        <v>186</v>
      </c>
      <c r="C90" s="11" t="s">
        <v>23</v>
      </c>
      <c r="D90" s="13">
        <v>28198</v>
      </c>
      <c r="E90" s="7">
        <f t="shared" si="5"/>
        <v>19738.599999999999</v>
      </c>
      <c r="F90" s="7">
        <f t="shared" si="6"/>
        <v>25378.2</v>
      </c>
      <c r="G90" s="13">
        <v>18000</v>
      </c>
      <c r="H90" s="8">
        <f t="shared" si="7"/>
        <v>0.63834314490389388</v>
      </c>
      <c r="I90" s="9" t="str">
        <f t="shared" si="8"/>
        <v>Não</v>
      </c>
      <c r="J90" s="7">
        <f>IF(Tabela3523[[#This Row],[Qualificação]]="AGENTE DE COMÉRCIO EXTERIOR",D90*0.25,IF(H90&gt;=90%,"",IF(AND(H90&gt;=70%,H90&lt;90%),D90*0.25,IF(H90&lt;70%,D90*0.25))))</f>
        <v>7049.5</v>
      </c>
      <c r="K90" s="15">
        <f t="shared" si="9"/>
        <v>1127.92</v>
      </c>
    </row>
    <row r="91" spans="1:11" x14ac:dyDescent="0.25">
      <c r="A91" s="11" t="s">
        <v>187</v>
      </c>
      <c r="B91" s="11" t="s">
        <v>188</v>
      </c>
      <c r="C91" s="11" t="s">
        <v>23</v>
      </c>
      <c r="D91" s="13">
        <v>27770</v>
      </c>
      <c r="E91" s="7">
        <f t="shared" si="5"/>
        <v>19439</v>
      </c>
      <c r="F91" s="7">
        <f t="shared" si="6"/>
        <v>24993</v>
      </c>
      <c r="G91" s="13">
        <v>46320</v>
      </c>
      <c r="H91" s="8">
        <f t="shared" si="7"/>
        <v>1.6679870363701836</v>
      </c>
      <c r="I91" s="9" t="str">
        <f t="shared" si="8"/>
        <v>Sim</v>
      </c>
      <c r="J91" s="7" t="str">
        <f>IF(Tabela3523[[#This Row],[Qualificação]]="AGENTE DE COMÉRCIO EXTERIOR",D91*0.25,IF(H91&gt;=90%,"",IF(AND(H91&gt;=70%,H91&lt;90%),D91*0.25,IF(H91&lt;70%,D91*0.25))))</f>
        <v/>
      </c>
      <c r="K91" s="15">
        <f t="shared" si="9"/>
        <v>1110.8</v>
      </c>
    </row>
    <row r="92" spans="1:11" x14ac:dyDescent="0.25">
      <c r="A92" s="11" t="s">
        <v>189</v>
      </c>
      <c r="B92" s="11" t="s">
        <v>190</v>
      </c>
      <c r="C92" s="11" t="s">
        <v>23</v>
      </c>
      <c r="D92" s="13">
        <v>27378</v>
      </c>
      <c r="E92" s="7">
        <f t="shared" si="5"/>
        <v>19164.599999999999</v>
      </c>
      <c r="F92" s="7">
        <f t="shared" si="6"/>
        <v>24640.2</v>
      </c>
      <c r="G92" s="13">
        <v>25000</v>
      </c>
      <c r="H92" s="8">
        <f t="shared" si="7"/>
        <v>0.91314193878296446</v>
      </c>
      <c r="I92" s="9" t="str">
        <f t="shared" si="8"/>
        <v>Sim</v>
      </c>
      <c r="J92" s="7" t="str">
        <f>IF(Tabela3523[[#This Row],[Qualificação]]="AGENTE DE COMÉRCIO EXTERIOR",D92*0.25,IF(H92&gt;=90%,"",IF(AND(H92&gt;=70%,H92&lt;90%),D92*0.25,IF(H92&lt;70%,D92*0.25))))</f>
        <v/>
      </c>
      <c r="K92" s="15">
        <f t="shared" si="9"/>
        <v>1095.1200000000001</v>
      </c>
    </row>
    <row r="93" spans="1:11" x14ac:dyDescent="0.25">
      <c r="A93" s="11" t="s">
        <v>191</v>
      </c>
      <c r="B93" s="11" t="s">
        <v>192</v>
      </c>
      <c r="C93" s="11" t="s">
        <v>23</v>
      </c>
      <c r="D93" s="13">
        <v>26101</v>
      </c>
      <c r="E93" s="7">
        <f t="shared" si="5"/>
        <v>18270.699999999997</v>
      </c>
      <c r="F93" s="7">
        <f t="shared" si="6"/>
        <v>23490.9</v>
      </c>
      <c r="G93" s="13">
        <v>0</v>
      </c>
      <c r="H93" s="8">
        <f t="shared" si="7"/>
        <v>0</v>
      </c>
      <c r="I93" s="9" t="str">
        <f t="shared" si="8"/>
        <v>Não</v>
      </c>
      <c r="J93" s="7">
        <f>IF(Tabela3523[[#This Row],[Qualificação]]="AGENTE DE COMÉRCIO EXTERIOR",D93*0.25,IF(H93&gt;=90%,"",IF(AND(H93&gt;=70%,H93&lt;90%),D93*0.25,IF(H93&lt;70%,D93*0.25))))</f>
        <v>6525.25</v>
      </c>
      <c r="K93" s="15">
        <f t="shared" si="9"/>
        <v>1044.04</v>
      </c>
    </row>
    <row r="94" spans="1:11" x14ac:dyDescent="0.25">
      <c r="A94" s="22" t="s">
        <v>193</v>
      </c>
      <c r="B94" s="22" t="s">
        <v>194</v>
      </c>
      <c r="C94" s="22" t="s">
        <v>23</v>
      </c>
      <c r="D94" s="21">
        <v>25556</v>
      </c>
      <c r="E94" s="7">
        <f t="shared" si="5"/>
        <v>17889.199999999997</v>
      </c>
      <c r="F94" s="7">
        <f t="shared" si="6"/>
        <v>23000.400000000001</v>
      </c>
      <c r="G94" s="21">
        <v>31084</v>
      </c>
      <c r="H94" s="8">
        <f t="shared" si="7"/>
        <v>1.2163092815777117</v>
      </c>
      <c r="I94" s="9" t="str">
        <f t="shared" si="8"/>
        <v>Sim</v>
      </c>
      <c r="J94" s="7" t="str">
        <f>IF(Tabela3523[[#This Row],[Qualificação]]="AGENTE DE COMÉRCIO EXTERIOR",D94*0.25,IF(H94&gt;=90%,"",IF(AND(H94&gt;=70%,H94&lt;90%),D94*0.25,IF(H94&lt;70%,D94*0.25))))</f>
        <v/>
      </c>
      <c r="K94" s="15">
        <f t="shared" si="9"/>
        <v>1022.24</v>
      </c>
    </row>
    <row r="95" spans="1:11" x14ac:dyDescent="0.25">
      <c r="A95" s="22" t="s">
        <v>195</v>
      </c>
      <c r="B95" s="22" t="s">
        <v>196</v>
      </c>
      <c r="C95" s="22" t="s">
        <v>23</v>
      </c>
      <c r="D95" s="21">
        <v>25474</v>
      </c>
      <c r="E95" s="7">
        <f t="shared" si="5"/>
        <v>17831.8</v>
      </c>
      <c r="F95" s="7">
        <f t="shared" si="6"/>
        <v>22926.600000000002</v>
      </c>
      <c r="G95" s="21">
        <v>30000</v>
      </c>
      <c r="H95" s="8">
        <f t="shared" si="7"/>
        <v>1.1776713511815968</v>
      </c>
      <c r="I95" s="9" t="str">
        <f t="shared" si="8"/>
        <v>Sim</v>
      </c>
      <c r="J95" s="7" t="str">
        <f>IF(Tabela3523[[#This Row],[Qualificação]]="AGENTE DE COMÉRCIO EXTERIOR",D95*0.25,IF(H95&gt;=90%,"",IF(AND(H95&gt;=70%,H95&lt;90%),D95*0.25,IF(H95&lt;70%,D95*0.25))))</f>
        <v/>
      </c>
      <c r="K95" s="15">
        <f t="shared" si="9"/>
        <v>1018.96</v>
      </c>
    </row>
    <row r="96" spans="1:11" x14ac:dyDescent="0.25">
      <c r="A96" s="22" t="s">
        <v>197</v>
      </c>
      <c r="B96" s="22" t="s">
        <v>198</v>
      </c>
      <c r="C96" s="22" t="s">
        <v>23</v>
      </c>
      <c r="D96" s="21">
        <v>25341</v>
      </c>
      <c r="E96" s="7">
        <f t="shared" si="5"/>
        <v>17738.699999999997</v>
      </c>
      <c r="F96" s="7">
        <f t="shared" si="6"/>
        <v>22806.9</v>
      </c>
      <c r="G96" s="21">
        <v>30000</v>
      </c>
      <c r="H96" s="8">
        <f t="shared" si="7"/>
        <v>1.1838522552385462</v>
      </c>
      <c r="I96" s="9" t="str">
        <f t="shared" si="8"/>
        <v>Sim</v>
      </c>
      <c r="J96" s="7" t="str">
        <f>IF(Tabela3523[[#This Row],[Qualificação]]="AGENTE DE COMÉRCIO EXTERIOR",D96*0.25,IF(H96&gt;=90%,"",IF(AND(H96&gt;=70%,H96&lt;90%),D96*0.25,IF(H96&lt;70%,D96*0.25))))</f>
        <v/>
      </c>
      <c r="K96" s="15">
        <f t="shared" si="9"/>
        <v>1013.64</v>
      </c>
    </row>
    <row r="97" spans="1:11" x14ac:dyDescent="0.25">
      <c r="A97" s="22" t="s">
        <v>199</v>
      </c>
      <c r="B97" s="22" t="s">
        <v>200</v>
      </c>
      <c r="C97" s="22" t="s">
        <v>23</v>
      </c>
      <c r="D97" s="21">
        <v>25011</v>
      </c>
      <c r="E97" s="7">
        <f t="shared" si="5"/>
        <v>17507.699999999997</v>
      </c>
      <c r="F97" s="7">
        <f t="shared" si="6"/>
        <v>22509.9</v>
      </c>
      <c r="G97" s="21">
        <v>40000</v>
      </c>
      <c r="H97" s="8">
        <f t="shared" si="7"/>
        <v>1.5992963096237656</v>
      </c>
      <c r="I97" s="9" t="str">
        <f t="shared" si="8"/>
        <v>Sim</v>
      </c>
      <c r="J97" s="7" t="str">
        <f>IF(Tabela3523[[#This Row],[Qualificação]]="AGENTE DE COMÉRCIO EXTERIOR",D97*0.25,IF(H97&gt;=90%,"",IF(AND(H97&gt;=70%,H97&lt;90%),D97*0.25,IF(H97&lt;70%,D97*0.25))))</f>
        <v/>
      </c>
      <c r="K97" s="15">
        <f t="shared" si="9"/>
        <v>1000.44</v>
      </c>
    </row>
    <row r="98" spans="1:11" x14ac:dyDescent="0.25">
      <c r="A98" s="22" t="s">
        <v>201</v>
      </c>
      <c r="B98" s="22" t="s">
        <v>202</v>
      </c>
      <c r="C98" s="22" t="s">
        <v>23</v>
      </c>
      <c r="D98" s="21">
        <v>24986</v>
      </c>
      <c r="E98" s="7">
        <f t="shared" si="5"/>
        <v>17490.199999999997</v>
      </c>
      <c r="F98" s="7">
        <f t="shared" si="6"/>
        <v>22487.4</v>
      </c>
      <c r="G98" s="21">
        <v>17000</v>
      </c>
      <c r="H98" s="8">
        <f t="shared" si="7"/>
        <v>0.6803810133674858</v>
      </c>
      <c r="I98" s="9" t="str">
        <f t="shared" si="8"/>
        <v>Não</v>
      </c>
      <c r="J98" s="7">
        <f>IF(Tabela3523[[#This Row],[Qualificação]]="AGENTE DE COMÉRCIO EXTERIOR",D98*0.25,IF(H98&gt;=90%,"",IF(AND(H98&gt;=70%,H98&lt;90%),D98*0.25,IF(H98&lt;70%,D98*0.25))))</f>
        <v>6246.5</v>
      </c>
      <c r="K98" s="15">
        <f t="shared" si="9"/>
        <v>999.44</v>
      </c>
    </row>
    <row r="99" spans="1:11" x14ac:dyDescent="0.25">
      <c r="A99" s="22" t="s">
        <v>203</v>
      </c>
      <c r="B99" s="22" t="s">
        <v>204</v>
      </c>
      <c r="C99" s="22" t="s">
        <v>23</v>
      </c>
      <c r="D99" s="21">
        <v>24974</v>
      </c>
      <c r="E99" s="7">
        <f t="shared" si="5"/>
        <v>17481.8</v>
      </c>
      <c r="F99" s="7">
        <f t="shared" si="6"/>
        <v>22476.600000000002</v>
      </c>
      <c r="G99" s="21">
        <v>42000</v>
      </c>
      <c r="H99" s="8">
        <f t="shared" si="7"/>
        <v>1.6817490189797388</v>
      </c>
      <c r="I99" s="9" t="str">
        <f t="shared" si="8"/>
        <v>Sim</v>
      </c>
      <c r="J99" s="7" t="str">
        <f>IF(Tabela3523[[#This Row],[Qualificação]]="AGENTE DE COMÉRCIO EXTERIOR",D99*0.25,IF(H99&gt;=90%,"",IF(AND(H99&gt;=70%,H99&lt;90%),D99*0.25,IF(H99&lt;70%,D99*0.25))))</f>
        <v/>
      </c>
      <c r="K99" s="15">
        <f t="shared" si="9"/>
        <v>998.96</v>
      </c>
    </row>
    <row r="100" spans="1:11" x14ac:dyDescent="0.25">
      <c r="A100" s="22" t="s">
        <v>205</v>
      </c>
      <c r="B100" s="22" t="s">
        <v>336</v>
      </c>
      <c r="C100" s="22" t="s">
        <v>23</v>
      </c>
      <c r="D100" s="21">
        <v>23909</v>
      </c>
      <c r="E100" s="7">
        <f t="shared" si="5"/>
        <v>16736.3</v>
      </c>
      <c r="F100" s="7">
        <f t="shared" si="6"/>
        <v>21518.100000000002</v>
      </c>
      <c r="G100" s="21">
        <v>14000</v>
      </c>
      <c r="H100" s="8">
        <f t="shared" si="7"/>
        <v>0.58555355723786018</v>
      </c>
      <c r="I100" s="9" t="str">
        <f t="shared" si="8"/>
        <v>Não</v>
      </c>
      <c r="J100" s="7">
        <f>IF(Tabela3523[[#This Row],[Qualificação]]="AGENTE DE COMÉRCIO EXTERIOR",D100*0.25,IF(H100&gt;=90%,"",IF(AND(H100&gt;=70%,H100&lt;90%),D100*0.25,IF(H100&lt;70%,D100*0.25))))</f>
        <v>5977.25</v>
      </c>
      <c r="K100" s="15">
        <f t="shared" si="9"/>
        <v>956.36</v>
      </c>
    </row>
    <row r="101" spans="1:11" x14ac:dyDescent="0.25">
      <c r="A101" s="22" t="s">
        <v>207</v>
      </c>
      <c r="B101" s="22" t="s">
        <v>208</v>
      </c>
      <c r="C101" s="22" t="s">
        <v>23</v>
      </c>
      <c r="D101" s="21">
        <v>21846</v>
      </c>
      <c r="E101" s="7">
        <f t="shared" si="5"/>
        <v>15292.199999999999</v>
      </c>
      <c r="F101" s="7">
        <f t="shared" si="6"/>
        <v>19661.400000000001</v>
      </c>
      <c r="G101" s="21">
        <v>30730</v>
      </c>
      <c r="H101" s="8">
        <f t="shared" si="7"/>
        <v>1.4066648356678568</v>
      </c>
      <c r="I101" s="9" t="str">
        <f t="shared" si="8"/>
        <v>Sim</v>
      </c>
      <c r="J101" s="7" t="str">
        <f>IF(Tabela3523[[#This Row],[Qualificação]]="AGENTE DE COMÉRCIO EXTERIOR",D101*0.25,IF(H101&gt;=90%,"",IF(AND(H101&gt;=70%,H101&lt;90%),D101*0.25,IF(H101&lt;70%,D101*0.25))))</f>
        <v/>
      </c>
      <c r="K101" s="15">
        <f t="shared" si="9"/>
        <v>873.84</v>
      </c>
    </row>
    <row r="102" spans="1:11" x14ac:dyDescent="0.25">
      <c r="A102" s="22" t="s">
        <v>209</v>
      </c>
      <c r="B102" s="22" t="s">
        <v>210</v>
      </c>
      <c r="C102" s="22" t="s">
        <v>23</v>
      </c>
      <c r="D102" s="21">
        <v>21764</v>
      </c>
      <c r="E102" s="7">
        <f t="shared" si="5"/>
        <v>15234.8</v>
      </c>
      <c r="F102" s="7">
        <f t="shared" si="6"/>
        <v>19587.600000000002</v>
      </c>
      <c r="G102" s="21">
        <v>9000</v>
      </c>
      <c r="H102" s="8">
        <f t="shared" si="7"/>
        <v>0.413526925197574</v>
      </c>
      <c r="I102" s="9" t="str">
        <f t="shared" si="8"/>
        <v>Não</v>
      </c>
      <c r="J102" s="7">
        <f>IF(Tabela3523[[#This Row],[Qualificação]]="AGENTE DE COMÉRCIO EXTERIOR",D102*0.25,IF(H102&gt;=90%,"",IF(AND(H102&gt;=70%,H102&lt;90%),D102*0.25,IF(H102&lt;70%,D102*0.25))))</f>
        <v>5441</v>
      </c>
      <c r="K102" s="15">
        <f t="shared" si="9"/>
        <v>870.56000000000006</v>
      </c>
    </row>
    <row r="103" spans="1:11" x14ac:dyDescent="0.25">
      <c r="A103" s="22" t="s">
        <v>211</v>
      </c>
      <c r="B103" s="22" t="s">
        <v>212</v>
      </c>
      <c r="C103" s="22" t="s">
        <v>23</v>
      </c>
      <c r="D103" s="21">
        <v>21660</v>
      </c>
      <c r="E103" s="7">
        <f t="shared" si="5"/>
        <v>15161.999999999998</v>
      </c>
      <c r="F103" s="7">
        <f t="shared" si="6"/>
        <v>19494</v>
      </c>
      <c r="G103" s="21">
        <v>21232</v>
      </c>
      <c r="H103" s="8">
        <f t="shared" si="7"/>
        <v>0.98024007386888279</v>
      </c>
      <c r="I103" s="9" t="str">
        <f t="shared" si="8"/>
        <v>Sim</v>
      </c>
      <c r="J103" s="7" t="str">
        <f>IF(Tabela3523[[#This Row],[Qualificação]]="AGENTE DE COMÉRCIO EXTERIOR",D103*0.25,IF(H103&gt;=90%,"",IF(AND(H103&gt;=70%,H103&lt;90%),D103*0.25,IF(H103&lt;70%,D103*0.25))))</f>
        <v/>
      </c>
      <c r="K103" s="15">
        <f t="shared" si="9"/>
        <v>866.4</v>
      </c>
    </row>
    <row r="104" spans="1:11" x14ac:dyDescent="0.25">
      <c r="A104" s="11" t="s">
        <v>213</v>
      </c>
      <c r="B104" s="11" t="s">
        <v>214</v>
      </c>
      <c r="C104" s="11" t="s">
        <v>23</v>
      </c>
      <c r="D104" s="13">
        <v>21377</v>
      </c>
      <c r="E104" s="7">
        <f t="shared" si="5"/>
        <v>14963.9</v>
      </c>
      <c r="F104" s="7">
        <f t="shared" si="6"/>
        <v>19239.3</v>
      </c>
      <c r="G104" s="13">
        <v>0</v>
      </c>
      <c r="H104" s="8">
        <f t="shared" si="7"/>
        <v>0</v>
      </c>
      <c r="I104" s="9" t="str">
        <f t="shared" si="8"/>
        <v>Não</v>
      </c>
      <c r="J104" s="7">
        <f>IF(Tabela3523[[#This Row],[Qualificação]]="AGENTE DE COMÉRCIO EXTERIOR",D104*0.25,IF(H104&gt;=90%,"",IF(AND(H104&gt;=70%,H104&lt;90%),D104*0.25,IF(H104&lt;70%,D104*0.25))))</f>
        <v>5344.25</v>
      </c>
      <c r="K104" s="15">
        <f t="shared" si="9"/>
        <v>855.08</v>
      </c>
    </row>
    <row r="105" spans="1:11" x14ac:dyDescent="0.25">
      <c r="A105" s="11" t="s">
        <v>215</v>
      </c>
      <c r="B105" s="11" t="s">
        <v>216</v>
      </c>
      <c r="C105" s="11" t="s">
        <v>23</v>
      </c>
      <c r="D105" s="13">
        <v>19074</v>
      </c>
      <c r="E105" s="7">
        <f t="shared" si="5"/>
        <v>13351.8</v>
      </c>
      <c r="F105" s="7">
        <f t="shared" si="6"/>
        <v>17166.600000000002</v>
      </c>
      <c r="G105" s="13">
        <v>20000</v>
      </c>
      <c r="H105" s="8">
        <f t="shared" si="7"/>
        <v>1.0485477613505294</v>
      </c>
      <c r="I105" s="9" t="str">
        <f t="shared" si="8"/>
        <v>Sim</v>
      </c>
      <c r="J105" s="7" t="str">
        <f>IF(Tabela3523[[#This Row],[Qualificação]]="AGENTE DE COMÉRCIO EXTERIOR",D105*0.25,IF(H105&gt;=90%,"",IF(AND(H105&gt;=70%,H105&lt;90%),D105*0.25,IF(H105&lt;70%,D105*0.25))))</f>
        <v/>
      </c>
      <c r="K105" s="15">
        <f t="shared" si="9"/>
        <v>762.96</v>
      </c>
    </row>
    <row r="106" spans="1:11" x14ac:dyDescent="0.25">
      <c r="A106" s="11" t="s">
        <v>217</v>
      </c>
      <c r="B106" s="11" t="s">
        <v>218</v>
      </c>
      <c r="C106" s="11" t="s">
        <v>23</v>
      </c>
      <c r="D106" s="13">
        <v>18625</v>
      </c>
      <c r="E106" s="7">
        <f t="shared" si="5"/>
        <v>13037.5</v>
      </c>
      <c r="F106" s="7">
        <f t="shared" si="6"/>
        <v>16762.5</v>
      </c>
      <c r="G106" s="13">
        <v>20800</v>
      </c>
      <c r="H106" s="8">
        <f t="shared" si="7"/>
        <v>1.1167785234899328</v>
      </c>
      <c r="I106" s="9" t="str">
        <f t="shared" si="8"/>
        <v>Sim</v>
      </c>
      <c r="J106" s="7" t="str">
        <f>IF(Tabela3523[[#This Row],[Qualificação]]="AGENTE DE COMÉRCIO EXTERIOR",D106*0.25,IF(H106&gt;=90%,"",IF(AND(H106&gt;=70%,H106&lt;90%),D106*0.25,IF(H106&lt;70%,D106*0.25))))</f>
        <v/>
      </c>
      <c r="K106" s="15">
        <f t="shared" si="9"/>
        <v>745</v>
      </c>
    </row>
    <row r="107" spans="1:11" x14ac:dyDescent="0.25">
      <c r="A107" s="11" t="s">
        <v>219</v>
      </c>
      <c r="B107" s="11" t="s">
        <v>220</v>
      </c>
      <c r="C107" s="11" t="s">
        <v>23</v>
      </c>
      <c r="D107" s="13">
        <v>18166</v>
      </c>
      <c r="E107" s="7">
        <f t="shared" si="5"/>
        <v>12716.199999999999</v>
      </c>
      <c r="F107" s="7">
        <f t="shared" si="6"/>
        <v>16349.4</v>
      </c>
      <c r="G107" s="13">
        <v>25020</v>
      </c>
      <c r="H107" s="8">
        <f t="shared" si="7"/>
        <v>1.3772982494770449</v>
      </c>
      <c r="I107" s="9" t="str">
        <f t="shared" si="8"/>
        <v>Sim</v>
      </c>
      <c r="J107" s="7" t="str">
        <f>IF(Tabela3523[[#This Row],[Qualificação]]="AGENTE DE COMÉRCIO EXTERIOR",D107*0.25,IF(H107&gt;=90%,"",IF(AND(H107&gt;=70%,H107&lt;90%),D107*0.25,IF(H107&lt;70%,D107*0.25))))</f>
        <v/>
      </c>
      <c r="K107" s="15">
        <f t="shared" si="9"/>
        <v>726.64</v>
      </c>
    </row>
    <row r="108" spans="1:11" x14ac:dyDescent="0.25">
      <c r="A108" s="11" t="s">
        <v>221</v>
      </c>
      <c r="B108" s="11" t="s">
        <v>222</v>
      </c>
      <c r="C108" s="11" t="s">
        <v>23</v>
      </c>
      <c r="D108" s="13">
        <v>16822</v>
      </c>
      <c r="E108" s="7">
        <f t="shared" si="5"/>
        <v>11775.4</v>
      </c>
      <c r="F108" s="7">
        <f t="shared" si="6"/>
        <v>15139.800000000001</v>
      </c>
      <c r="G108" s="13">
        <v>0</v>
      </c>
      <c r="H108" s="8">
        <f t="shared" si="7"/>
        <v>0</v>
      </c>
      <c r="I108" s="9" t="str">
        <f t="shared" si="8"/>
        <v>Não</v>
      </c>
      <c r="J108" s="7">
        <f>IF(Tabela3523[[#This Row],[Qualificação]]="AGENTE DE COMÉRCIO EXTERIOR",D108*0.25,IF(H108&gt;=90%,"",IF(AND(H108&gt;=70%,H108&lt;90%),D108*0.25,IF(H108&lt;70%,D108*0.25))))</f>
        <v>4205.5</v>
      </c>
      <c r="K108" s="15">
        <f t="shared" si="9"/>
        <v>672.88</v>
      </c>
    </row>
    <row r="109" spans="1:11" x14ac:dyDescent="0.25">
      <c r="A109" s="11" t="s">
        <v>223</v>
      </c>
      <c r="B109" s="11" t="s">
        <v>224</v>
      </c>
      <c r="C109" s="11" t="s">
        <v>23</v>
      </c>
      <c r="D109" s="13">
        <v>16599</v>
      </c>
      <c r="E109" s="7">
        <f t="shared" si="5"/>
        <v>11619.3</v>
      </c>
      <c r="F109" s="7">
        <f t="shared" si="6"/>
        <v>14939.1</v>
      </c>
      <c r="G109" s="13">
        <v>0</v>
      </c>
      <c r="H109" s="8">
        <f t="shared" si="7"/>
        <v>0</v>
      </c>
      <c r="I109" s="9" t="str">
        <f t="shared" si="8"/>
        <v>Não</v>
      </c>
      <c r="J109" s="7">
        <f>IF(Tabela3523[[#This Row],[Qualificação]]="AGENTE DE COMÉRCIO EXTERIOR",D109*0.25,IF(H109&gt;=90%,"",IF(AND(H109&gt;=70%,H109&lt;90%),D109*0.25,IF(H109&lt;70%,D109*0.25))))</f>
        <v>4149.75</v>
      </c>
      <c r="K109" s="15">
        <f t="shared" si="9"/>
        <v>663.96</v>
      </c>
    </row>
    <row r="110" spans="1:11" x14ac:dyDescent="0.25">
      <c r="A110" s="11" t="s">
        <v>225</v>
      </c>
      <c r="B110" s="11" t="s">
        <v>226</v>
      </c>
      <c r="C110" s="11" t="s">
        <v>23</v>
      </c>
      <c r="D110" s="13">
        <v>16401</v>
      </c>
      <c r="E110" s="7">
        <f t="shared" si="5"/>
        <v>11480.699999999999</v>
      </c>
      <c r="F110" s="7">
        <f t="shared" si="6"/>
        <v>14760.9</v>
      </c>
      <c r="G110" s="13">
        <v>15000</v>
      </c>
      <c r="H110" s="8">
        <f t="shared" si="7"/>
        <v>0.91457837936711173</v>
      </c>
      <c r="I110" s="9" t="str">
        <f t="shared" si="8"/>
        <v>Sim</v>
      </c>
      <c r="J110" s="7" t="str">
        <f>IF(Tabela3523[[#This Row],[Qualificação]]="AGENTE DE COMÉRCIO EXTERIOR",D110*0.25,IF(H110&gt;=90%,"",IF(AND(H110&gt;=70%,H110&lt;90%),D110*0.25,IF(H110&lt;70%,D110*0.25))))</f>
        <v/>
      </c>
      <c r="K110" s="15">
        <f t="shared" si="9"/>
        <v>656.04</v>
      </c>
    </row>
    <row r="111" spans="1:11" x14ac:dyDescent="0.25">
      <c r="A111" s="11" t="s">
        <v>227</v>
      </c>
      <c r="B111" s="11" t="s">
        <v>228</v>
      </c>
      <c r="C111" s="11" t="s">
        <v>23</v>
      </c>
      <c r="D111" s="13">
        <v>15805</v>
      </c>
      <c r="E111" s="7">
        <f t="shared" si="5"/>
        <v>11063.5</v>
      </c>
      <c r="F111" s="7">
        <f t="shared" si="6"/>
        <v>14224.5</v>
      </c>
      <c r="G111" s="13">
        <v>20000</v>
      </c>
      <c r="H111" s="8">
        <f t="shared" si="7"/>
        <v>1.2654223347042075</v>
      </c>
      <c r="I111" s="9" t="str">
        <f t="shared" si="8"/>
        <v>Sim</v>
      </c>
      <c r="J111" s="7" t="str">
        <f>IF(Tabela3523[[#This Row],[Qualificação]]="AGENTE DE COMÉRCIO EXTERIOR",D111*0.25,IF(H111&gt;=90%,"",IF(AND(H111&gt;=70%,H111&lt;90%),D111*0.25,IF(H111&lt;70%,D111*0.25))))</f>
        <v/>
      </c>
      <c r="K111" s="15">
        <f t="shared" si="9"/>
        <v>632.20000000000005</v>
      </c>
    </row>
    <row r="112" spans="1:11" x14ac:dyDescent="0.25">
      <c r="A112" s="11" t="s">
        <v>229</v>
      </c>
      <c r="B112" s="11" t="s">
        <v>230</v>
      </c>
      <c r="C112" s="11" t="s">
        <v>23</v>
      </c>
      <c r="D112" s="13">
        <v>15393</v>
      </c>
      <c r="E112" s="7">
        <f t="shared" si="5"/>
        <v>10775.099999999999</v>
      </c>
      <c r="F112" s="7">
        <f t="shared" si="6"/>
        <v>13853.7</v>
      </c>
      <c r="G112" s="13">
        <v>23500</v>
      </c>
      <c r="H112" s="8">
        <f t="shared" si="7"/>
        <v>1.5266679659585527</v>
      </c>
      <c r="I112" s="9" t="str">
        <f t="shared" si="8"/>
        <v>Sim</v>
      </c>
      <c r="J112" s="7" t="str">
        <f>IF(Tabela3523[[#This Row],[Qualificação]]="AGENTE DE COMÉRCIO EXTERIOR",D112*0.25,IF(H112&gt;=90%,"",IF(AND(H112&gt;=70%,H112&lt;90%),D112*0.25,IF(H112&lt;70%,D112*0.25))))</f>
        <v/>
      </c>
      <c r="K112" s="15">
        <f t="shared" si="9"/>
        <v>615.72</v>
      </c>
    </row>
    <row r="113" spans="1:11" x14ac:dyDescent="0.25">
      <c r="A113" s="11" t="s">
        <v>231</v>
      </c>
      <c r="B113" s="11" t="s">
        <v>232</v>
      </c>
      <c r="C113" s="11" t="s">
        <v>23</v>
      </c>
      <c r="D113" s="13">
        <v>14979</v>
      </c>
      <c r="E113" s="7">
        <f t="shared" si="5"/>
        <v>10485.299999999999</v>
      </c>
      <c r="F113" s="7">
        <f t="shared" si="6"/>
        <v>13481.1</v>
      </c>
      <c r="G113" s="13">
        <v>15000</v>
      </c>
      <c r="H113" s="8">
        <f t="shared" si="7"/>
        <v>1.001401962747847</v>
      </c>
      <c r="I113" s="9" t="str">
        <f t="shared" si="8"/>
        <v>Sim</v>
      </c>
      <c r="J113" s="7" t="str">
        <f>IF(Tabela3523[[#This Row],[Qualificação]]="AGENTE DE COMÉRCIO EXTERIOR",D113*0.25,IF(H113&gt;=90%,"",IF(AND(H113&gt;=70%,H113&lt;90%),D113*0.25,IF(H113&lt;70%,D113*0.25))))</f>
        <v/>
      </c>
      <c r="K113" s="15">
        <f t="shared" si="9"/>
        <v>599.16</v>
      </c>
    </row>
    <row r="114" spans="1:11" x14ac:dyDescent="0.25">
      <c r="A114" s="11" t="s">
        <v>233</v>
      </c>
      <c r="B114" s="11" t="s">
        <v>234</v>
      </c>
      <c r="C114" s="11" t="s">
        <v>23</v>
      </c>
      <c r="D114" s="13">
        <v>14608</v>
      </c>
      <c r="E114" s="7">
        <f t="shared" si="5"/>
        <v>10225.599999999999</v>
      </c>
      <c r="F114" s="7">
        <f t="shared" si="6"/>
        <v>13147.2</v>
      </c>
      <c r="G114" s="13">
        <v>15000</v>
      </c>
      <c r="H114" s="8">
        <f t="shared" si="7"/>
        <v>1.0268346111719606</v>
      </c>
      <c r="I114" s="9" t="str">
        <f t="shared" si="8"/>
        <v>Sim</v>
      </c>
      <c r="J114" s="7" t="str">
        <f>IF(Tabela3523[[#This Row],[Qualificação]]="AGENTE DE COMÉRCIO EXTERIOR",D114*0.25,IF(H114&gt;=90%,"",IF(AND(H114&gt;=70%,H114&lt;90%),D114*0.25,IF(H114&lt;70%,D114*0.25))))</f>
        <v/>
      </c>
      <c r="K114" s="15">
        <f t="shared" si="9"/>
        <v>584.32000000000005</v>
      </c>
    </row>
    <row r="115" spans="1:11" x14ac:dyDescent="0.25">
      <c r="A115" s="11" t="s">
        <v>235</v>
      </c>
      <c r="B115" s="11" t="s">
        <v>236</v>
      </c>
      <c r="C115" s="11" t="s">
        <v>23</v>
      </c>
      <c r="D115" s="13">
        <v>14557</v>
      </c>
      <c r="E115" s="7">
        <f t="shared" si="5"/>
        <v>10189.9</v>
      </c>
      <c r="F115" s="7">
        <f t="shared" si="6"/>
        <v>13101.300000000001</v>
      </c>
      <c r="G115" s="13">
        <v>15000</v>
      </c>
      <c r="H115" s="8">
        <f t="shared" si="7"/>
        <v>1.0304320945249708</v>
      </c>
      <c r="I115" s="9" t="str">
        <f t="shared" si="8"/>
        <v>Sim</v>
      </c>
      <c r="J115" s="7" t="str">
        <f>IF(Tabela3523[[#This Row],[Qualificação]]="AGENTE DE COMÉRCIO EXTERIOR",D115*0.25,IF(H115&gt;=90%,"",IF(AND(H115&gt;=70%,H115&lt;90%),D115*0.25,IF(H115&lt;70%,D115*0.25))))</f>
        <v/>
      </c>
      <c r="K115" s="15">
        <f t="shared" si="9"/>
        <v>582.28</v>
      </c>
    </row>
    <row r="116" spans="1:11" x14ac:dyDescent="0.25">
      <c r="A116" s="11" t="s">
        <v>237</v>
      </c>
      <c r="B116" s="11" t="s">
        <v>238</v>
      </c>
      <c r="C116" s="11" t="s">
        <v>23</v>
      </c>
      <c r="D116" s="13">
        <v>14539</v>
      </c>
      <c r="E116" s="7">
        <f t="shared" si="5"/>
        <v>10177.299999999999</v>
      </c>
      <c r="F116" s="7">
        <f t="shared" si="6"/>
        <v>13085.1</v>
      </c>
      <c r="G116" s="13">
        <v>51605</v>
      </c>
      <c r="H116" s="8">
        <f t="shared" si="7"/>
        <v>3.5494188045945387</v>
      </c>
      <c r="I116" s="9" t="str">
        <f t="shared" si="8"/>
        <v>Sim</v>
      </c>
      <c r="J116" s="7" t="str">
        <f>IF(Tabela3523[[#This Row],[Qualificação]]="AGENTE DE COMÉRCIO EXTERIOR",D116*0.25,IF(H116&gt;=90%,"",IF(AND(H116&gt;=70%,H116&lt;90%),D116*0.25,IF(H116&lt;70%,D116*0.25))))</f>
        <v/>
      </c>
      <c r="K116" s="15">
        <f t="shared" si="9"/>
        <v>581.56000000000006</v>
      </c>
    </row>
    <row r="117" spans="1:11" x14ac:dyDescent="0.25">
      <c r="A117" s="11" t="s">
        <v>239</v>
      </c>
      <c r="B117" s="11" t="s">
        <v>240</v>
      </c>
      <c r="C117" s="11" t="s">
        <v>23</v>
      </c>
      <c r="D117" s="13">
        <v>14496</v>
      </c>
      <c r="E117" s="7">
        <f t="shared" si="5"/>
        <v>10147.199999999999</v>
      </c>
      <c r="F117" s="7">
        <f t="shared" si="6"/>
        <v>13046.4</v>
      </c>
      <c r="G117" s="13">
        <v>13090</v>
      </c>
      <c r="H117" s="8">
        <f t="shared" si="7"/>
        <v>0.90300772626931569</v>
      </c>
      <c r="I117" s="9" t="str">
        <f t="shared" si="8"/>
        <v>Sim</v>
      </c>
      <c r="J117" s="7" t="str">
        <f>IF(Tabela3523[[#This Row],[Qualificação]]="AGENTE DE COMÉRCIO EXTERIOR",D117*0.25,IF(H117&gt;=90%,"",IF(AND(H117&gt;=70%,H117&lt;90%),D117*0.25,IF(H117&lt;70%,D117*0.25))))</f>
        <v/>
      </c>
      <c r="K117" s="15">
        <f t="shared" si="9"/>
        <v>579.84</v>
      </c>
    </row>
    <row r="118" spans="1:11" x14ac:dyDescent="0.25">
      <c r="A118" s="11" t="s">
        <v>241</v>
      </c>
      <c r="B118" s="11" t="s">
        <v>242</v>
      </c>
      <c r="C118" s="11" t="s">
        <v>20</v>
      </c>
      <c r="D118" s="13">
        <v>13182</v>
      </c>
      <c r="E118" s="7">
        <f t="shared" si="5"/>
        <v>9227.4</v>
      </c>
      <c r="F118" s="7">
        <f t="shared" si="6"/>
        <v>11863.800000000001</v>
      </c>
      <c r="G118" s="13">
        <v>0</v>
      </c>
      <c r="H118" s="8">
        <f t="shared" si="7"/>
        <v>0</v>
      </c>
      <c r="I118" s="9" t="str">
        <f t="shared" si="8"/>
        <v>Não</v>
      </c>
      <c r="J118" s="7">
        <f>IF(Tabela3523[[#This Row],[Qualificação]]="AGENTE DE COMÉRCIO EXTERIOR",D118*0.25,IF(H118&gt;=90%,"",IF(AND(H118&gt;=70%,H118&lt;90%),D118*0.25,IF(H118&lt;70%,D118*0.25))))</f>
        <v>3295.5</v>
      </c>
      <c r="K118" s="15">
        <f t="shared" si="9"/>
        <v>527.28</v>
      </c>
    </row>
    <row r="119" spans="1:11" x14ac:dyDescent="0.25">
      <c r="A119" s="11" t="s">
        <v>243</v>
      </c>
      <c r="B119" s="11" t="s">
        <v>244</v>
      </c>
      <c r="C119" s="11" t="s">
        <v>23</v>
      </c>
      <c r="D119" s="13">
        <v>12871</v>
      </c>
      <c r="E119" s="7">
        <f t="shared" si="5"/>
        <v>9009.6999999999989</v>
      </c>
      <c r="F119" s="7">
        <f t="shared" si="6"/>
        <v>11583.9</v>
      </c>
      <c r="G119" s="13">
        <v>20500</v>
      </c>
      <c r="H119" s="8">
        <f t="shared" si="7"/>
        <v>1.5927278377748426</v>
      </c>
      <c r="I119" s="9" t="str">
        <f t="shared" si="8"/>
        <v>Sim</v>
      </c>
      <c r="J119" s="7" t="str">
        <f>IF(Tabela3523[[#This Row],[Qualificação]]="AGENTE DE COMÉRCIO EXTERIOR",D119*0.25,IF(H119&gt;=90%,"",IF(AND(H119&gt;=70%,H119&lt;90%),D119*0.25,IF(H119&lt;70%,D119*0.25))))</f>
        <v/>
      </c>
      <c r="K119" s="15">
        <f t="shared" si="9"/>
        <v>514.84</v>
      </c>
    </row>
    <row r="120" spans="1:11" x14ac:dyDescent="0.25">
      <c r="A120" s="11" t="s">
        <v>245</v>
      </c>
      <c r="B120" s="11" t="s">
        <v>246</v>
      </c>
      <c r="C120" s="11" t="s">
        <v>23</v>
      </c>
      <c r="D120" s="13">
        <v>12465</v>
      </c>
      <c r="E120" s="7">
        <f t="shared" si="5"/>
        <v>8725.5</v>
      </c>
      <c r="F120" s="7">
        <f t="shared" si="6"/>
        <v>11218.5</v>
      </c>
      <c r="G120" s="13">
        <v>13200</v>
      </c>
      <c r="H120" s="8">
        <f t="shared" si="7"/>
        <v>1.0589651022864019</v>
      </c>
      <c r="I120" s="9" t="str">
        <f t="shared" si="8"/>
        <v>Sim</v>
      </c>
      <c r="J120" s="7" t="str">
        <f>IF(Tabela3523[[#This Row],[Qualificação]]="AGENTE DE COMÉRCIO EXTERIOR",D120*0.25,IF(H120&gt;=90%,"",IF(AND(H120&gt;=70%,H120&lt;90%),D120*0.25,IF(H120&lt;70%,D120*0.25))))</f>
        <v/>
      </c>
      <c r="K120" s="15">
        <f t="shared" si="9"/>
        <v>498.6</v>
      </c>
    </row>
    <row r="121" spans="1:11" x14ac:dyDescent="0.25">
      <c r="A121" s="11" t="s">
        <v>247</v>
      </c>
      <c r="B121" s="11" t="s">
        <v>248</v>
      </c>
      <c r="C121" s="11" t="s">
        <v>23</v>
      </c>
      <c r="D121" s="13">
        <v>12150</v>
      </c>
      <c r="E121" s="7">
        <f t="shared" si="5"/>
        <v>8505</v>
      </c>
      <c r="F121" s="7">
        <f t="shared" si="6"/>
        <v>10935</v>
      </c>
      <c r="G121" s="13">
        <v>13000</v>
      </c>
      <c r="H121" s="8">
        <f t="shared" si="7"/>
        <v>1.0699588477366255</v>
      </c>
      <c r="I121" s="9" t="str">
        <f t="shared" si="8"/>
        <v>Sim</v>
      </c>
      <c r="J121" s="7" t="str">
        <f>IF(Tabela3523[[#This Row],[Qualificação]]="AGENTE DE COMÉRCIO EXTERIOR",D121*0.25,IF(H121&gt;=90%,"",IF(AND(H121&gt;=70%,H121&lt;90%),D121*0.25,IF(H121&lt;70%,D121*0.25))))</f>
        <v/>
      </c>
      <c r="K121" s="15">
        <f t="shared" si="9"/>
        <v>486</v>
      </c>
    </row>
    <row r="122" spans="1:11" x14ac:dyDescent="0.25">
      <c r="A122" s="11" t="s">
        <v>249</v>
      </c>
      <c r="B122" s="11" t="s">
        <v>250</v>
      </c>
      <c r="C122" s="11" t="s">
        <v>23</v>
      </c>
      <c r="D122" s="13">
        <v>11939</v>
      </c>
      <c r="E122" s="7">
        <f t="shared" si="5"/>
        <v>8357.2999999999993</v>
      </c>
      <c r="F122" s="7">
        <f t="shared" si="6"/>
        <v>10745.1</v>
      </c>
      <c r="G122" s="13">
        <v>0</v>
      </c>
      <c r="H122" s="8">
        <f t="shared" si="7"/>
        <v>0</v>
      </c>
      <c r="I122" s="9" t="str">
        <f t="shared" si="8"/>
        <v>Não</v>
      </c>
      <c r="J122" s="7">
        <f>IF(Tabela3523[[#This Row],[Qualificação]]="AGENTE DE COMÉRCIO EXTERIOR",D122*0.25,IF(H122&gt;=90%,"",IF(AND(H122&gt;=70%,H122&lt;90%),D122*0.25,IF(H122&lt;70%,D122*0.25))))</f>
        <v>2984.75</v>
      </c>
      <c r="K122" s="15">
        <f t="shared" si="9"/>
        <v>477.56</v>
      </c>
    </row>
    <row r="123" spans="1:11" x14ac:dyDescent="0.25">
      <c r="A123" s="11" t="s">
        <v>251</v>
      </c>
      <c r="B123" s="11" t="s">
        <v>252</v>
      </c>
      <c r="C123" s="11" t="s">
        <v>23</v>
      </c>
      <c r="D123" s="13">
        <v>11614</v>
      </c>
      <c r="E123" s="7">
        <f t="shared" si="5"/>
        <v>8129.7999999999993</v>
      </c>
      <c r="F123" s="7">
        <f t="shared" si="6"/>
        <v>10452.6</v>
      </c>
      <c r="G123" s="13">
        <v>15000</v>
      </c>
      <c r="H123" s="8">
        <f t="shared" si="7"/>
        <v>1.2915446874461856</v>
      </c>
      <c r="I123" s="9" t="str">
        <f t="shared" si="8"/>
        <v>Sim</v>
      </c>
      <c r="J123" s="7" t="str">
        <f>IF(Tabela3523[[#This Row],[Qualificação]]="AGENTE DE COMÉRCIO EXTERIOR",D123*0.25,IF(H123&gt;=90%,"",IF(AND(H123&gt;=70%,H123&lt;90%),D123*0.25,IF(H123&lt;70%,D123*0.25))))</f>
        <v/>
      </c>
      <c r="K123" s="15">
        <f t="shared" si="9"/>
        <v>464.56</v>
      </c>
    </row>
    <row r="124" spans="1:11" x14ac:dyDescent="0.25">
      <c r="A124" s="11" t="s">
        <v>253</v>
      </c>
      <c r="B124" s="11" t="s">
        <v>254</v>
      </c>
      <c r="C124" s="11" t="s">
        <v>23</v>
      </c>
      <c r="D124" s="13">
        <v>10776</v>
      </c>
      <c r="E124" s="7">
        <f t="shared" si="5"/>
        <v>7543.2</v>
      </c>
      <c r="F124" s="7">
        <f t="shared" si="6"/>
        <v>9698.4</v>
      </c>
      <c r="G124" s="13">
        <v>0</v>
      </c>
      <c r="H124" s="8">
        <f t="shared" si="7"/>
        <v>0</v>
      </c>
      <c r="I124" s="9" t="str">
        <f t="shared" si="8"/>
        <v>Não</v>
      </c>
      <c r="J124" s="7">
        <f>IF(Tabela3523[[#This Row],[Qualificação]]="AGENTE DE COMÉRCIO EXTERIOR",D124*0.25,IF(H124&gt;=90%,"",IF(AND(H124&gt;=70%,H124&lt;90%),D124*0.25,IF(H124&lt;70%,D124*0.25))))</f>
        <v>2694</v>
      </c>
      <c r="K124" s="15">
        <f t="shared" si="9"/>
        <v>431.04</v>
      </c>
    </row>
    <row r="125" spans="1:11" x14ac:dyDescent="0.25">
      <c r="A125" s="11" t="s">
        <v>255</v>
      </c>
      <c r="B125" s="11" t="s">
        <v>256</v>
      </c>
      <c r="C125" s="11" t="s">
        <v>23</v>
      </c>
      <c r="D125" s="13">
        <v>10674</v>
      </c>
      <c r="E125" s="7">
        <f t="shared" si="5"/>
        <v>7471.7999999999993</v>
      </c>
      <c r="F125" s="7">
        <f t="shared" si="6"/>
        <v>9606.6</v>
      </c>
      <c r="G125" s="13">
        <v>28460</v>
      </c>
      <c r="H125" s="8">
        <f t="shared" si="7"/>
        <v>2.6662919243020422</v>
      </c>
      <c r="I125" s="9" t="str">
        <f t="shared" si="8"/>
        <v>Sim</v>
      </c>
      <c r="J125" s="7" t="str">
        <f>IF(Tabela3523[[#This Row],[Qualificação]]="AGENTE DE COMÉRCIO EXTERIOR",D125*0.25,IF(H125&gt;=90%,"",IF(AND(H125&gt;=70%,H125&lt;90%),D125*0.25,IF(H125&lt;70%,D125*0.25))))</f>
        <v/>
      </c>
      <c r="K125" s="15">
        <f t="shared" si="9"/>
        <v>426.96000000000004</v>
      </c>
    </row>
    <row r="126" spans="1:11" x14ac:dyDescent="0.25">
      <c r="A126" s="11" t="s">
        <v>257</v>
      </c>
      <c r="B126" s="11" t="s">
        <v>258</v>
      </c>
      <c r="C126" s="11" t="s">
        <v>23</v>
      </c>
      <c r="D126" s="13">
        <v>10426</v>
      </c>
      <c r="E126" s="7">
        <f t="shared" si="5"/>
        <v>7298.2</v>
      </c>
      <c r="F126" s="7">
        <f t="shared" si="6"/>
        <v>9383.4</v>
      </c>
      <c r="G126" s="13">
        <v>8600</v>
      </c>
      <c r="H126" s="8">
        <f t="shared" si="7"/>
        <v>0.82486092461154803</v>
      </c>
      <c r="I126" s="9" t="str">
        <f t="shared" si="8"/>
        <v>Não</v>
      </c>
      <c r="J126" s="7">
        <f>IF(Tabela3523[[#This Row],[Qualificação]]="AGENTE DE COMÉRCIO EXTERIOR",D126*0.25,IF(H126&gt;=90%,"",IF(AND(H126&gt;=70%,H126&lt;90%),D126*0.25,IF(H126&lt;70%,D126*0.25))))</f>
        <v>2606.5</v>
      </c>
      <c r="K126" s="15">
        <f t="shared" si="9"/>
        <v>417.04</v>
      </c>
    </row>
    <row r="127" spans="1:11" x14ac:dyDescent="0.25">
      <c r="A127" s="11" t="s">
        <v>259</v>
      </c>
      <c r="B127" s="11" t="s">
        <v>260</v>
      </c>
      <c r="C127" s="11" t="s">
        <v>23</v>
      </c>
      <c r="D127" s="13">
        <v>10116</v>
      </c>
      <c r="E127" s="7">
        <f t="shared" si="5"/>
        <v>7081.2</v>
      </c>
      <c r="F127" s="7">
        <f t="shared" si="6"/>
        <v>9104.4</v>
      </c>
      <c r="G127" s="13">
        <v>10000</v>
      </c>
      <c r="H127" s="8">
        <f t="shared" si="7"/>
        <v>0.98853301700276786</v>
      </c>
      <c r="I127" s="9" t="str">
        <f t="shared" si="8"/>
        <v>Sim</v>
      </c>
      <c r="J127" s="7" t="str">
        <f>IF(Tabela3523[[#This Row],[Qualificação]]="AGENTE DE COMÉRCIO EXTERIOR",D127*0.25,IF(H127&gt;=90%,"",IF(AND(H127&gt;=70%,H127&lt;90%),D127*0.25,IF(H127&lt;70%,D127*0.25))))</f>
        <v/>
      </c>
      <c r="K127" s="15">
        <f t="shared" si="9"/>
        <v>404.64</v>
      </c>
    </row>
    <row r="128" spans="1:11" x14ac:dyDescent="0.25">
      <c r="A128" s="11" t="s">
        <v>261</v>
      </c>
      <c r="B128" s="11" t="s">
        <v>262</v>
      </c>
      <c r="C128" s="11" t="s">
        <v>132</v>
      </c>
      <c r="D128" s="13">
        <v>10055</v>
      </c>
      <c r="E128" s="7">
        <f t="shared" si="5"/>
        <v>7038.5</v>
      </c>
      <c r="F128" s="7">
        <f t="shared" si="6"/>
        <v>9049.5</v>
      </c>
      <c r="G128" s="13">
        <v>95000</v>
      </c>
      <c r="H128" s="8">
        <f t="shared" si="7"/>
        <v>9.4480358030830427</v>
      </c>
      <c r="I128" s="9" t="str">
        <f t="shared" si="8"/>
        <v>Sim</v>
      </c>
      <c r="J128" s="7">
        <f>IF(Tabela3523[[#This Row],[Qualificação]]="AGENTE DE COMÉRCIO EXTERIOR",D128*0.25,IF(H128&gt;=90%,"",IF(AND(H128&gt;=70%,H128&lt;90%),D128*0.25,IF(H128&lt;70%,D128*0.25))))</f>
        <v>2513.75</v>
      </c>
      <c r="K128" s="15">
        <f t="shared" si="9"/>
        <v>402.2</v>
      </c>
    </row>
    <row r="129" spans="1:11" x14ac:dyDescent="0.25">
      <c r="A129" s="11" t="s">
        <v>263</v>
      </c>
      <c r="B129" s="11" t="s">
        <v>264</v>
      </c>
      <c r="C129" s="11" t="s">
        <v>23</v>
      </c>
      <c r="D129" s="13">
        <v>9896</v>
      </c>
      <c r="E129" s="7">
        <f t="shared" si="5"/>
        <v>6927.2</v>
      </c>
      <c r="F129" s="7">
        <f t="shared" si="6"/>
        <v>8906.4</v>
      </c>
      <c r="G129" s="13">
        <v>16100</v>
      </c>
      <c r="H129" s="8">
        <f t="shared" si="7"/>
        <v>1.6269199676637025</v>
      </c>
      <c r="I129" s="9" t="str">
        <f t="shared" si="8"/>
        <v>Sim</v>
      </c>
      <c r="J129" s="7" t="str">
        <f>IF(Tabela3523[[#This Row],[Qualificação]]="AGENTE DE COMÉRCIO EXTERIOR",D129*0.25,IF(H129&gt;=90%,"",IF(AND(H129&gt;=70%,H129&lt;90%),D129*0.25,IF(H129&lt;70%,D129*0.25))))</f>
        <v/>
      </c>
      <c r="K129" s="15">
        <f t="shared" si="9"/>
        <v>395.84000000000003</v>
      </c>
    </row>
    <row r="130" spans="1:11" x14ac:dyDescent="0.25">
      <c r="A130" s="11" t="s">
        <v>265</v>
      </c>
      <c r="B130" s="11" t="s">
        <v>266</v>
      </c>
      <c r="C130" s="11" t="s">
        <v>23</v>
      </c>
      <c r="D130" s="13">
        <v>9827</v>
      </c>
      <c r="E130" s="7">
        <f t="shared" si="5"/>
        <v>6878.9</v>
      </c>
      <c r="F130" s="7">
        <f t="shared" si="6"/>
        <v>8844.3000000000011</v>
      </c>
      <c r="G130" s="13">
        <v>9960</v>
      </c>
      <c r="H130" s="8">
        <f t="shared" si="7"/>
        <v>1.0135341406329501</v>
      </c>
      <c r="I130" s="9" t="str">
        <f t="shared" si="8"/>
        <v>Sim</v>
      </c>
      <c r="J130" s="7" t="str">
        <f>IF(Tabela3523[[#This Row],[Qualificação]]="AGENTE DE COMÉRCIO EXTERIOR",D130*0.25,IF(H130&gt;=90%,"",IF(AND(H130&gt;=70%,H130&lt;90%),D130*0.25,IF(H130&lt;70%,D130*0.25))))</f>
        <v/>
      </c>
      <c r="K130" s="15">
        <f t="shared" si="9"/>
        <v>393.08</v>
      </c>
    </row>
    <row r="131" spans="1:11" x14ac:dyDescent="0.25">
      <c r="A131" s="11" t="s">
        <v>267</v>
      </c>
      <c r="B131" s="11" t="s">
        <v>268</v>
      </c>
      <c r="C131" s="11" t="s">
        <v>23</v>
      </c>
      <c r="D131" s="13">
        <v>8542</v>
      </c>
      <c r="E131" s="7">
        <f t="shared" si="5"/>
        <v>5979.4</v>
      </c>
      <c r="F131" s="7">
        <f t="shared" si="6"/>
        <v>7687.8</v>
      </c>
      <c r="G131" s="13">
        <v>0</v>
      </c>
      <c r="H131" s="8">
        <f t="shared" si="7"/>
        <v>0</v>
      </c>
      <c r="I131" s="9" t="str">
        <f t="shared" si="8"/>
        <v>Não</v>
      </c>
      <c r="J131" s="7">
        <f>IF(Tabela3523[[#This Row],[Qualificação]]="AGENTE DE COMÉRCIO EXTERIOR",D131*0.25,IF(H131&gt;=90%,"",IF(AND(H131&gt;=70%,H131&lt;90%),D131*0.25,IF(H131&lt;70%,D131*0.25))))</f>
        <v>2135.5</v>
      </c>
      <c r="K131" s="15">
        <f t="shared" si="9"/>
        <v>341.68</v>
      </c>
    </row>
    <row r="132" spans="1:11" x14ac:dyDescent="0.25">
      <c r="A132" s="11" t="s">
        <v>269</v>
      </c>
      <c r="B132" s="11" t="s">
        <v>270</v>
      </c>
      <c r="C132" s="11" t="s">
        <v>23</v>
      </c>
      <c r="D132" s="13">
        <v>8260</v>
      </c>
      <c r="E132" s="7">
        <f t="shared" si="5"/>
        <v>5782</v>
      </c>
      <c r="F132" s="7">
        <f t="shared" si="6"/>
        <v>7434</v>
      </c>
      <c r="G132" s="13">
        <v>8400</v>
      </c>
      <c r="H132" s="8">
        <f t="shared" si="7"/>
        <v>1.0169491525423728</v>
      </c>
      <c r="I132" s="9" t="str">
        <f t="shared" si="8"/>
        <v>Sim</v>
      </c>
      <c r="J132" s="7" t="str">
        <f>IF(Tabela3523[[#This Row],[Qualificação]]="AGENTE DE COMÉRCIO EXTERIOR",D132*0.25,IF(H132&gt;=90%,"",IF(AND(H132&gt;=70%,H132&lt;90%),D132*0.25,IF(H132&lt;70%,D132*0.25))))</f>
        <v/>
      </c>
      <c r="K132" s="15">
        <f t="shared" si="9"/>
        <v>330.40000000000003</v>
      </c>
    </row>
    <row r="133" spans="1:11" x14ac:dyDescent="0.25">
      <c r="A133" s="11" t="s">
        <v>271</v>
      </c>
      <c r="B133" s="11" t="s">
        <v>272</v>
      </c>
      <c r="C133" s="11" t="s">
        <v>23</v>
      </c>
      <c r="D133" s="13">
        <v>7650</v>
      </c>
      <c r="E133" s="7">
        <f t="shared" si="5"/>
        <v>5355</v>
      </c>
      <c r="F133" s="7">
        <f t="shared" si="6"/>
        <v>6885</v>
      </c>
      <c r="G133" s="13">
        <v>8000</v>
      </c>
      <c r="H133" s="8">
        <f t="shared" si="7"/>
        <v>1.0457516339869282</v>
      </c>
      <c r="I133" s="9" t="str">
        <f t="shared" si="8"/>
        <v>Sim</v>
      </c>
      <c r="J133" s="7" t="str">
        <f>IF(Tabela3523[[#This Row],[Qualificação]]="AGENTE DE COMÉRCIO EXTERIOR",D133*0.25,IF(H133&gt;=90%,"",IF(AND(H133&gt;=70%,H133&lt;90%),D133*0.25,IF(H133&lt;70%,D133*0.25))))</f>
        <v/>
      </c>
      <c r="K133" s="15">
        <f t="shared" si="9"/>
        <v>306</v>
      </c>
    </row>
    <row r="134" spans="1:11" x14ac:dyDescent="0.25">
      <c r="A134" s="11" t="s">
        <v>273</v>
      </c>
      <c r="B134" s="11" t="s">
        <v>274</v>
      </c>
      <c r="C134" s="11" t="s">
        <v>23</v>
      </c>
      <c r="D134" s="13">
        <v>6665</v>
      </c>
      <c r="E134" s="7">
        <f t="shared" si="5"/>
        <v>4665.5</v>
      </c>
      <c r="F134" s="7">
        <f t="shared" si="6"/>
        <v>5998.5</v>
      </c>
      <c r="G134" s="13">
        <v>0</v>
      </c>
      <c r="H134" s="8">
        <f t="shared" si="7"/>
        <v>0</v>
      </c>
      <c r="I134" s="9" t="str">
        <f t="shared" si="8"/>
        <v>Não</v>
      </c>
      <c r="J134" s="7">
        <f>IF(Tabela3523[[#This Row],[Qualificação]]="AGENTE DE COMÉRCIO EXTERIOR",D134*0.25,IF(H134&gt;=90%,"",IF(AND(H134&gt;=70%,H134&lt;90%),D134*0.25,IF(H134&lt;70%,D134*0.25))))</f>
        <v>1666.25</v>
      </c>
      <c r="K134" s="15">
        <f t="shared" si="9"/>
        <v>266.60000000000002</v>
      </c>
    </row>
    <row r="135" spans="1:11" x14ac:dyDescent="0.25">
      <c r="A135" s="11" t="s">
        <v>275</v>
      </c>
      <c r="B135" s="11" t="s">
        <v>276</v>
      </c>
      <c r="C135" s="11" t="s">
        <v>23</v>
      </c>
      <c r="D135" s="13">
        <v>6432</v>
      </c>
      <c r="E135" s="7">
        <f t="shared" si="5"/>
        <v>4502.3999999999996</v>
      </c>
      <c r="F135" s="7">
        <f t="shared" si="6"/>
        <v>5788.8</v>
      </c>
      <c r="G135" s="13">
        <v>12000</v>
      </c>
      <c r="H135" s="8">
        <f t="shared" si="7"/>
        <v>1.8656716417910448</v>
      </c>
      <c r="I135" s="9" t="str">
        <f t="shared" si="8"/>
        <v>Sim</v>
      </c>
      <c r="J135" s="7" t="str">
        <f>IF(Tabela3523[[#This Row],[Qualificação]]="AGENTE DE COMÉRCIO EXTERIOR",D135*0.25,IF(H135&gt;=90%,"",IF(AND(H135&gt;=70%,H135&lt;90%),D135*0.25,IF(H135&lt;70%,D135*0.25))))</f>
        <v/>
      </c>
      <c r="K135" s="15">
        <f t="shared" si="9"/>
        <v>257.28000000000003</v>
      </c>
    </row>
    <row r="136" spans="1:11" x14ac:dyDescent="0.25">
      <c r="A136" s="11" t="s">
        <v>277</v>
      </c>
      <c r="B136" s="11" t="s">
        <v>278</v>
      </c>
      <c r="C136" s="11" t="s">
        <v>23</v>
      </c>
      <c r="D136" s="13">
        <v>6236</v>
      </c>
      <c r="E136" s="7">
        <f t="shared" si="5"/>
        <v>4365.2</v>
      </c>
      <c r="F136" s="7">
        <f t="shared" si="6"/>
        <v>5612.4000000000005</v>
      </c>
      <c r="G136" s="13">
        <v>0</v>
      </c>
      <c r="H136" s="8">
        <f t="shared" si="7"/>
        <v>0</v>
      </c>
      <c r="I136" s="9" t="str">
        <f t="shared" si="8"/>
        <v>Não</v>
      </c>
      <c r="J136" s="7">
        <f>IF(Tabela3523[[#This Row],[Qualificação]]="AGENTE DE COMÉRCIO EXTERIOR",D136*0.25,IF(H136&gt;=90%,"",IF(AND(H136&gt;=70%,H136&lt;90%),D136*0.25,IF(H136&lt;70%,D136*0.25))))</f>
        <v>1559</v>
      </c>
      <c r="K136" s="15">
        <f t="shared" si="9"/>
        <v>249.44</v>
      </c>
    </row>
    <row r="137" spans="1:11" x14ac:dyDescent="0.25">
      <c r="A137" s="11" t="s">
        <v>279</v>
      </c>
      <c r="B137" s="11" t="s">
        <v>280</v>
      </c>
      <c r="C137" s="11" t="s">
        <v>23</v>
      </c>
      <c r="D137" s="13">
        <v>5771</v>
      </c>
      <c r="E137" s="7">
        <f t="shared" si="5"/>
        <v>4039.7</v>
      </c>
      <c r="F137" s="7">
        <f t="shared" si="6"/>
        <v>5193.9000000000005</v>
      </c>
      <c r="G137" s="13">
        <v>3600</v>
      </c>
      <c r="H137" s="8">
        <f t="shared" si="7"/>
        <v>0.62380869866574251</v>
      </c>
      <c r="I137" s="9" t="str">
        <f t="shared" si="8"/>
        <v>Não</v>
      </c>
      <c r="J137" s="7">
        <f>IF(Tabela3523[[#This Row],[Qualificação]]="AGENTE DE COMÉRCIO EXTERIOR",D137*0.25,IF(H137&gt;=90%,"",IF(AND(H137&gt;=70%,H137&lt;90%),D137*0.25,IF(H137&lt;70%,D137*0.25))))</f>
        <v>1442.75</v>
      </c>
      <c r="K137" s="15">
        <f t="shared" si="9"/>
        <v>230.84</v>
      </c>
    </row>
    <row r="138" spans="1:11" x14ac:dyDescent="0.25">
      <c r="A138" s="11" t="s">
        <v>281</v>
      </c>
      <c r="B138" s="11" t="s">
        <v>282</v>
      </c>
      <c r="C138" s="11" t="s">
        <v>23</v>
      </c>
      <c r="D138" s="13">
        <v>5688</v>
      </c>
      <c r="E138" s="7">
        <f t="shared" ref="E138:E162" si="10">D138*0.7</f>
        <v>3981.6</v>
      </c>
      <c r="F138" s="7">
        <f t="shared" ref="F138:F157" si="11">D138*0.9</f>
        <v>5119.2</v>
      </c>
      <c r="G138" s="13">
        <v>0</v>
      </c>
      <c r="H138" s="8">
        <f t="shared" ref="H138:H157" si="12">G138/D138</f>
        <v>0</v>
      </c>
      <c r="I138" s="9" t="str">
        <f t="shared" ref="I138:I157" si="13">IF(H138&gt;=90%,"Sim","Não")</f>
        <v>Não</v>
      </c>
      <c r="J138" s="7">
        <f>IF(Tabela3523[[#This Row],[Qualificação]]="AGENTE DE COMÉRCIO EXTERIOR",D138*0.25,IF(H138&gt;=90%,"",IF(AND(H138&gt;=70%,H138&lt;90%),D138*0.25,IF(H138&lt;70%,D138*0.25))))</f>
        <v>1422</v>
      </c>
      <c r="K138" s="15">
        <f t="shared" ref="K138:K162" si="14">D138*0.04</f>
        <v>227.52</v>
      </c>
    </row>
    <row r="139" spans="1:11" x14ac:dyDescent="0.25">
      <c r="A139" s="11" t="s">
        <v>283</v>
      </c>
      <c r="B139" s="11" t="s">
        <v>284</v>
      </c>
      <c r="C139" s="11" t="s">
        <v>132</v>
      </c>
      <c r="D139" s="13">
        <v>5499</v>
      </c>
      <c r="E139" s="7">
        <f t="shared" si="10"/>
        <v>3849.2999999999997</v>
      </c>
      <c r="F139" s="7">
        <f t="shared" si="11"/>
        <v>4949.1000000000004</v>
      </c>
      <c r="G139" s="13">
        <v>0</v>
      </c>
      <c r="H139" s="8">
        <f t="shared" si="12"/>
        <v>0</v>
      </c>
      <c r="I139" s="9" t="str">
        <f t="shared" si="13"/>
        <v>Não</v>
      </c>
      <c r="J139" s="7">
        <f>IF(Tabela3523[[#This Row],[Qualificação]]="AGENTE DE COMÉRCIO EXTERIOR",D139*0.25,IF(H139&gt;=90%,"",IF(AND(H139&gt;=70%,H139&lt;90%),D139*0.25,IF(H139&lt;70%,D139*0.25))))</f>
        <v>1374.75</v>
      </c>
      <c r="K139" s="15">
        <f t="shared" si="14"/>
        <v>219.96</v>
      </c>
    </row>
    <row r="140" spans="1:11" x14ac:dyDescent="0.25">
      <c r="A140" s="11" t="s">
        <v>285</v>
      </c>
      <c r="B140" s="11" t="s">
        <v>286</v>
      </c>
      <c r="C140" s="11" t="s">
        <v>23</v>
      </c>
      <c r="D140" s="13">
        <v>5421</v>
      </c>
      <c r="E140" s="7">
        <f t="shared" si="10"/>
        <v>3794.7</v>
      </c>
      <c r="F140" s="7">
        <f t="shared" si="11"/>
        <v>4878.9000000000005</v>
      </c>
      <c r="G140" s="13">
        <v>0</v>
      </c>
      <c r="H140" s="8">
        <f t="shared" si="12"/>
        <v>0</v>
      </c>
      <c r="I140" s="9" t="str">
        <f t="shared" si="13"/>
        <v>Não</v>
      </c>
      <c r="J140" s="7">
        <f>IF(Tabela3523[[#This Row],[Qualificação]]="AGENTE DE COMÉRCIO EXTERIOR",D140*0.25,IF(H140&gt;=90%,"",IF(AND(H140&gt;=70%,H140&lt;90%),D140*0.25,IF(H140&lt;70%,D140*0.25))))</f>
        <v>1355.25</v>
      </c>
      <c r="K140" s="15">
        <f t="shared" si="14"/>
        <v>216.84</v>
      </c>
    </row>
    <row r="141" spans="1:11" x14ac:dyDescent="0.25">
      <c r="A141" s="11" t="s">
        <v>287</v>
      </c>
      <c r="B141" s="11" t="s">
        <v>288</v>
      </c>
      <c r="C141" s="11" t="s">
        <v>23</v>
      </c>
      <c r="D141" s="13">
        <v>4596</v>
      </c>
      <c r="E141" s="7">
        <f t="shared" si="10"/>
        <v>3217.2</v>
      </c>
      <c r="F141" s="7">
        <f t="shared" si="11"/>
        <v>4136.4000000000005</v>
      </c>
      <c r="G141" s="13">
        <v>0</v>
      </c>
      <c r="H141" s="8">
        <f t="shared" si="12"/>
        <v>0</v>
      </c>
      <c r="I141" s="9" t="str">
        <f t="shared" si="13"/>
        <v>Não</v>
      </c>
      <c r="J141" s="7">
        <f>IF(Tabela3523[[#This Row],[Qualificação]]="AGENTE DE COMÉRCIO EXTERIOR",D141*0.25,IF(H141&gt;=90%,"",IF(AND(H141&gt;=70%,H141&lt;90%),D141*0.25,IF(H141&lt;70%,D141*0.25))))</f>
        <v>1149</v>
      </c>
      <c r="K141" s="15">
        <f t="shared" si="14"/>
        <v>183.84</v>
      </c>
    </row>
    <row r="142" spans="1:11" x14ac:dyDescent="0.25">
      <c r="A142" s="11" t="s">
        <v>289</v>
      </c>
      <c r="B142" s="11" t="s">
        <v>290</v>
      </c>
      <c r="C142" s="11" t="s">
        <v>23</v>
      </c>
      <c r="D142" s="13">
        <v>4399</v>
      </c>
      <c r="E142" s="7">
        <f t="shared" si="10"/>
        <v>3079.2999999999997</v>
      </c>
      <c r="F142" s="7">
        <f t="shared" si="11"/>
        <v>3959.1</v>
      </c>
      <c r="G142" s="13">
        <v>15000</v>
      </c>
      <c r="H142" s="8">
        <f t="shared" si="12"/>
        <v>3.4098658786087745</v>
      </c>
      <c r="I142" s="9" t="str">
        <f t="shared" si="13"/>
        <v>Sim</v>
      </c>
      <c r="J142" s="7" t="str">
        <f>IF(Tabela3523[[#This Row],[Qualificação]]="AGENTE DE COMÉRCIO EXTERIOR",D142*0.25,IF(H142&gt;=90%,"",IF(AND(H142&gt;=70%,H142&lt;90%),D142*0.25,IF(H142&lt;70%,D142*0.25))))</f>
        <v/>
      </c>
      <c r="K142" s="15">
        <f t="shared" si="14"/>
        <v>175.96</v>
      </c>
    </row>
    <row r="143" spans="1:11" x14ac:dyDescent="0.25">
      <c r="A143" s="11" t="s">
        <v>291</v>
      </c>
      <c r="B143" s="11" t="s">
        <v>292</v>
      </c>
      <c r="C143" s="11" t="s">
        <v>23</v>
      </c>
      <c r="D143" s="13">
        <v>4145</v>
      </c>
      <c r="E143" s="7">
        <f t="shared" si="10"/>
        <v>2901.5</v>
      </c>
      <c r="F143" s="7">
        <f t="shared" si="11"/>
        <v>3730.5</v>
      </c>
      <c r="G143" s="13">
        <v>9100</v>
      </c>
      <c r="H143" s="8">
        <f t="shared" si="12"/>
        <v>2.1954161640530758</v>
      </c>
      <c r="I143" s="9" t="str">
        <f t="shared" si="13"/>
        <v>Sim</v>
      </c>
      <c r="J143" s="7" t="str">
        <f>IF(Tabela3523[[#This Row],[Qualificação]]="AGENTE DE COMÉRCIO EXTERIOR",D143*0.25,IF(H143&gt;=90%,"",IF(AND(H143&gt;=70%,H143&lt;90%),D143*0.25,IF(H143&lt;70%,D143*0.25))))</f>
        <v/>
      </c>
      <c r="K143" s="15">
        <f t="shared" si="14"/>
        <v>165.8</v>
      </c>
    </row>
    <row r="144" spans="1:11" x14ac:dyDescent="0.25">
      <c r="A144" s="11" t="s">
        <v>293</v>
      </c>
      <c r="B144" s="11" t="s">
        <v>294</v>
      </c>
      <c r="C144" s="11" t="s">
        <v>23</v>
      </c>
      <c r="D144" s="13">
        <v>4046</v>
      </c>
      <c r="E144" s="7">
        <f t="shared" si="10"/>
        <v>2832.2</v>
      </c>
      <c r="F144" s="7">
        <f t="shared" si="11"/>
        <v>3641.4</v>
      </c>
      <c r="G144" s="13">
        <v>8000</v>
      </c>
      <c r="H144" s="8">
        <f t="shared" si="12"/>
        <v>1.977261492832427</v>
      </c>
      <c r="I144" s="9" t="str">
        <f t="shared" si="13"/>
        <v>Sim</v>
      </c>
      <c r="J144" s="7" t="str">
        <f>IF(Tabela3523[[#This Row],[Qualificação]]="AGENTE DE COMÉRCIO EXTERIOR",D144*0.25,IF(H144&gt;=90%,"",IF(AND(H144&gt;=70%,H144&lt;90%),D144*0.25,IF(H144&lt;70%,D144*0.25))))</f>
        <v/>
      </c>
      <c r="K144" s="15">
        <f t="shared" si="14"/>
        <v>161.84</v>
      </c>
    </row>
    <row r="145" spans="1:11" x14ac:dyDescent="0.25">
      <c r="A145" s="11" t="s">
        <v>295</v>
      </c>
      <c r="B145" s="11" t="s">
        <v>296</v>
      </c>
      <c r="C145" s="11" t="s">
        <v>23</v>
      </c>
      <c r="D145" s="13">
        <v>3063</v>
      </c>
      <c r="E145" s="7">
        <f t="shared" si="10"/>
        <v>2144.1</v>
      </c>
      <c r="F145" s="7">
        <f t="shared" si="11"/>
        <v>2756.7000000000003</v>
      </c>
      <c r="G145" s="13">
        <v>0</v>
      </c>
      <c r="H145" s="8">
        <f t="shared" si="12"/>
        <v>0</v>
      </c>
      <c r="I145" s="9" t="str">
        <f t="shared" si="13"/>
        <v>Não</v>
      </c>
      <c r="J145" s="7">
        <f>IF(Tabela3523[[#This Row],[Qualificação]]="AGENTE DE COMÉRCIO EXTERIOR",D145*0.25,IF(H145&gt;=90%,"",IF(AND(H145&gt;=70%,H145&lt;90%),D145*0.25,IF(H145&lt;70%,D145*0.25))))</f>
        <v>765.75</v>
      </c>
      <c r="K145" s="15">
        <f t="shared" si="14"/>
        <v>122.52</v>
      </c>
    </row>
    <row r="146" spans="1:11" x14ac:dyDescent="0.25">
      <c r="A146" s="11" t="s">
        <v>297</v>
      </c>
      <c r="B146" s="11" t="s">
        <v>298</v>
      </c>
      <c r="C146" s="11" t="s">
        <v>23</v>
      </c>
      <c r="D146" s="13">
        <v>2943</v>
      </c>
      <c r="E146" s="7">
        <f t="shared" si="10"/>
        <v>2060.1</v>
      </c>
      <c r="F146" s="7">
        <f t="shared" si="11"/>
        <v>2648.7000000000003</v>
      </c>
      <c r="G146" s="13">
        <v>0</v>
      </c>
      <c r="H146" s="8">
        <f t="shared" si="12"/>
        <v>0</v>
      </c>
      <c r="I146" s="9" t="str">
        <f t="shared" si="13"/>
        <v>Não</v>
      </c>
      <c r="J146" s="7">
        <f>IF(Tabela3523[[#This Row],[Qualificação]]="AGENTE DE COMÉRCIO EXTERIOR",D146*0.25,IF(H146&gt;=90%,"",IF(AND(H146&gt;=70%,H146&lt;90%),D146*0.25,IF(H146&lt;70%,D146*0.25))))</f>
        <v>735.75</v>
      </c>
      <c r="K146" s="15">
        <f t="shared" si="14"/>
        <v>117.72</v>
      </c>
    </row>
    <row r="147" spans="1:11" x14ac:dyDescent="0.25">
      <c r="A147" s="11" t="s">
        <v>299</v>
      </c>
      <c r="B147" s="11" t="s">
        <v>300</v>
      </c>
      <c r="C147" s="11" t="s">
        <v>23</v>
      </c>
      <c r="D147" s="13">
        <v>2651</v>
      </c>
      <c r="E147" s="7">
        <f t="shared" si="10"/>
        <v>1855.6999999999998</v>
      </c>
      <c r="F147" s="7">
        <f t="shared" si="11"/>
        <v>2385.9</v>
      </c>
      <c r="G147" s="13">
        <v>0</v>
      </c>
      <c r="H147" s="8">
        <f t="shared" si="12"/>
        <v>0</v>
      </c>
      <c r="I147" s="9" t="str">
        <f t="shared" si="13"/>
        <v>Não</v>
      </c>
      <c r="J147" s="7">
        <f>IF(Tabela3523[[#This Row],[Qualificação]]="AGENTE DE COMÉRCIO EXTERIOR",D147*0.25,IF(H147&gt;=90%,"",IF(AND(H147&gt;=70%,H147&lt;90%),D147*0.25,IF(H147&lt;70%,D147*0.25))))</f>
        <v>662.75</v>
      </c>
      <c r="K147" s="15">
        <f t="shared" si="14"/>
        <v>106.04</v>
      </c>
    </row>
    <row r="148" spans="1:11" x14ac:dyDescent="0.25">
      <c r="A148" s="11" t="s">
        <v>301</v>
      </c>
      <c r="B148" s="11" t="s">
        <v>302</v>
      </c>
      <c r="C148" s="11" t="s">
        <v>26</v>
      </c>
      <c r="D148" s="13">
        <v>2160</v>
      </c>
      <c r="E148" s="7">
        <f t="shared" si="10"/>
        <v>1512</v>
      </c>
      <c r="F148" s="7">
        <f t="shared" si="11"/>
        <v>1944</v>
      </c>
      <c r="G148" s="13">
        <v>0</v>
      </c>
      <c r="H148" s="8">
        <f t="shared" si="12"/>
        <v>0</v>
      </c>
      <c r="I148" s="9" t="str">
        <f t="shared" si="13"/>
        <v>Não</v>
      </c>
      <c r="J148" s="7">
        <f>IF(Tabela3523[[#This Row],[Qualificação]]="AGENTE DE COMÉRCIO EXTERIOR",D148*0.25,IF(H148&gt;=90%,"",IF(AND(H148&gt;=70%,H148&lt;90%),D148*0.25,IF(H148&lt;70%,D148*0.25))))</f>
        <v>540</v>
      </c>
      <c r="K148" s="15">
        <f t="shared" si="14"/>
        <v>86.4</v>
      </c>
    </row>
    <row r="149" spans="1:11" x14ac:dyDescent="0.25">
      <c r="A149" s="11" t="s">
        <v>303</v>
      </c>
      <c r="B149" s="11" t="s">
        <v>304</v>
      </c>
      <c r="C149" s="11" t="s">
        <v>23</v>
      </c>
      <c r="D149" s="13">
        <v>1904</v>
      </c>
      <c r="E149" s="7">
        <f t="shared" si="10"/>
        <v>1332.8</v>
      </c>
      <c r="F149" s="7">
        <f t="shared" si="11"/>
        <v>1713.6000000000001</v>
      </c>
      <c r="G149" s="13">
        <v>0</v>
      </c>
      <c r="H149" s="8">
        <f t="shared" si="12"/>
        <v>0</v>
      </c>
      <c r="I149" s="9" t="str">
        <f t="shared" si="13"/>
        <v>Não</v>
      </c>
      <c r="J149" s="7">
        <f>IF(Tabela3523[[#This Row],[Qualificação]]="AGENTE DE COMÉRCIO EXTERIOR",D149*0.25,IF(H149&gt;=90%,"",IF(AND(H149&gt;=70%,H149&lt;90%),D149*0.25,IF(H149&lt;70%,D149*0.25))))</f>
        <v>476</v>
      </c>
      <c r="K149" s="15">
        <f t="shared" si="14"/>
        <v>76.16</v>
      </c>
    </row>
    <row r="150" spans="1:11" x14ac:dyDescent="0.25">
      <c r="A150" s="11" t="s">
        <v>305</v>
      </c>
      <c r="B150" s="11" t="s">
        <v>306</v>
      </c>
      <c r="C150" s="11" t="s">
        <v>23</v>
      </c>
      <c r="D150" s="13">
        <v>1362</v>
      </c>
      <c r="E150" s="7">
        <f t="shared" si="10"/>
        <v>953.4</v>
      </c>
      <c r="F150" s="7">
        <f t="shared" si="11"/>
        <v>1225.8</v>
      </c>
      <c r="G150" s="13">
        <v>0</v>
      </c>
      <c r="H150" s="8">
        <f t="shared" si="12"/>
        <v>0</v>
      </c>
      <c r="I150" s="9" t="str">
        <f t="shared" si="13"/>
        <v>Não</v>
      </c>
      <c r="J150" s="7">
        <f>IF(Tabela3523[[#This Row],[Qualificação]]="AGENTE DE COMÉRCIO EXTERIOR",D150*0.25,IF(H150&gt;=90%,"",IF(AND(H150&gt;=70%,H150&lt;90%),D150*0.25,IF(H150&lt;70%,D150*0.25))))</f>
        <v>340.5</v>
      </c>
      <c r="K150" s="15">
        <f t="shared" si="14"/>
        <v>54.480000000000004</v>
      </c>
    </row>
    <row r="151" spans="1:11" x14ac:dyDescent="0.25">
      <c r="A151" s="11" t="s">
        <v>307</v>
      </c>
      <c r="B151" s="11" t="s">
        <v>308</v>
      </c>
      <c r="C151" s="11" t="s">
        <v>23</v>
      </c>
      <c r="D151" s="13">
        <v>1347</v>
      </c>
      <c r="E151" s="7">
        <f t="shared" si="10"/>
        <v>942.9</v>
      </c>
      <c r="F151" s="7">
        <f t="shared" si="11"/>
        <v>1212.3</v>
      </c>
      <c r="G151" s="13">
        <v>0</v>
      </c>
      <c r="H151" s="8">
        <f t="shared" si="12"/>
        <v>0</v>
      </c>
      <c r="I151" s="9" t="str">
        <f t="shared" si="13"/>
        <v>Não</v>
      </c>
      <c r="J151" s="7">
        <f>IF(Tabela3523[[#This Row],[Qualificação]]="AGENTE DE COMÉRCIO EXTERIOR",D151*0.25,IF(H151&gt;=90%,"",IF(AND(H151&gt;=70%,H151&lt;90%),D151*0.25,IF(H151&lt;70%,D151*0.25))))</f>
        <v>336.75</v>
      </c>
      <c r="K151" s="15">
        <f t="shared" si="14"/>
        <v>53.88</v>
      </c>
    </row>
    <row r="152" spans="1:11" x14ac:dyDescent="0.25">
      <c r="A152" s="11" t="s">
        <v>309</v>
      </c>
      <c r="B152" s="11" t="s">
        <v>310</v>
      </c>
      <c r="C152" s="11" t="s">
        <v>23</v>
      </c>
      <c r="D152" s="13">
        <v>1289</v>
      </c>
      <c r="E152" s="7">
        <f t="shared" si="10"/>
        <v>902.3</v>
      </c>
      <c r="F152" s="7">
        <f t="shared" si="11"/>
        <v>1160.1000000000001</v>
      </c>
      <c r="G152" s="13">
        <v>0</v>
      </c>
      <c r="H152" s="8">
        <f t="shared" si="12"/>
        <v>0</v>
      </c>
      <c r="I152" s="9" t="str">
        <f t="shared" si="13"/>
        <v>Não</v>
      </c>
      <c r="J152" s="7">
        <f>IF(Tabela3523[[#This Row],[Qualificação]]="AGENTE DE COMÉRCIO EXTERIOR",D152*0.25,IF(H152&gt;=90%,"",IF(AND(H152&gt;=70%,H152&lt;90%),D152*0.25,IF(H152&lt;70%,D152*0.25))))</f>
        <v>322.25</v>
      </c>
      <c r="K152" s="15">
        <f t="shared" si="14"/>
        <v>51.56</v>
      </c>
    </row>
    <row r="153" spans="1:11" x14ac:dyDescent="0.25">
      <c r="A153" s="11" t="s">
        <v>311</v>
      </c>
      <c r="B153" s="11" t="s">
        <v>337</v>
      </c>
      <c r="C153" s="11" t="s">
        <v>132</v>
      </c>
      <c r="D153" s="13">
        <v>1060</v>
      </c>
      <c r="E153" s="7">
        <f t="shared" si="10"/>
        <v>742</v>
      </c>
      <c r="F153" s="7">
        <f t="shared" si="11"/>
        <v>954</v>
      </c>
      <c r="G153" s="13">
        <v>0</v>
      </c>
      <c r="H153" s="8">
        <f t="shared" si="12"/>
        <v>0</v>
      </c>
      <c r="I153" s="9" t="str">
        <f t="shared" si="13"/>
        <v>Não</v>
      </c>
      <c r="J153" s="7">
        <f>IF(Tabela3523[[#This Row],[Qualificação]]="AGENTE DE COMÉRCIO EXTERIOR",D153*0.25,IF(H153&gt;=90%,"",IF(AND(H153&gt;=70%,H153&lt;90%),D153*0.25,IF(H153&lt;70%,D153*0.25))))</f>
        <v>265</v>
      </c>
      <c r="K153" s="15">
        <f t="shared" si="14"/>
        <v>42.4</v>
      </c>
    </row>
    <row r="154" spans="1:11" x14ac:dyDescent="0.25">
      <c r="A154" s="11" t="s">
        <v>313</v>
      </c>
      <c r="B154" s="11" t="s">
        <v>314</v>
      </c>
      <c r="C154" s="11" t="s">
        <v>23</v>
      </c>
      <c r="D154" s="13">
        <v>787</v>
      </c>
      <c r="E154" s="7">
        <f t="shared" si="10"/>
        <v>550.9</v>
      </c>
      <c r="F154" s="7">
        <f t="shared" si="11"/>
        <v>708.30000000000007</v>
      </c>
      <c r="G154" s="13">
        <v>0</v>
      </c>
      <c r="H154" s="8">
        <f t="shared" si="12"/>
        <v>0</v>
      </c>
      <c r="I154" s="9" t="str">
        <f t="shared" si="13"/>
        <v>Não</v>
      </c>
      <c r="J154" s="7">
        <f>IF(Tabela3523[[#This Row],[Qualificação]]="AGENTE DE COMÉRCIO EXTERIOR",D154*0.25,IF(H154&gt;=90%,"",IF(AND(H154&gt;=70%,H154&lt;90%),D154*0.25,IF(H154&lt;70%,D154*0.25))))</f>
        <v>196.75</v>
      </c>
      <c r="K154" s="15">
        <f t="shared" si="14"/>
        <v>31.48</v>
      </c>
    </row>
    <row r="155" spans="1:11" x14ac:dyDescent="0.25">
      <c r="A155" s="11" t="s">
        <v>315</v>
      </c>
      <c r="B155" s="11" t="s">
        <v>316</v>
      </c>
      <c r="C155" s="11" t="s">
        <v>23</v>
      </c>
      <c r="D155" s="13">
        <v>448</v>
      </c>
      <c r="E155" s="7">
        <f t="shared" si="10"/>
        <v>313.59999999999997</v>
      </c>
      <c r="F155" s="7">
        <f t="shared" si="11"/>
        <v>403.2</v>
      </c>
      <c r="G155" s="13">
        <v>1530</v>
      </c>
      <c r="H155" s="8">
        <f t="shared" si="12"/>
        <v>3.4151785714285716</v>
      </c>
      <c r="I155" s="9" t="str">
        <f t="shared" si="13"/>
        <v>Sim</v>
      </c>
      <c r="J155" s="7" t="str">
        <f>IF(Tabela3523[[#This Row],[Qualificação]]="AGENTE DE COMÉRCIO EXTERIOR",D155*0.25,IF(H155&gt;=90%,"",IF(AND(H155&gt;=70%,H155&lt;90%),D155*0.25,IF(H155&lt;70%,D155*0.25))))</f>
        <v/>
      </c>
      <c r="K155" s="15">
        <f t="shared" si="14"/>
        <v>17.920000000000002</v>
      </c>
    </row>
    <row r="156" spans="1:11" x14ac:dyDescent="0.25">
      <c r="A156" s="11" t="s">
        <v>317</v>
      </c>
      <c r="B156" s="11" t="s">
        <v>318</v>
      </c>
      <c r="C156" s="11" t="s">
        <v>23</v>
      </c>
      <c r="D156" s="13">
        <v>355</v>
      </c>
      <c r="E156" s="7">
        <f t="shared" si="10"/>
        <v>248.49999999999997</v>
      </c>
      <c r="F156" s="7">
        <f t="shared" si="11"/>
        <v>319.5</v>
      </c>
      <c r="G156" s="13">
        <v>5000</v>
      </c>
      <c r="H156" s="8">
        <f t="shared" si="12"/>
        <v>14.084507042253522</v>
      </c>
      <c r="I156" s="9" t="str">
        <f t="shared" si="13"/>
        <v>Sim</v>
      </c>
      <c r="J156" s="7" t="str">
        <f>IF(Tabela3523[[#This Row],[Qualificação]]="AGENTE DE COMÉRCIO EXTERIOR",D156*0.25,IF(H156&gt;=90%,"",IF(AND(H156&gt;=70%,H156&lt;90%),D156*0.25,IF(H156&lt;70%,D156*0.25))))</f>
        <v/>
      </c>
      <c r="K156" s="15">
        <f t="shared" si="14"/>
        <v>14.200000000000001</v>
      </c>
    </row>
    <row r="157" spans="1:11" x14ac:dyDescent="0.25">
      <c r="A157" s="11" t="s">
        <v>319</v>
      </c>
      <c r="B157" s="11" t="s">
        <v>320</v>
      </c>
      <c r="C157" s="11" t="s">
        <v>23</v>
      </c>
      <c r="D157" s="13">
        <v>185</v>
      </c>
      <c r="E157" s="7">
        <f t="shared" si="10"/>
        <v>129.5</v>
      </c>
      <c r="F157" s="7">
        <f t="shared" si="11"/>
        <v>166.5</v>
      </c>
      <c r="G157" s="13">
        <v>0</v>
      </c>
      <c r="H157" s="8">
        <f t="shared" si="12"/>
        <v>0</v>
      </c>
      <c r="I157" s="9" t="str">
        <f t="shared" si="13"/>
        <v>Não</v>
      </c>
      <c r="J157" s="7">
        <f>IF(Tabela3523[[#This Row],[Qualificação]]="AGENTE DE COMÉRCIO EXTERIOR",D157*0.25,IF(H157&gt;=90%,"",IF(AND(H157&gt;=70%,H157&lt;90%),D157*0.25,IF(H157&lt;70%,D157*0.25))))</f>
        <v>46.25</v>
      </c>
      <c r="K157" s="15">
        <f t="shared" si="14"/>
        <v>7.4</v>
      </c>
    </row>
    <row r="158" spans="1:11" x14ac:dyDescent="0.25">
      <c r="A158" s="11" t="s">
        <v>321</v>
      </c>
      <c r="B158" s="11" t="s">
        <v>322</v>
      </c>
      <c r="C158" s="11" t="s">
        <v>132</v>
      </c>
      <c r="D158" s="13">
        <v>0</v>
      </c>
      <c r="E158" s="7">
        <f t="shared" si="10"/>
        <v>0</v>
      </c>
      <c r="F158" s="7">
        <f>D158*0.9</f>
        <v>0</v>
      </c>
      <c r="G158" s="13">
        <v>20000</v>
      </c>
      <c r="H158" s="8" t="s">
        <v>323</v>
      </c>
      <c r="I158" s="8" t="s">
        <v>323</v>
      </c>
      <c r="J158" s="7"/>
      <c r="K158" s="15">
        <f t="shared" si="14"/>
        <v>0</v>
      </c>
    </row>
    <row r="159" spans="1:11" x14ac:dyDescent="0.25">
      <c r="A159" s="11" t="s">
        <v>324</v>
      </c>
      <c r="B159" s="11" t="s">
        <v>325</v>
      </c>
      <c r="C159" s="11" t="s">
        <v>132</v>
      </c>
      <c r="D159" s="13">
        <v>0</v>
      </c>
      <c r="E159" s="7">
        <f t="shared" si="10"/>
        <v>0</v>
      </c>
      <c r="F159" s="7">
        <f t="shared" ref="F159:F162" si="15">D159*0.9</f>
        <v>0</v>
      </c>
      <c r="G159" s="13">
        <v>2200</v>
      </c>
      <c r="H159" s="8" t="s">
        <v>323</v>
      </c>
      <c r="I159" s="8" t="s">
        <v>323</v>
      </c>
      <c r="J159" s="7"/>
      <c r="K159" s="15">
        <f t="shared" si="14"/>
        <v>0</v>
      </c>
    </row>
    <row r="160" spans="1:11" x14ac:dyDescent="0.25">
      <c r="A160" s="11" t="s">
        <v>326</v>
      </c>
      <c r="B160" s="11" t="s">
        <v>327</v>
      </c>
      <c r="C160" s="11" t="s">
        <v>23</v>
      </c>
      <c r="D160" s="13">
        <v>0</v>
      </c>
      <c r="E160" s="7">
        <f t="shared" si="10"/>
        <v>0</v>
      </c>
      <c r="F160" s="7">
        <f t="shared" si="15"/>
        <v>0</v>
      </c>
      <c r="G160" s="13">
        <v>6500</v>
      </c>
      <c r="H160" s="8" t="s">
        <v>323</v>
      </c>
      <c r="I160" s="8" t="s">
        <v>323</v>
      </c>
      <c r="J160" s="7" t="str">
        <f>IF(Tabela3523[[#This Row],[Qualificação]]="AGENTE DE COMÉRCIO EXTERIOR",D160*0.25,IF(H160&gt;=90%,"",IF(AND(H160&gt;=70%,H160&lt;90%),D160*0.25,IF(H160&lt;70%,D160*0.25))))</f>
        <v/>
      </c>
      <c r="K160" s="15">
        <f t="shared" si="14"/>
        <v>0</v>
      </c>
    </row>
    <row r="161" spans="1:11" x14ac:dyDescent="0.25">
      <c r="A161" s="11" t="s">
        <v>338</v>
      </c>
      <c r="B161" s="11" t="s">
        <v>339</v>
      </c>
      <c r="C161" s="11" t="s">
        <v>23</v>
      </c>
      <c r="D161" s="13">
        <v>0</v>
      </c>
      <c r="E161" s="7">
        <f t="shared" si="10"/>
        <v>0</v>
      </c>
      <c r="F161" s="7">
        <f t="shared" si="15"/>
        <v>0</v>
      </c>
      <c r="G161" s="13">
        <v>10075</v>
      </c>
      <c r="H161" s="8" t="s">
        <v>323</v>
      </c>
      <c r="I161" s="8" t="s">
        <v>323</v>
      </c>
      <c r="J161" s="7" t="str">
        <f>IF(Tabela3523[[#This Row],[Qualificação]]="AGENTE DE COMÉRCIO EXTERIOR",D161*0.25,IF(H161&gt;=90%,"",IF(AND(H161&gt;=70%,H161&lt;90%),D161*0.25,IF(H161&lt;70%,D161*0.25))))</f>
        <v/>
      </c>
      <c r="K161" s="15">
        <f t="shared" si="14"/>
        <v>0</v>
      </c>
    </row>
    <row r="162" spans="1:11" x14ac:dyDescent="0.25">
      <c r="A162" s="11" t="s">
        <v>330</v>
      </c>
      <c r="B162" s="11" t="s">
        <v>331</v>
      </c>
      <c r="C162" s="11" t="s">
        <v>23</v>
      </c>
      <c r="D162" s="13">
        <v>0</v>
      </c>
      <c r="E162" s="7">
        <f t="shared" si="10"/>
        <v>0</v>
      </c>
      <c r="F162" s="7">
        <f t="shared" si="15"/>
        <v>0</v>
      </c>
      <c r="G162" s="13">
        <v>96000</v>
      </c>
      <c r="H162" s="8" t="s">
        <v>323</v>
      </c>
      <c r="I162" s="8" t="s">
        <v>323</v>
      </c>
      <c r="J162" s="7" t="str">
        <f>IF(Tabela3523[[#This Row],[Qualificação]]="AGENTE DE COMÉRCIO EXTERIOR",D162*0.25,IF(H162&gt;=90%,"",IF(AND(H162&gt;=70%,H162&lt;90%),D162*0.25,IF(H162&lt;70%,D162*0.25))))</f>
        <v/>
      </c>
      <c r="K162" s="15">
        <f t="shared" si="14"/>
        <v>0</v>
      </c>
    </row>
    <row r="163" spans="1:11" x14ac:dyDescent="0.25">
      <c r="A163" s="11" t="s">
        <v>328</v>
      </c>
      <c r="B163" s="11" t="s">
        <v>329</v>
      </c>
      <c r="C163" s="11" t="s">
        <v>23</v>
      </c>
      <c r="D163" s="13">
        <v>0</v>
      </c>
      <c r="E163" s="7">
        <f t="shared" ref="E163:E164" si="16">D163*0.7</f>
        <v>0</v>
      </c>
      <c r="F163" s="7">
        <f t="shared" ref="F163:F164" si="17">D163*0.9</f>
        <v>0</v>
      </c>
      <c r="G163" s="13">
        <v>4000</v>
      </c>
      <c r="H163" s="8" t="s">
        <v>323</v>
      </c>
      <c r="I163" s="8" t="s">
        <v>323</v>
      </c>
      <c r="J163" s="7" t="str">
        <f>IF(Tabela3523[[#This Row],[Qualificação]]="AGENTE DE COMÉRCIO EXTERIOR",D163*0.25,IF(H163&gt;=90%,"",IF(AND(H163&gt;=70%,H163&lt;90%),D163*0.25,IF(H163&lt;70%,D163*0.25))))</f>
        <v/>
      </c>
      <c r="K163" s="9">
        <f t="shared" ref="K163:K164" si="18">D163*0.04</f>
        <v>0</v>
      </c>
    </row>
    <row r="164" spans="1:11" x14ac:dyDescent="0.25">
      <c r="A164" s="11" t="s">
        <v>340</v>
      </c>
      <c r="B164" s="11" t="s">
        <v>341</v>
      </c>
      <c r="C164" s="11" t="s">
        <v>23</v>
      </c>
      <c r="D164" s="13">
        <v>0</v>
      </c>
      <c r="E164" s="7">
        <f t="shared" si="16"/>
        <v>0</v>
      </c>
      <c r="F164" s="7">
        <f t="shared" si="17"/>
        <v>0</v>
      </c>
      <c r="G164" s="13">
        <v>0</v>
      </c>
      <c r="H164" s="8" t="s">
        <v>323</v>
      </c>
      <c r="I164" s="8" t="s">
        <v>323</v>
      </c>
      <c r="J164" s="7" t="str">
        <f>IF(Tabela3523[[#This Row],[Qualificação]]="AGENTE DE COMÉRCIO EXTERIOR",D164*0.25,IF(H164&gt;=90%,"",IF(AND(H164&gt;=70%,H164&lt;90%),D164*0.25,IF(H164&lt;70%,D164*0.25))))</f>
        <v/>
      </c>
      <c r="K164" s="9">
        <f t="shared" si="18"/>
        <v>0</v>
      </c>
    </row>
    <row r="168" spans="1:11" x14ac:dyDescent="0.25">
      <c r="A168" s="20"/>
    </row>
  </sheetData>
  <mergeCells count="5">
    <mergeCell ref="B1:I1"/>
    <mergeCell ref="B4:K4"/>
    <mergeCell ref="B5:K5"/>
    <mergeCell ref="A8:I8"/>
    <mergeCell ref="J8:K8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Fornecedores (1ª fase 02.05.23)</vt:lpstr>
      <vt:lpstr>Fornecedores (2ª fase 01.07.23)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Luiz Carlos Ferreira de Souza</cp:lastModifiedBy>
  <cp:revision/>
  <dcterms:created xsi:type="dcterms:W3CDTF">2023-03-17T16:46:13Z</dcterms:created>
  <dcterms:modified xsi:type="dcterms:W3CDTF">2023-07-07T13:53:01Z</dcterms:modified>
  <cp:category/>
  <cp:contentStatus/>
</cp:coreProperties>
</file>